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gráficos!$A$7:$A$961</f>
              <numCache>
                <formatCode>General</formatCode>
                <ptCount val="9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</numCache>
            </numRef>
          </xVal>
          <yVal>
            <numRef>
              <f>gráficos!$B$7:$B$961</f>
              <numCache>
                <formatCode>General</formatCode>
                <ptCount val="9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4.0411</v>
      </c>
      <c r="E2" t="n">
        <v>24.75</v>
      </c>
      <c r="F2" t="n">
        <v>16.01</v>
      </c>
      <c r="G2" t="n">
        <v>6</v>
      </c>
      <c r="H2" t="n">
        <v>0.09</v>
      </c>
      <c r="I2" t="n">
        <v>160</v>
      </c>
      <c r="J2" t="n">
        <v>194.77</v>
      </c>
      <c r="K2" t="n">
        <v>54.38</v>
      </c>
      <c r="L2" t="n">
        <v>1</v>
      </c>
      <c r="M2" t="n">
        <v>158</v>
      </c>
      <c r="N2" t="n">
        <v>39.4</v>
      </c>
      <c r="O2" t="n">
        <v>24256.19</v>
      </c>
      <c r="P2" t="n">
        <v>222.11</v>
      </c>
      <c r="Q2" t="n">
        <v>988.3200000000001</v>
      </c>
      <c r="R2" t="n">
        <v>138.75</v>
      </c>
      <c r="S2" t="n">
        <v>35.43</v>
      </c>
      <c r="T2" t="n">
        <v>49885.46</v>
      </c>
      <c r="U2" t="n">
        <v>0.26</v>
      </c>
      <c r="V2" t="n">
        <v>0.71</v>
      </c>
      <c r="W2" t="n">
        <v>3.23</v>
      </c>
      <c r="X2" t="n">
        <v>3.25</v>
      </c>
      <c r="Y2" t="n">
        <v>1</v>
      </c>
      <c r="Z2" t="n">
        <v>10</v>
      </c>
      <c r="AA2" t="n">
        <v>709.1535759904315</v>
      </c>
      <c r="AB2" t="n">
        <v>970.2952083178515</v>
      </c>
      <c r="AC2" t="n">
        <v>877.6915954538729</v>
      </c>
      <c r="AD2" t="n">
        <v>709153.5759904315</v>
      </c>
      <c r="AE2" t="n">
        <v>970295.2083178514</v>
      </c>
      <c r="AF2" t="n">
        <v>1.74526629500455e-06</v>
      </c>
      <c r="AG2" t="n">
        <v>16.11328125</v>
      </c>
      <c r="AH2" t="n">
        <v>877691.5954538729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4.4472</v>
      </c>
      <c r="E3" t="n">
        <v>22.49</v>
      </c>
      <c r="F3" t="n">
        <v>15.22</v>
      </c>
      <c r="G3" t="n">
        <v>7.49</v>
      </c>
      <c r="H3" t="n">
        <v>0.11</v>
      </c>
      <c r="I3" t="n">
        <v>122</v>
      </c>
      <c r="J3" t="n">
        <v>195.16</v>
      </c>
      <c r="K3" t="n">
        <v>54.38</v>
      </c>
      <c r="L3" t="n">
        <v>1.25</v>
      </c>
      <c r="M3" t="n">
        <v>120</v>
      </c>
      <c r="N3" t="n">
        <v>39.53</v>
      </c>
      <c r="O3" t="n">
        <v>24303.87</v>
      </c>
      <c r="P3" t="n">
        <v>210.31</v>
      </c>
      <c r="Q3" t="n">
        <v>988.45</v>
      </c>
      <c r="R3" t="n">
        <v>114.47</v>
      </c>
      <c r="S3" t="n">
        <v>35.43</v>
      </c>
      <c r="T3" t="n">
        <v>37935.43</v>
      </c>
      <c r="U3" t="n">
        <v>0.31</v>
      </c>
      <c r="V3" t="n">
        <v>0.75</v>
      </c>
      <c r="W3" t="n">
        <v>3.17</v>
      </c>
      <c r="X3" t="n">
        <v>2.47</v>
      </c>
      <c r="Y3" t="n">
        <v>1</v>
      </c>
      <c r="Z3" t="n">
        <v>10</v>
      </c>
      <c r="AA3" t="n">
        <v>628.9063026728633</v>
      </c>
      <c r="AB3" t="n">
        <v>860.497348704915</v>
      </c>
      <c r="AC3" t="n">
        <v>778.3726894601314</v>
      </c>
      <c r="AD3" t="n">
        <v>628906.3026728632</v>
      </c>
      <c r="AE3" t="n">
        <v>860497.348704915</v>
      </c>
      <c r="AF3" t="n">
        <v>1.920652363748542e-06</v>
      </c>
      <c r="AG3" t="n">
        <v>14.64192708333333</v>
      </c>
      <c r="AH3" t="n">
        <v>778372.6894601313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4.7504</v>
      </c>
      <c r="E4" t="n">
        <v>21.05</v>
      </c>
      <c r="F4" t="n">
        <v>14.72</v>
      </c>
      <c r="G4" t="n">
        <v>9.01</v>
      </c>
      <c r="H4" t="n">
        <v>0.14</v>
      </c>
      <c r="I4" t="n">
        <v>98</v>
      </c>
      <c r="J4" t="n">
        <v>195.55</v>
      </c>
      <c r="K4" t="n">
        <v>54.38</v>
      </c>
      <c r="L4" t="n">
        <v>1.5</v>
      </c>
      <c r="M4" t="n">
        <v>96</v>
      </c>
      <c r="N4" t="n">
        <v>39.67</v>
      </c>
      <c r="O4" t="n">
        <v>24351.61</v>
      </c>
      <c r="P4" t="n">
        <v>202.3</v>
      </c>
      <c r="Q4" t="n">
        <v>988.45</v>
      </c>
      <c r="R4" t="n">
        <v>98.79000000000001</v>
      </c>
      <c r="S4" t="n">
        <v>35.43</v>
      </c>
      <c r="T4" t="n">
        <v>30216.47</v>
      </c>
      <c r="U4" t="n">
        <v>0.36</v>
      </c>
      <c r="V4" t="n">
        <v>0.77</v>
      </c>
      <c r="W4" t="n">
        <v>3.13</v>
      </c>
      <c r="X4" t="n">
        <v>1.97</v>
      </c>
      <c r="Y4" t="n">
        <v>1</v>
      </c>
      <c r="Z4" t="n">
        <v>10</v>
      </c>
      <c r="AA4" t="n">
        <v>570.5523425557584</v>
      </c>
      <c r="AB4" t="n">
        <v>780.6548860776635</v>
      </c>
      <c r="AC4" t="n">
        <v>706.1502794064246</v>
      </c>
      <c r="AD4" t="n">
        <v>570552.3425557584</v>
      </c>
      <c r="AE4" t="n">
        <v>780654.8860776635</v>
      </c>
      <c r="AF4" t="n">
        <v>2.051598081658363e-06</v>
      </c>
      <c r="AG4" t="n">
        <v>13.70442708333333</v>
      </c>
      <c r="AH4" t="n">
        <v>706150.2794064246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4.9722</v>
      </c>
      <c r="E5" t="n">
        <v>20.11</v>
      </c>
      <c r="F5" t="n">
        <v>14.41</v>
      </c>
      <c r="G5" t="n">
        <v>10.54</v>
      </c>
      <c r="H5" t="n">
        <v>0.16</v>
      </c>
      <c r="I5" t="n">
        <v>82</v>
      </c>
      <c r="J5" t="n">
        <v>195.93</v>
      </c>
      <c r="K5" t="n">
        <v>54.38</v>
      </c>
      <c r="L5" t="n">
        <v>1.75</v>
      </c>
      <c r="M5" t="n">
        <v>80</v>
      </c>
      <c r="N5" t="n">
        <v>39.81</v>
      </c>
      <c r="O5" t="n">
        <v>24399.39</v>
      </c>
      <c r="P5" t="n">
        <v>197.05</v>
      </c>
      <c r="Q5" t="n">
        <v>988.29</v>
      </c>
      <c r="R5" t="n">
        <v>88.84</v>
      </c>
      <c r="S5" t="n">
        <v>35.43</v>
      </c>
      <c r="T5" t="n">
        <v>25323.32</v>
      </c>
      <c r="U5" t="n">
        <v>0.4</v>
      </c>
      <c r="V5" t="n">
        <v>0.79</v>
      </c>
      <c r="W5" t="n">
        <v>3.11</v>
      </c>
      <c r="X5" t="n">
        <v>1.65</v>
      </c>
      <c r="Y5" t="n">
        <v>1</v>
      </c>
      <c r="Z5" t="n">
        <v>10</v>
      </c>
      <c r="AA5" t="n">
        <v>537.0920567445089</v>
      </c>
      <c r="AB5" t="n">
        <v>734.8730468670844</v>
      </c>
      <c r="AC5" t="n">
        <v>664.7377946748883</v>
      </c>
      <c r="AD5" t="n">
        <v>537092.0567445089</v>
      </c>
      <c r="AE5" t="n">
        <v>734873.0468670845</v>
      </c>
      <c r="AF5" t="n">
        <v>2.147388847596353e-06</v>
      </c>
      <c r="AG5" t="n">
        <v>13.09244791666667</v>
      </c>
      <c r="AH5" t="n">
        <v>664737.7946748883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5.1527</v>
      </c>
      <c r="E6" t="n">
        <v>19.41</v>
      </c>
      <c r="F6" t="n">
        <v>14.17</v>
      </c>
      <c r="G6" t="n">
        <v>12.14</v>
      </c>
      <c r="H6" t="n">
        <v>0.18</v>
      </c>
      <c r="I6" t="n">
        <v>70</v>
      </c>
      <c r="J6" t="n">
        <v>196.32</v>
      </c>
      <c r="K6" t="n">
        <v>54.38</v>
      </c>
      <c r="L6" t="n">
        <v>2</v>
      </c>
      <c r="M6" t="n">
        <v>68</v>
      </c>
      <c r="N6" t="n">
        <v>39.95</v>
      </c>
      <c r="O6" t="n">
        <v>24447.22</v>
      </c>
      <c r="P6" t="n">
        <v>192.84</v>
      </c>
      <c r="Q6" t="n">
        <v>988.2</v>
      </c>
      <c r="R6" t="n">
        <v>81.34999999999999</v>
      </c>
      <c r="S6" t="n">
        <v>35.43</v>
      </c>
      <c r="T6" t="n">
        <v>21635.25</v>
      </c>
      <c r="U6" t="n">
        <v>0.44</v>
      </c>
      <c r="V6" t="n">
        <v>0.8</v>
      </c>
      <c r="W6" t="n">
        <v>3.09</v>
      </c>
      <c r="X6" t="n">
        <v>1.41</v>
      </c>
      <c r="Y6" t="n">
        <v>1</v>
      </c>
      <c r="Z6" t="n">
        <v>10</v>
      </c>
      <c r="AA6" t="n">
        <v>521.0948620357711</v>
      </c>
      <c r="AB6" t="n">
        <v>712.984979320168</v>
      </c>
      <c r="AC6" t="n">
        <v>644.9386935745537</v>
      </c>
      <c r="AD6" t="n">
        <v>521094.8620357712</v>
      </c>
      <c r="AE6" t="n">
        <v>712984.979320168</v>
      </c>
      <c r="AF6" t="n">
        <v>2.225343010138315e-06</v>
      </c>
      <c r="AG6" t="n">
        <v>12.63671875</v>
      </c>
      <c r="AH6" t="n">
        <v>644938.6935745537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5.2852</v>
      </c>
      <c r="E7" t="n">
        <v>18.92</v>
      </c>
      <c r="F7" t="n">
        <v>13.99</v>
      </c>
      <c r="G7" t="n">
        <v>13.54</v>
      </c>
      <c r="H7" t="n">
        <v>0.2</v>
      </c>
      <c r="I7" t="n">
        <v>62</v>
      </c>
      <c r="J7" t="n">
        <v>196.71</v>
      </c>
      <c r="K7" t="n">
        <v>54.38</v>
      </c>
      <c r="L7" t="n">
        <v>2.25</v>
      </c>
      <c r="M7" t="n">
        <v>60</v>
      </c>
      <c r="N7" t="n">
        <v>40.08</v>
      </c>
      <c r="O7" t="n">
        <v>24495.09</v>
      </c>
      <c r="P7" t="n">
        <v>189.47</v>
      </c>
      <c r="Q7" t="n">
        <v>988.3099999999999</v>
      </c>
      <c r="R7" t="n">
        <v>75.95</v>
      </c>
      <c r="S7" t="n">
        <v>35.43</v>
      </c>
      <c r="T7" t="n">
        <v>18974.62</v>
      </c>
      <c r="U7" t="n">
        <v>0.47</v>
      </c>
      <c r="V7" t="n">
        <v>0.8100000000000001</v>
      </c>
      <c r="W7" t="n">
        <v>3.07</v>
      </c>
      <c r="X7" t="n">
        <v>1.24</v>
      </c>
      <c r="Y7" t="n">
        <v>1</v>
      </c>
      <c r="Z7" t="n">
        <v>10</v>
      </c>
      <c r="AA7" t="n">
        <v>497.6629868018296</v>
      </c>
      <c r="AB7" t="n">
        <v>680.9244538837115</v>
      </c>
      <c r="AC7" t="n">
        <v>615.9379796885227</v>
      </c>
      <c r="AD7" t="n">
        <v>497662.9868018295</v>
      </c>
      <c r="AE7" t="n">
        <v>680924.4538837115</v>
      </c>
      <c r="AF7" t="n">
        <v>2.282566979871333e-06</v>
      </c>
      <c r="AG7" t="n">
        <v>12.31770833333333</v>
      </c>
      <c r="AH7" t="n">
        <v>615937.9796885226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5.411</v>
      </c>
      <c r="E8" t="n">
        <v>18.48</v>
      </c>
      <c r="F8" t="n">
        <v>13.83</v>
      </c>
      <c r="G8" t="n">
        <v>15.08</v>
      </c>
      <c r="H8" t="n">
        <v>0.23</v>
      </c>
      <c r="I8" t="n">
        <v>55</v>
      </c>
      <c r="J8" t="n">
        <v>197.1</v>
      </c>
      <c r="K8" t="n">
        <v>54.38</v>
      </c>
      <c r="L8" t="n">
        <v>2.5</v>
      </c>
      <c r="M8" t="n">
        <v>53</v>
      </c>
      <c r="N8" t="n">
        <v>40.22</v>
      </c>
      <c r="O8" t="n">
        <v>24543.01</v>
      </c>
      <c r="P8" t="n">
        <v>186.18</v>
      </c>
      <c r="Q8" t="n">
        <v>988.1900000000001</v>
      </c>
      <c r="R8" t="n">
        <v>71.20999999999999</v>
      </c>
      <c r="S8" t="n">
        <v>35.43</v>
      </c>
      <c r="T8" t="n">
        <v>16639.16</v>
      </c>
      <c r="U8" t="n">
        <v>0.5</v>
      </c>
      <c r="V8" t="n">
        <v>0.82</v>
      </c>
      <c r="W8" t="n">
        <v>3.05</v>
      </c>
      <c r="X8" t="n">
        <v>1.07</v>
      </c>
      <c r="Y8" t="n">
        <v>1</v>
      </c>
      <c r="Z8" t="n">
        <v>10</v>
      </c>
      <c r="AA8" t="n">
        <v>487.465157471767</v>
      </c>
      <c r="AB8" t="n">
        <v>666.971333897842</v>
      </c>
      <c r="AC8" t="n">
        <v>603.3165258907776</v>
      </c>
      <c r="AD8" t="n">
        <v>487465.157471767</v>
      </c>
      <c r="AE8" t="n">
        <v>666971.333897842</v>
      </c>
      <c r="AF8" t="n">
        <v>2.336897360191437e-06</v>
      </c>
      <c r="AG8" t="n">
        <v>12.03125</v>
      </c>
      <c r="AH8" t="n">
        <v>603316.5258907776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5.5128</v>
      </c>
      <c r="E9" t="n">
        <v>18.14</v>
      </c>
      <c r="F9" t="n">
        <v>13.72</v>
      </c>
      <c r="G9" t="n">
        <v>16.8</v>
      </c>
      <c r="H9" t="n">
        <v>0.25</v>
      </c>
      <c r="I9" t="n">
        <v>49</v>
      </c>
      <c r="J9" t="n">
        <v>197.49</v>
      </c>
      <c r="K9" t="n">
        <v>54.38</v>
      </c>
      <c r="L9" t="n">
        <v>2.75</v>
      </c>
      <c r="M9" t="n">
        <v>47</v>
      </c>
      <c r="N9" t="n">
        <v>40.36</v>
      </c>
      <c r="O9" t="n">
        <v>24590.98</v>
      </c>
      <c r="P9" t="n">
        <v>183.76</v>
      </c>
      <c r="Q9" t="n">
        <v>988.34</v>
      </c>
      <c r="R9" t="n">
        <v>67.53</v>
      </c>
      <c r="S9" t="n">
        <v>35.43</v>
      </c>
      <c r="T9" t="n">
        <v>14832.26</v>
      </c>
      <c r="U9" t="n">
        <v>0.52</v>
      </c>
      <c r="V9" t="n">
        <v>0.83</v>
      </c>
      <c r="W9" t="n">
        <v>3.05</v>
      </c>
      <c r="X9" t="n">
        <v>0.96</v>
      </c>
      <c r="Y9" t="n">
        <v>1</v>
      </c>
      <c r="Z9" t="n">
        <v>10</v>
      </c>
      <c r="AA9" t="n">
        <v>467.6885255689938</v>
      </c>
      <c r="AB9" t="n">
        <v>639.9120736450449</v>
      </c>
      <c r="AC9" t="n">
        <v>578.8397634585972</v>
      </c>
      <c r="AD9" t="n">
        <v>467688.5255689938</v>
      </c>
      <c r="AE9" t="n">
        <v>639912.0736450448</v>
      </c>
      <c r="AF9" t="n">
        <v>2.38086264410707e-06</v>
      </c>
      <c r="AG9" t="n">
        <v>11.80989583333333</v>
      </c>
      <c r="AH9" t="n">
        <v>578839.7634585972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5.5864</v>
      </c>
      <c r="E10" t="n">
        <v>17.9</v>
      </c>
      <c r="F10" t="n">
        <v>13.63</v>
      </c>
      <c r="G10" t="n">
        <v>18.18</v>
      </c>
      <c r="H10" t="n">
        <v>0.27</v>
      </c>
      <c r="I10" t="n">
        <v>45</v>
      </c>
      <c r="J10" t="n">
        <v>197.88</v>
      </c>
      <c r="K10" t="n">
        <v>54.38</v>
      </c>
      <c r="L10" t="n">
        <v>3</v>
      </c>
      <c r="M10" t="n">
        <v>43</v>
      </c>
      <c r="N10" t="n">
        <v>40.5</v>
      </c>
      <c r="O10" t="n">
        <v>24639</v>
      </c>
      <c r="P10" t="n">
        <v>181.66</v>
      </c>
      <c r="Q10" t="n">
        <v>988.25</v>
      </c>
      <c r="R10" t="n">
        <v>65.11</v>
      </c>
      <c r="S10" t="n">
        <v>35.43</v>
      </c>
      <c r="T10" t="n">
        <v>13639.5</v>
      </c>
      <c r="U10" t="n">
        <v>0.54</v>
      </c>
      <c r="V10" t="n">
        <v>0.84</v>
      </c>
      <c r="W10" t="n">
        <v>3.04</v>
      </c>
      <c r="X10" t="n">
        <v>0.88</v>
      </c>
      <c r="Y10" t="n">
        <v>1</v>
      </c>
      <c r="Z10" t="n">
        <v>10</v>
      </c>
      <c r="AA10" t="n">
        <v>461.9898397961098</v>
      </c>
      <c r="AB10" t="n">
        <v>632.1148803623123</v>
      </c>
      <c r="AC10" t="n">
        <v>571.7867233593389</v>
      </c>
      <c r="AD10" t="n">
        <v>461989.8397961098</v>
      </c>
      <c r="AE10" t="n">
        <v>632114.8803623123</v>
      </c>
      <c r="AF10" t="n">
        <v>2.412648939747449e-06</v>
      </c>
      <c r="AG10" t="n">
        <v>11.65364583333333</v>
      </c>
      <c r="AH10" t="n">
        <v>571786.7233593389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5.6609</v>
      </c>
      <c r="E11" t="n">
        <v>17.66</v>
      </c>
      <c r="F11" t="n">
        <v>13.55</v>
      </c>
      <c r="G11" t="n">
        <v>19.83</v>
      </c>
      <c r="H11" t="n">
        <v>0.29</v>
      </c>
      <c r="I11" t="n">
        <v>41</v>
      </c>
      <c r="J11" t="n">
        <v>198.27</v>
      </c>
      <c r="K11" t="n">
        <v>54.38</v>
      </c>
      <c r="L11" t="n">
        <v>3.25</v>
      </c>
      <c r="M11" t="n">
        <v>39</v>
      </c>
      <c r="N11" t="n">
        <v>40.64</v>
      </c>
      <c r="O11" t="n">
        <v>24687.06</v>
      </c>
      <c r="P11" t="n">
        <v>179.64</v>
      </c>
      <c r="Q11" t="n">
        <v>988.3200000000001</v>
      </c>
      <c r="R11" t="n">
        <v>62.4</v>
      </c>
      <c r="S11" t="n">
        <v>35.43</v>
      </c>
      <c r="T11" t="n">
        <v>12306.28</v>
      </c>
      <c r="U11" t="n">
        <v>0.57</v>
      </c>
      <c r="V11" t="n">
        <v>0.84</v>
      </c>
      <c r="W11" t="n">
        <v>3.04</v>
      </c>
      <c r="X11" t="n">
        <v>0.8</v>
      </c>
      <c r="Y11" t="n">
        <v>1</v>
      </c>
      <c r="Z11" t="n">
        <v>10</v>
      </c>
      <c r="AA11" t="n">
        <v>456.3540313076715</v>
      </c>
      <c r="AB11" t="n">
        <v>624.4037185541083</v>
      </c>
      <c r="AC11" t="n">
        <v>564.8115040114265</v>
      </c>
      <c r="AD11" t="n">
        <v>456354.0313076715</v>
      </c>
      <c r="AE11" t="n">
        <v>624403.7185541083</v>
      </c>
      <c r="AF11" t="n">
        <v>2.444823926502995e-06</v>
      </c>
      <c r="AG11" t="n">
        <v>11.49739583333333</v>
      </c>
      <c r="AH11" t="n">
        <v>564811.5040114265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5.7211</v>
      </c>
      <c r="E12" t="n">
        <v>17.48</v>
      </c>
      <c r="F12" t="n">
        <v>13.48</v>
      </c>
      <c r="G12" t="n">
        <v>21.29</v>
      </c>
      <c r="H12" t="n">
        <v>0.31</v>
      </c>
      <c r="I12" t="n">
        <v>38</v>
      </c>
      <c r="J12" t="n">
        <v>198.66</v>
      </c>
      <c r="K12" t="n">
        <v>54.38</v>
      </c>
      <c r="L12" t="n">
        <v>3.5</v>
      </c>
      <c r="M12" t="n">
        <v>36</v>
      </c>
      <c r="N12" t="n">
        <v>40.78</v>
      </c>
      <c r="O12" t="n">
        <v>24735.17</v>
      </c>
      <c r="P12" t="n">
        <v>177.6</v>
      </c>
      <c r="Q12" t="n">
        <v>988.14</v>
      </c>
      <c r="R12" t="n">
        <v>60.72</v>
      </c>
      <c r="S12" t="n">
        <v>35.43</v>
      </c>
      <c r="T12" t="n">
        <v>11479.99</v>
      </c>
      <c r="U12" t="n">
        <v>0.58</v>
      </c>
      <c r="V12" t="n">
        <v>0.85</v>
      </c>
      <c r="W12" t="n">
        <v>3.02</v>
      </c>
      <c r="X12" t="n">
        <v>0.73</v>
      </c>
      <c r="Y12" t="n">
        <v>1</v>
      </c>
      <c r="Z12" t="n">
        <v>10</v>
      </c>
      <c r="AA12" t="n">
        <v>451.6298015819178</v>
      </c>
      <c r="AB12" t="n">
        <v>617.9398190250259</v>
      </c>
      <c r="AC12" t="n">
        <v>558.9645099812598</v>
      </c>
      <c r="AD12" t="n">
        <v>451629.8015819178</v>
      </c>
      <c r="AE12" t="n">
        <v>617939.8190250259</v>
      </c>
      <c r="AF12" t="n">
        <v>2.470823043317544e-06</v>
      </c>
      <c r="AG12" t="n">
        <v>11.38020833333333</v>
      </c>
      <c r="AH12" t="n">
        <v>558964.5099812598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5.7767</v>
      </c>
      <c r="E13" t="n">
        <v>17.31</v>
      </c>
      <c r="F13" t="n">
        <v>13.43</v>
      </c>
      <c r="G13" t="n">
        <v>23.03</v>
      </c>
      <c r="H13" t="n">
        <v>0.33</v>
      </c>
      <c r="I13" t="n">
        <v>35</v>
      </c>
      <c r="J13" t="n">
        <v>199.05</v>
      </c>
      <c r="K13" t="n">
        <v>54.38</v>
      </c>
      <c r="L13" t="n">
        <v>3.75</v>
      </c>
      <c r="M13" t="n">
        <v>33</v>
      </c>
      <c r="N13" t="n">
        <v>40.92</v>
      </c>
      <c r="O13" t="n">
        <v>24783.33</v>
      </c>
      <c r="P13" t="n">
        <v>176.09</v>
      </c>
      <c r="Q13" t="n">
        <v>988.15</v>
      </c>
      <c r="R13" t="n">
        <v>58.85</v>
      </c>
      <c r="S13" t="n">
        <v>35.43</v>
      </c>
      <c r="T13" t="n">
        <v>10558.87</v>
      </c>
      <c r="U13" t="n">
        <v>0.6</v>
      </c>
      <c r="V13" t="n">
        <v>0.85</v>
      </c>
      <c r="W13" t="n">
        <v>3.02</v>
      </c>
      <c r="X13" t="n">
        <v>0.68</v>
      </c>
      <c r="Y13" t="n">
        <v>1</v>
      </c>
      <c r="Z13" t="n">
        <v>10</v>
      </c>
      <c r="AA13" t="n">
        <v>447.7719776352926</v>
      </c>
      <c r="AB13" t="n">
        <v>612.6613741060726</v>
      </c>
      <c r="AC13" t="n">
        <v>554.1898324370273</v>
      </c>
      <c r="AD13" t="n">
        <v>447771.9776352926</v>
      </c>
      <c r="AE13" t="n">
        <v>612661.3741060726</v>
      </c>
      <c r="AF13" t="n">
        <v>2.49483551665457e-06</v>
      </c>
      <c r="AG13" t="n">
        <v>11.26953125</v>
      </c>
      <c r="AH13" t="n">
        <v>554189.8324370274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5.8198</v>
      </c>
      <c r="E14" t="n">
        <v>17.18</v>
      </c>
      <c r="F14" t="n">
        <v>13.38</v>
      </c>
      <c r="G14" t="n">
        <v>24.33</v>
      </c>
      <c r="H14" t="n">
        <v>0.36</v>
      </c>
      <c r="I14" t="n">
        <v>33</v>
      </c>
      <c r="J14" t="n">
        <v>199.44</v>
      </c>
      <c r="K14" t="n">
        <v>54.38</v>
      </c>
      <c r="L14" t="n">
        <v>4</v>
      </c>
      <c r="M14" t="n">
        <v>31</v>
      </c>
      <c r="N14" t="n">
        <v>41.06</v>
      </c>
      <c r="O14" t="n">
        <v>24831.54</v>
      </c>
      <c r="P14" t="n">
        <v>174.34</v>
      </c>
      <c r="Q14" t="n">
        <v>988.11</v>
      </c>
      <c r="R14" t="n">
        <v>57.38</v>
      </c>
      <c r="S14" t="n">
        <v>35.43</v>
      </c>
      <c r="T14" t="n">
        <v>9836.91</v>
      </c>
      <c r="U14" t="n">
        <v>0.62</v>
      </c>
      <c r="V14" t="n">
        <v>0.85</v>
      </c>
      <c r="W14" t="n">
        <v>3.01</v>
      </c>
      <c r="X14" t="n">
        <v>0.63</v>
      </c>
      <c r="Y14" t="n">
        <v>1</v>
      </c>
      <c r="Z14" t="n">
        <v>10</v>
      </c>
      <c r="AA14" t="n">
        <v>432.2155204195383</v>
      </c>
      <c r="AB14" t="n">
        <v>591.376343041022</v>
      </c>
      <c r="AC14" t="n">
        <v>534.9362148630964</v>
      </c>
      <c r="AD14" t="n">
        <v>432215.5204195383</v>
      </c>
      <c r="AE14" t="n">
        <v>591376.343041022</v>
      </c>
      <c r="AF14" t="n">
        <v>2.513449502280933e-06</v>
      </c>
      <c r="AG14" t="n">
        <v>11.18489583333333</v>
      </c>
      <c r="AH14" t="n">
        <v>534936.2148630965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5.8548</v>
      </c>
      <c r="E15" t="n">
        <v>17.08</v>
      </c>
      <c r="F15" t="n">
        <v>13.36</v>
      </c>
      <c r="G15" t="n">
        <v>25.85</v>
      </c>
      <c r="H15" t="n">
        <v>0.38</v>
      </c>
      <c r="I15" t="n">
        <v>31</v>
      </c>
      <c r="J15" t="n">
        <v>199.83</v>
      </c>
      <c r="K15" t="n">
        <v>54.38</v>
      </c>
      <c r="L15" t="n">
        <v>4.25</v>
      </c>
      <c r="M15" t="n">
        <v>29</v>
      </c>
      <c r="N15" t="n">
        <v>41.2</v>
      </c>
      <c r="O15" t="n">
        <v>24879.79</v>
      </c>
      <c r="P15" t="n">
        <v>172.97</v>
      </c>
      <c r="Q15" t="n">
        <v>988.1900000000001</v>
      </c>
      <c r="R15" t="n">
        <v>56.43</v>
      </c>
      <c r="S15" t="n">
        <v>35.43</v>
      </c>
      <c r="T15" t="n">
        <v>9371.49</v>
      </c>
      <c r="U15" t="n">
        <v>0.63</v>
      </c>
      <c r="V15" t="n">
        <v>0.85</v>
      </c>
      <c r="W15" t="n">
        <v>3.02</v>
      </c>
      <c r="X15" t="n">
        <v>0.6</v>
      </c>
      <c r="Y15" t="n">
        <v>1</v>
      </c>
      <c r="Z15" t="n">
        <v>10</v>
      </c>
      <c r="AA15" t="n">
        <v>429.5243441534432</v>
      </c>
      <c r="AB15" t="n">
        <v>587.694156947433</v>
      </c>
      <c r="AC15" t="n">
        <v>531.605451442299</v>
      </c>
      <c r="AD15" t="n">
        <v>429524.3441534432</v>
      </c>
      <c r="AE15" t="n">
        <v>587694.156947433</v>
      </c>
      <c r="AF15" t="n">
        <v>2.528565267870787e-06</v>
      </c>
      <c r="AG15" t="n">
        <v>11.11979166666667</v>
      </c>
      <c r="AH15" t="n">
        <v>531605.4514422989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5.8966</v>
      </c>
      <c r="E16" t="n">
        <v>16.96</v>
      </c>
      <c r="F16" t="n">
        <v>13.31</v>
      </c>
      <c r="G16" t="n">
        <v>27.55</v>
      </c>
      <c r="H16" t="n">
        <v>0.4</v>
      </c>
      <c r="I16" t="n">
        <v>29</v>
      </c>
      <c r="J16" t="n">
        <v>200.22</v>
      </c>
      <c r="K16" t="n">
        <v>54.38</v>
      </c>
      <c r="L16" t="n">
        <v>4.5</v>
      </c>
      <c r="M16" t="n">
        <v>27</v>
      </c>
      <c r="N16" t="n">
        <v>41.35</v>
      </c>
      <c r="O16" t="n">
        <v>24928.09</v>
      </c>
      <c r="P16" t="n">
        <v>171.23</v>
      </c>
      <c r="Q16" t="n">
        <v>988.14</v>
      </c>
      <c r="R16" t="n">
        <v>55.4</v>
      </c>
      <c r="S16" t="n">
        <v>35.43</v>
      </c>
      <c r="T16" t="n">
        <v>8864.65</v>
      </c>
      <c r="U16" t="n">
        <v>0.64</v>
      </c>
      <c r="V16" t="n">
        <v>0.86</v>
      </c>
      <c r="W16" t="n">
        <v>3</v>
      </c>
      <c r="X16" t="n">
        <v>0.5600000000000001</v>
      </c>
      <c r="Y16" t="n">
        <v>1</v>
      </c>
      <c r="Z16" t="n">
        <v>10</v>
      </c>
      <c r="AA16" t="n">
        <v>426.1419545168064</v>
      </c>
      <c r="AB16" t="n">
        <v>583.0662222260875</v>
      </c>
      <c r="AC16" t="n">
        <v>527.4192003154114</v>
      </c>
      <c r="AD16" t="n">
        <v>426141.9545168064</v>
      </c>
      <c r="AE16" t="n">
        <v>583066.2222260875</v>
      </c>
      <c r="AF16" t="n">
        <v>2.546617810775241e-06</v>
      </c>
      <c r="AG16" t="n">
        <v>11.04166666666667</v>
      </c>
      <c r="AH16" t="n">
        <v>527419.2003154114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5.9386</v>
      </c>
      <c r="E17" t="n">
        <v>16.84</v>
      </c>
      <c r="F17" t="n">
        <v>13.27</v>
      </c>
      <c r="G17" t="n">
        <v>29.49</v>
      </c>
      <c r="H17" t="n">
        <v>0.42</v>
      </c>
      <c r="I17" t="n">
        <v>27</v>
      </c>
      <c r="J17" t="n">
        <v>200.61</v>
      </c>
      <c r="K17" t="n">
        <v>54.38</v>
      </c>
      <c r="L17" t="n">
        <v>4.75</v>
      </c>
      <c r="M17" t="n">
        <v>25</v>
      </c>
      <c r="N17" t="n">
        <v>41.49</v>
      </c>
      <c r="O17" t="n">
        <v>24976.45</v>
      </c>
      <c r="P17" t="n">
        <v>169.72</v>
      </c>
      <c r="Q17" t="n">
        <v>988.09</v>
      </c>
      <c r="R17" t="n">
        <v>53.88</v>
      </c>
      <c r="S17" t="n">
        <v>35.43</v>
      </c>
      <c r="T17" t="n">
        <v>8116.14</v>
      </c>
      <c r="U17" t="n">
        <v>0.66</v>
      </c>
      <c r="V17" t="n">
        <v>0.86</v>
      </c>
      <c r="W17" t="n">
        <v>3.01</v>
      </c>
      <c r="X17" t="n">
        <v>0.52</v>
      </c>
      <c r="Y17" t="n">
        <v>1</v>
      </c>
      <c r="Z17" t="n">
        <v>10</v>
      </c>
      <c r="AA17" t="n">
        <v>422.8836768125049</v>
      </c>
      <c r="AB17" t="n">
        <v>578.6081029259947</v>
      </c>
      <c r="AC17" t="n">
        <v>523.3865576643097</v>
      </c>
      <c r="AD17" t="n">
        <v>422883.6768125049</v>
      </c>
      <c r="AE17" t="n">
        <v>578608.1029259947</v>
      </c>
      <c r="AF17" t="n">
        <v>2.564756729483066e-06</v>
      </c>
      <c r="AG17" t="n">
        <v>10.96354166666667</v>
      </c>
      <c r="AH17" t="n">
        <v>523386.5576643098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5.9858</v>
      </c>
      <c r="E18" t="n">
        <v>16.71</v>
      </c>
      <c r="F18" t="n">
        <v>13.22</v>
      </c>
      <c r="G18" t="n">
        <v>31.72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167.75</v>
      </c>
      <c r="Q18" t="n">
        <v>988.1900000000001</v>
      </c>
      <c r="R18" t="n">
        <v>52.31</v>
      </c>
      <c r="S18" t="n">
        <v>35.43</v>
      </c>
      <c r="T18" t="n">
        <v>7340.77</v>
      </c>
      <c r="U18" t="n">
        <v>0.68</v>
      </c>
      <c r="V18" t="n">
        <v>0.86</v>
      </c>
      <c r="W18" t="n">
        <v>3</v>
      </c>
      <c r="X18" t="n">
        <v>0.46</v>
      </c>
      <c r="Y18" t="n">
        <v>1</v>
      </c>
      <c r="Z18" t="n">
        <v>10</v>
      </c>
      <c r="AA18" t="n">
        <v>419.1953942061714</v>
      </c>
      <c r="AB18" t="n">
        <v>573.5616319484645</v>
      </c>
      <c r="AC18" t="n">
        <v>518.8217147941086</v>
      </c>
      <c r="AD18" t="n">
        <v>419195.3942061714</v>
      </c>
      <c r="AE18" t="n">
        <v>573561.6319484646</v>
      </c>
      <c r="AF18" t="n">
        <v>2.585141419078526e-06</v>
      </c>
      <c r="AG18" t="n">
        <v>10.87890625</v>
      </c>
      <c r="AH18" t="n">
        <v>518821.7147941086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6.0039</v>
      </c>
      <c r="E19" t="n">
        <v>16.66</v>
      </c>
      <c r="F19" t="n">
        <v>13.21</v>
      </c>
      <c r="G19" t="n">
        <v>33.01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166.79</v>
      </c>
      <c r="Q19" t="n">
        <v>988.1</v>
      </c>
      <c r="R19" t="n">
        <v>52.06</v>
      </c>
      <c r="S19" t="n">
        <v>35.43</v>
      </c>
      <c r="T19" t="n">
        <v>7218.76</v>
      </c>
      <c r="U19" t="n">
        <v>0.68</v>
      </c>
      <c r="V19" t="n">
        <v>0.86</v>
      </c>
      <c r="W19" t="n">
        <v>3</v>
      </c>
      <c r="X19" t="n">
        <v>0.45</v>
      </c>
      <c r="Y19" t="n">
        <v>1</v>
      </c>
      <c r="Z19" t="n">
        <v>10</v>
      </c>
      <c r="AA19" t="n">
        <v>417.6504725590105</v>
      </c>
      <c r="AB19" t="n">
        <v>571.4478019936862</v>
      </c>
      <c r="AC19" t="n">
        <v>516.9096258034353</v>
      </c>
      <c r="AD19" t="n">
        <v>417650.4725590105</v>
      </c>
      <c r="AE19" t="n">
        <v>571447.8019936862</v>
      </c>
      <c r="AF19" t="n">
        <v>2.592958429283565e-06</v>
      </c>
      <c r="AG19" t="n">
        <v>10.84635416666667</v>
      </c>
      <c r="AH19" t="n">
        <v>516909.6258034354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6.0244</v>
      </c>
      <c r="E20" t="n">
        <v>16.6</v>
      </c>
      <c r="F20" t="n">
        <v>13.19</v>
      </c>
      <c r="G20" t="n">
        <v>34.4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165.71</v>
      </c>
      <c r="Q20" t="n">
        <v>988.16</v>
      </c>
      <c r="R20" t="n">
        <v>51.31</v>
      </c>
      <c r="S20" t="n">
        <v>35.43</v>
      </c>
      <c r="T20" t="n">
        <v>6849.09</v>
      </c>
      <c r="U20" t="n">
        <v>0.6899999999999999</v>
      </c>
      <c r="V20" t="n">
        <v>0.86</v>
      </c>
      <c r="W20" t="n">
        <v>3</v>
      </c>
      <c r="X20" t="n">
        <v>0.43</v>
      </c>
      <c r="Y20" t="n">
        <v>1</v>
      </c>
      <c r="Z20" t="n">
        <v>10</v>
      </c>
      <c r="AA20" t="n">
        <v>415.8813077270652</v>
      </c>
      <c r="AB20" t="n">
        <v>569.0271526205748</v>
      </c>
      <c r="AC20" t="n">
        <v>514.719999809091</v>
      </c>
      <c r="AD20" t="n">
        <v>415881.3077270652</v>
      </c>
      <c r="AE20" t="n">
        <v>569027.1526205748</v>
      </c>
      <c r="AF20" t="n">
        <v>2.601811949129051e-06</v>
      </c>
      <c r="AG20" t="n">
        <v>10.80729166666667</v>
      </c>
      <c r="AH20" t="n">
        <v>514719.999809091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6.0456</v>
      </c>
      <c r="E21" t="n">
        <v>16.54</v>
      </c>
      <c r="F21" t="n">
        <v>13.17</v>
      </c>
      <c r="G21" t="n">
        <v>35.91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164.38</v>
      </c>
      <c r="Q21" t="n">
        <v>988.09</v>
      </c>
      <c r="R21" t="n">
        <v>50.77</v>
      </c>
      <c r="S21" t="n">
        <v>35.43</v>
      </c>
      <c r="T21" t="n">
        <v>6587.05</v>
      </c>
      <c r="U21" t="n">
        <v>0.7</v>
      </c>
      <c r="V21" t="n">
        <v>0.87</v>
      </c>
      <c r="W21" t="n">
        <v>3</v>
      </c>
      <c r="X21" t="n">
        <v>0.41</v>
      </c>
      <c r="Y21" t="n">
        <v>1</v>
      </c>
      <c r="Z21" t="n">
        <v>10</v>
      </c>
      <c r="AA21" t="n">
        <v>413.875427734408</v>
      </c>
      <c r="AB21" t="n">
        <v>566.2826191214415</v>
      </c>
      <c r="AC21" t="n">
        <v>512.2374007351381</v>
      </c>
      <c r="AD21" t="n">
        <v>413875.4277344081</v>
      </c>
      <c r="AE21" t="n">
        <v>566282.6191214415</v>
      </c>
      <c r="AF21" t="n">
        <v>2.610967784286334e-06</v>
      </c>
      <c r="AG21" t="n">
        <v>10.76822916666667</v>
      </c>
      <c r="AH21" t="n">
        <v>512237.4007351381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6.0648</v>
      </c>
      <c r="E22" t="n">
        <v>16.49</v>
      </c>
      <c r="F22" t="n">
        <v>13.16</v>
      </c>
      <c r="G22" t="n">
        <v>37.59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162.92</v>
      </c>
      <c r="Q22" t="n">
        <v>988.14</v>
      </c>
      <c r="R22" t="n">
        <v>50.38</v>
      </c>
      <c r="S22" t="n">
        <v>35.43</v>
      </c>
      <c r="T22" t="n">
        <v>6396.35</v>
      </c>
      <c r="U22" t="n">
        <v>0.7</v>
      </c>
      <c r="V22" t="n">
        <v>0.87</v>
      </c>
      <c r="W22" t="n">
        <v>2.99</v>
      </c>
      <c r="X22" t="n">
        <v>0.4</v>
      </c>
      <c r="Y22" t="n">
        <v>1</v>
      </c>
      <c r="Z22" t="n">
        <v>10</v>
      </c>
      <c r="AA22" t="n">
        <v>411.8762021733476</v>
      </c>
      <c r="AB22" t="n">
        <v>563.5471905091918</v>
      </c>
      <c r="AC22" t="n">
        <v>509.7630375904431</v>
      </c>
      <c r="AD22" t="n">
        <v>411876.2021733476</v>
      </c>
      <c r="AE22" t="n">
        <v>563547.1905091917</v>
      </c>
      <c r="AF22" t="n">
        <v>2.619259861409911e-06</v>
      </c>
      <c r="AG22" t="n">
        <v>10.73567708333333</v>
      </c>
      <c r="AH22" t="n">
        <v>509763.0375904431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6.0936</v>
      </c>
      <c r="E23" t="n">
        <v>16.41</v>
      </c>
      <c r="F23" t="n">
        <v>13.12</v>
      </c>
      <c r="G23" t="n">
        <v>39.35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161.55</v>
      </c>
      <c r="Q23" t="n">
        <v>988.15</v>
      </c>
      <c r="R23" t="n">
        <v>48.88</v>
      </c>
      <c r="S23" t="n">
        <v>35.43</v>
      </c>
      <c r="T23" t="n">
        <v>5652.43</v>
      </c>
      <c r="U23" t="n">
        <v>0.72</v>
      </c>
      <c r="V23" t="n">
        <v>0.87</v>
      </c>
      <c r="W23" t="n">
        <v>3</v>
      </c>
      <c r="X23" t="n">
        <v>0.36</v>
      </c>
      <c r="Y23" t="n">
        <v>1</v>
      </c>
      <c r="Z23" t="n">
        <v>10</v>
      </c>
      <c r="AA23" t="n">
        <v>409.5273237756062</v>
      </c>
      <c r="AB23" t="n">
        <v>560.3333514602004</v>
      </c>
      <c r="AC23" t="n">
        <v>506.8559228296363</v>
      </c>
      <c r="AD23" t="n">
        <v>409527.3237756062</v>
      </c>
      <c r="AE23" t="n">
        <v>560333.3514602005</v>
      </c>
      <c r="AF23" t="n">
        <v>2.631697977095277e-06</v>
      </c>
      <c r="AG23" t="n">
        <v>10.68359375</v>
      </c>
      <c r="AH23" t="n">
        <v>506855.9228296363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6.1134</v>
      </c>
      <c r="E24" t="n">
        <v>16.36</v>
      </c>
      <c r="F24" t="n">
        <v>13.1</v>
      </c>
      <c r="G24" t="n">
        <v>41.37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160.34</v>
      </c>
      <c r="Q24" t="n">
        <v>988.09</v>
      </c>
      <c r="R24" t="n">
        <v>48.63</v>
      </c>
      <c r="S24" t="n">
        <v>35.43</v>
      </c>
      <c r="T24" t="n">
        <v>5532.75</v>
      </c>
      <c r="U24" t="n">
        <v>0.73</v>
      </c>
      <c r="V24" t="n">
        <v>0.87</v>
      </c>
      <c r="W24" t="n">
        <v>2.99</v>
      </c>
      <c r="X24" t="n">
        <v>0.35</v>
      </c>
      <c r="Y24" t="n">
        <v>1</v>
      </c>
      <c r="Z24" t="n">
        <v>10</v>
      </c>
      <c r="AA24" t="n">
        <v>407.7183198238561</v>
      </c>
      <c r="AB24" t="n">
        <v>557.8581924457941</v>
      </c>
      <c r="AC24" t="n">
        <v>504.6169895176573</v>
      </c>
      <c r="AD24" t="n">
        <v>407718.3198238561</v>
      </c>
      <c r="AE24" t="n">
        <v>557858.1924457941</v>
      </c>
      <c r="AF24" t="n">
        <v>2.640249181628966e-06</v>
      </c>
      <c r="AG24" t="n">
        <v>10.65104166666667</v>
      </c>
      <c r="AH24" t="n">
        <v>504616.9895176573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6.1321</v>
      </c>
      <c r="E25" t="n">
        <v>16.31</v>
      </c>
      <c r="F25" t="n">
        <v>13.09</v>
      </c>
      <c r="G25" t="n">
        <v>43.64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159.14</v>
      </c>
      <c r="Q25" t="n">
        <v>988.15</v>
      </c>
      <c r="R25" t="n">
        <v>48.32</v>
      </c>
      <c r="S25" t="n">
        <v>35.43</v>
      </c>
      <c r="T25" t="n">
        <v>5379.8</v>
      </c>
      <c r="U25" t="n">
        <v>0.73</v>
      </c>
      <c r="V25" t="n">
        <v>0.87</v>
      </c>
      <c r="W25" t="n">
        <v>2.99</v>
      </c>
      <c r="X25" t="n">
        <v>0.34</v>
      </c>
      <c r="Y25" t="n">
        <v>1</v>
      </c>
      <c r="Z25" t="n">
        <v>10</v>
      </c>
      <c r="AA25" t="n">
        <v>406.0072032801203</v>
      </c>
      <c r="AB25" t="n">
        <v>555.5169673015206</v>
      </c>
      <c r="AC25" t="n">
        <v>502.4992076152232</v>
      </c>
      <c r="AD25" t="n">
        <v>406007.2032801203</v>
      </c>
      <c r="AE25" t="n">
        <v>555516.9673015206</v>
      </c>
      <c r="AF25" t="n">
        <v>2.648325319244117e-06</v>
      </c>
      <c r="AG25" t="n">
        <v>10.61848958333333</v>
      </c>
      <c r="AH25" t="n">
        <v>502499.2076152231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6.1545</v>
      </c>
      <c r="E26" t="n">
        <v>16.25</v>
      </c>
      <c r="F26" t="n">
        <v>13.07</v>
      </c>
      <c r="G26" t="n">
        <v>46.13</v>
      </c>
      <c r="H26" t="n">
        <v>0.61</v>
      </c>
      <c r="I26" t="n">
        <v>17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156.15</v>
      </c>
      <c r="Q26" t="n">
        <v>988.14</v>
      </c>
      <c r="R26" t="n">
        <v>47.48</v>
      </c>
      <c r="S26" t="n">
        <v>35.43</v>
      </c>
      <c r="T26" t="n">
        <v>4965.78</v>
      </c>
      <c r="U26" t="n">
        <v>0.75</v>
      </c>
      <c r="V26" t="n">
        <v>0.87</v>
      </c>
      <c r="W26" t="n">
        <v>3</v>
      </c>
      <c r="X26" t="n">
        <v>0.32</v>
      </c>
      <c r="Y26" t="n">
        <v>1</v>
      </c>
      <c r="Z26" t="n">
        <v>10</v>
      </c>
      <c r="AA26" t="n">
        <v>402.5647286205967</v>
      </c>
      <c r="AB26" t="n">
        <v>550.8068216010971</v>
      </c>
      <c r="AC26" t="n">
        <v>498.2385916097171</v>
      </c>
      <c r="AD26" t="n">
        <v>402564.7286205967</v>
      </c>
      <c r="AE26" t="n">
        <v>550806.8216010971</v>
      </c>
      <c r="AF26" t="n">
        <v>2.657999409221623e-06</v>
      </c>
      <c r="AG26" t="n">
        <v>10.57942708333333</v>
      </c>
      <c r="AH26" t="n">
        <v>498238.5916097171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6.1515</v>
      </c>
      <c r="E27" t="n">
        <v>16.26</v>
      </c>
      <c r="F27" t="n">
        <v>13.08</v>
      </c>
      <c r="G27" t="n">
        <v>46.16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155.84</v>
      </c>
      <c r="Q27" t="n">
        <v>988.17</v>
      </c>
      <c r="R27" t="n">
        <v>47.74</v>
      </c>
      <c r="S27" t="n">
        <v>35.43</v>
      </c>
      <c r="T27" t="n">
        <v>5096.89</v>
      </c>
      <c r="U27" t="n">
        <v>0.74</v>
      </c>
      <c r="V27" t="n">
        <v>0.87</v>
      </c>
      <c r="W27" t="n">
        <v>2.99</v>
      </c>
      <c r="X27" t="n">
        <v>0.32</v>
      </c>
      <c r="Y27" t="n">
        <v>1</v>
      </c>
      <c r="Z27" t="n">
        <v>10</v>
      </c>
      <c r="AA27" t="n">
        <v>402.4265626715977</v>
      </c>
      <c r="AB27" t="n">
        <v>550.6177768542251</v>
      </c>
      <c r="AC27" t="n">
        <v>498.0675890281606</v>
      </c>
      <c r="AD27" t="n">
        <v>402426.5626715977</v>
      </c>
      <c r="AE27" t="n">
        <v>550617.7768542251</v>
      </c>
      <c r="AF27" t="n">
        <v>2.656703772171064e-06</v>
      </c>
      <c r="AG27" t="n">
        <v>10.5859375</v>
      </c>
      <c r="AH27" t="n">
        <v>498067.5890281606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6.1764</v>
      </c>
      <c r="E28" t="n">
        <v>16.19</v>
      </c>
      <c r="F28" t="n">
        <v>13.05</v>
      </c>
      <c r="G28" t="n">
        <v>48.94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154.82</v>
      </c>
      <c r="Q28" t="n">
        <v>988.14</v>
      </c>
      <c r="R28" t="n">
        <v>46.98</v>
      </c>
      <c r="S28" t="n">
        <v>35.43</v>
      </c>
      <c r="T28" t="n">
        <v>4719.78</v>
      </c>
      <c r="U28" t="n">
        <v>0.75</v>
      </c>
      <c r="V28" t="n">
        <v>0.87</v>
      </c>
      <c r="W28" t="n">
        <v>2.99</v>
      </c>
      <c r="X28" t="n">
        <v>0.3</v>
      </c>
      <c r="Y28" t="n">
        <v>1</v>
      </c>
      <c r="Z28" t="n">
        <v>10</v>
      </c>
      <c r="AA28" t="n">
        <v>388.600251930211</v>
      </c>
      <c r="AB28" t="n">
        <v>531.7000085240799</v>
      </c>
      <c r="AC28" t="n">
        <v>480.9553059561898</v>
      </c>
      <c r="AD28" t="n">
        <v>388600.251930211</v>
      </c>
      <c r="AE28" t="n">
        <v>531700.0085240798</v>
      </c>
      <c r="AF28" t="n">
        <v>2.667457559690703e-06</v>
      </c>
      <c r="AG28" t="n">
        <v>10.54036458333333</v>
      </c>
      <c r="AH28" t="n">
        <v>480955.3059561898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6.1737</v>
      </c>
      <c r="E29" t="n">
        <v>16.2</v>
      </c>
      <c r="F29" t="n">
        <v>13.06</v>
      </c>
      <c r="G29" t="n">
        <v>48.97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153.59</v>
      </c>
      <c r="Q29" t="n">
        <v>988.1900000000001</v>
      </c>
      <c r="R29" t="n">
        <v>47.22</v>
      </c>
      <c r="S29" t="n">
        <v>35.43</v>
      </c>
      <c r="T29" t="n">
        <v>4842.06</v>
      </c>
      <c r="U29" t="n">
        <v>0.75</v>
      </c>
      <c r="V29" t="n">
        <v>0.87</v>
      </c>
      <c r="W29" t="n">
        <v>2.99</v>
      </c>
      <c r="X29" t="n">
        <v>0.3</v>
      </c>
      <c r="Y29" t="n">
        <v>1</v>
      </c>
      <c r="Z29" t="n">
        <v>10</v>
      </c>
      <c r="AA29" t="n">
        <v>387.6414032202183</v>
      </c>
      <c r="AB29" t="n">
        <v>530.3880694176481</v>
      </c>
      <c r="AC29" t="n">
        <v>479.7685764767578</v>
      </c>
      <c r="AD29" t="n">
        <v>387641.4032202183</v>
      </c>
      <c r="AE29" t="n">
        <v>530388.0694176481</v>
      </c>
      <c r="AF29" t="n">
        <v>2.6662914863452e-06</v>
      </c>
      <c r="AG29" t="n">
        <v>10.546875</v>
      </c>
      <c r="AH29" t="n">
        <v>479768.5764767578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6.1974</v>
      </c>
      <c r="E30" t="n">
        <v>16.14</v>
      </c>
      <c r="F30" t="n">
        <v>13.04</v>
      </c>
      <c r="G30" t="n">
        <v>52.14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152.25</v>
      </c>
      <c r="Q30" t="n">
        <v>988.08</v>
      </c>
      <c r="R30" t="n">
        <v>46.61</v>
      </c>
      <c r="S30" t="n">
        <v>35.43</v>
      </c>
      <c r="T30" t="n">
        <v>4543.12</v>
      </c>
      <c r="U30" t="n">
        <v>0.76</v>
      </c>
      <c r="V30" t="n">
        <v>0.87</v>
      </c>
      <c r="W30" t="n">
        <v>2.99</v>
      </c>
      <c r="X30" t="n">
        <v>0.28</v>
      </c>
      <c r="Y30" t="n">
        <v>1</v>
      </c>
      <c r="Z30" t="n">
        <v>10</v>
      </c>
      <c r="AA30" t="n">
        <v>385.6546864344388</v>
      </c>
      <c r="AB30" t="n">
        <v>527.6697558635859</v>
      </c>
      <c r="AC30" t="n">
        <v>477.3096949531183</v>
      </c>
      <c r="AD30" t="n">
        <v>385654.6864344388</v>
      </c>
      <c r="AE30" t="n">
        <v>527669.755863586</v>
      </c>
      <c r="AF30" t="n">
        <v>2.676527019044616e-06</v>
      </c>
      <c r="AG30" t="n">
        <v>10.5078125</v>
      </c>
      <c r="AH30" t="n">
        <v>477309.6949531183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6.1981</v>
      </c>
      <c r="E31" t="n">
        <v>16.13</v>
      </c>
      <c r="F31" t="n">
        <v>13.03</v>
      </c>
      <c r="G31" t="n">
        <v>52.14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150.76</v>
      </c>
      <c r="Q31" t="n">
        <v>988.16</v>
      </c>
      <c r="R31" t="n">
        <v>46.57</v>
      </c>
      <c r="S31" t="n">
        <v>35.43</v>
      </c>
      <c r="T31" t="n">
        <v>4519.81</v>
      </c>
      <c r="U31" t="n">
        <v>0.76</v>
      </c>
      <c r="V31" t="n">
        <v>0.87</v>
      </c>
      <c r="W31" t="n">
        <v>2.99</v>
      </c>
      <c r="X31" t="n">
        <v>0.28</v>
      </c>
      <c r="Y31" t="n">
        <v>1</v>
      </c>
      <c r="Z31" t="n">
        <v>10</v>
      </c>
      <c r="AA31" t="n">
        <v>384.2835487436895</v>
      </c>
      <c r="AB31" t="n">
        <v>525.793704784777</v>
      </c>
      <c r="AC31" t="n">
        <v>475.6126915562166</v>
      </c>
      <c r="AD31" t="n">
        <v>384283.5487436895</v>
      </c>
      <c r="AE31" t="n">
        <v>525793.704784777</v>
      </c>
      <c r="AF31" t="n">
        <v>2.676829334356413e-06</v>
      </c>
      <c r="AG31" t="n">
        <v>10.50130208333333</v>
      </c>
      <c r="AH31" t="n">
        <v>475612.6915562166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6.2225</v>
      </c>
      <c r="E32" t="n">
        <v>16.07</v>
      </c>
      <c r="F32" t="n">
        <v>13.01</v>
      </c>
      <c r="G32" t="n">
        <v>55.76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149.92</v>
      </c>
      <c r="Q32" t="n">
        <v>988.12</v>
      </c>
      <c r="R32" t="n">
        <v>45.61</v>
      </c>
      <c r="S32" t="n">
        <v>35.43</v>
      </c>
      <c r="T32" t="n">
        <v>4045.62</v>
      </c>
      <c r="U32" t="n">
        <v>0.78</v>
      </c>
      <c r="V32" t="n">
        <v>0.88</v>
      </c>
      <c r="W32" t="n">
        <v>2.99</v>
      </c>
      <c r="X32" t="n">
        <v>0.26</v>
      </c>
      <c r="Y32" t="n">
        <v>1</v>
      </c>
      <c r="Z32" t="n">
        <v>10</v>
      </c>
      <c r="AA32" t="n">
        <v>382.5633242581774</v>
      </c>
      <c r="AB32" t="n">
        <v>523.4400177527513</v>
      </c>
      <c r="AC32" t="n">
        <v>473.4836371111068</v>
      </c>
      <c r="AD32" t="n">
        <v>382563.3242581774</v>
      </c>
      <c r="AE32" t="n">
        <v>523440.0177527512</v>
      </c>
      <c r="AF32" t="n">
        <v>2.687367182367625e-06</v>
      </c>
      <c r="AG32" t="n">
        <v>10.46223958333333</v>
      </c>
      <c r="AH32" t="n">
        <v>473483.6371111068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6.2486</v>
      </c>
      <c r="E33" t="n">
        <v>16</v>
      </c>
      <c r="F33" t="n">
        <v>12.98</v>
      </c>
      <c r="G33" t="n">
        <v>59.91</v>
      </c>
      <c r="H33" t="n">
        <v>0.75</v>
      </c>
      <c r="I33" t="n">
        <v>13</v>
      </c>
      <c r="J33" t="n">
        <v>206.94</v>
      </c>
      <c r="K33" t="n">
        <v>54.38</v>
      </c>
      <c r="L33" t="n">
        <v>8.75</v>
      </c>
      <c r="M33" t="n">
        <v>11</v>
      </c>
      <c r="N33" t="n">
        <v>43.81</v>
      </c>
      <c r="O33" t="n">
        <v>25756.9</v>
      </c>
      <c r="P33" t="n">
        <v>146.85</v>
      </c>
      <c r="Q33" t="n">
        <v>988.08</v>
      </c>
      <c r="R33" t="n">
        <v>44.8</v>
      </c>
      <c r="S33" t="n">
        <v>35.43</v>
      </c>
      <c r="T33" t="n">
        <v>3643.82</v>
      </c>
      <c r="U33" t="n">
        <v>0.79</v>
      </c>
      <c r="V33" t="n">
        <v>0.88</v>
      </c>
      <c r="W33" t="n">
        <v>2.99</v>
      </c>
      <c r="X33" t="n">
        <v>0.23</v>
      </c>
      <c r="Y33" t="n">
        <v>1</v>
      </c>
      <c r="Z33" t="n">
        <v>10</v>
      </c>
      <c r="AA33" t="n">
        <v>378.9923885040129</v>
      </c>
      <c r="AB33" t="n">
        <v>518.5541059153363</v>
      </c>
      <c r="AC33" t="n">
        <v>469.0640298420345</v>
      </c>
      <c r="AD33" t="n">
        <v>378992.3885040128</v>
      </c>
      <c r="AE33" t="n">
        <v>518554.1059153363</v>
      </c>
      <c r="AF33" t="n">
        <v>2.698639224707488e-06</v>
      </c>
      <c r="AG33" t="n">
        <v>10.41666666666667</v>
      </c>
      <c r="AH33" t="n">
        <v>469064.0298420344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6.2426</v>
      </c>
      <c r="E34" t="n">
        <v>16.02</v>
      </c>
      <c r="F34" t="n">
        <v>13</v>
      </c>
      <c r="G34" t="n">
        <v>59.98</v>
      </c>
      <c r="H34" t="n">
        <v>0.77</v>
      </c>
      <c r="I34" t="n">
        <v>13</v>
      </c>
      <c r="J34" t="n">
        <v>207.34</v>
      </c>
      <c r="K34" t="n">
        <v>54.38</v>
      </c>
      <c r="L34" t="n">
        <v>9</v>
      </c>
      <c r="M34" t="n">
        <v>11</v>
      </c>
      <c r="N34" t="n">
        <v>43.96</v>
      </c>
      <c r="O34" t="n">
        <v>25806.1</v>
      </c>
      <c r="P34" t="n">
        <v>146.36</v>
      </c>
      <c r="Q34" t="n">
        <v>988.08</v>
      </c>
      <c r="R34" t="n">
        <v>45.31</v>
      </c>
      <c r="S34" t="n">
        <v>35.43</v>
      </c>
      <c r="T34" t="n">
        <v>3901.39</v>
      </c>
      <c r="U34" t="n">
        <v>0.78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  <c r="AA34" t="n">
        <v>378.8224814090685</v>
      </c>
      <c r="AB34" t="n">
        <v>518.3216315322614</v>
      </c>
      <c r="AC34" t="n">
        <v>468.8537424878004</v>
      </c>
      <c r="AD34" t="n">
        <v>378822.4814090685</v>
      </c>
      <c r="AE34" t="n">
        <v>518321.6315322615</v>
      </c>
      <c r="AF34" t="n">
        <v>2.69604795060637e-06</v>
      </c>
      <c r="AG34" t="n">
        <v>10.4296875</v>
      </c>
      <c r="AH34" t="n">
        <v>468853.7424878004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6.2483</v>
      </c>
      <c r="E35" t="n">
        <v>16</v>
      </c>
      <c r="F35" t="n">
        <v>12.98</v>
      </c>
      <c r="G35" t="n">
        <v>59.92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144.57</v>
      </c>
      <c r="Q35" t="n">
        <v>988.08</v>
      </c>
      <c r="R35" t="n">
        <v>44.7</v>
      </c>
      <c r="S35" t="n">
        <v>35.43</v>
      </c>
      <c r="T35" t="n">
        <v>3597.84</v>
      </c>
      <c r="U35" t="n">
        <v>0.79</v>
      </c>
      <c r="V35" t="n">
        <v>0.88</v>
      </c>
      <c r="W35" t="n">
        <v>2.99</v>
      </c>
      <c r="X35" t="n">
        <v>0.23</v>
      </c>
      <c r="Y35" t="n">
        <v>1</v>
      </c>
      <c r="Z35" t="n">
        <v>10</v>
      </c>
      <c r="AA35" t="n">
        <v>377.0153386147024</v>
      </c>
      <c r="AB35" t="n">
        <v>515.8490190354964</v>
      </c>
      <c r="AC35" t="n">
        <v>466.6171126573932</v>
      </c>
      <c r="AD35" t="n">
        <v>377015.3386147024</v>
      </c>
      <c r="AE35" t="n">
        <v>515849.0190354964</v>
      </c>
      <c r="AF35" t="n">
        <v>2.698509661002432e-06</v>
      </c>
      <c r="AG35" t="n">
        <v>10.41666666666667</v>
      </c>
      <c r="AH35" t="n">
        <v>466617.1126573932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6.2687</v>
      </c>
      <c r="E36" t="n">
        <v>15.95</v>
      </c>
      <c r="F36" t="n">
        <v>12.97</v>
      </c>
      <c r="G36" t="n">
        <v>64.84</v>
      </c>
      <c r="H36" t="n">
        <v>0.8100000000000001</v>
      </c>
      <c r="I36" t="n">
        <v>12</v>
      </c>
      <c r="J36" t="n">
        <v>208.14</v>
      </c>
      <c r="K36" t="n">
        <v>54.38</v>
      </c>
      <c r="L36" t="n">
        <v>9.5</v>
      </c>
      <c r="M36" t="n">
        <v>10</v>
      </c>
      <c r="N36" t="n">
        <v>44.26</v>
      </c>
      <c r="O36" t="n">
        <v>25904.65</v>
      </c>
      <c r="P36" t="n">
        <v>142.85</v>
      </c>
      <c r="Q36" t="n">
        <v>988.08</v>
      </c>
      <c r="R36" t="n">
        <v>44.52</v>
      </c>
      <c r="S36" t="n">
        <v>35.43</v>
      </c>
      <c r="T36" t="n">
        <v>3513.33</v>
      </c>
      <c r="U36" t="n">
        <v>0.8</v>
      </c>
      <c r="V36" t="n">
        <v>0.88</v>
      </c>
      <c r="W36" t="n">
        <v>2.98</v>
      </c>
      <c r="X36" t="n">
        <v>0.22</v>
      </c>
      <c r="Y36" t="n">
        <v>1</v>
      </c>
      <c r="Z36" t="n">
        <v>10</v>
      </c>
      <c r="AA36" t="n">
        <v>374.896599659332</v>
      </c>
      <c r="AB36" t="n">
        <v>512.9500669245929</v>
      </c>
      <c r="AC36" t="n">
        <v>463.9948324672495</v>
      </c>
      <c r="AD36" t="n">
        <v>374896.599659332</v>
      </c>
      <c r="AE36" t="n">
        <v>512950.0669245928</v>
      </c>
      <c r="AF36" t="n">
        <v>2.707319992946233e-06</v>
      </c>
      <c r="AG36" t="n">
        <v>10.38411458333333</v>
      </c>
      <c r="AH36" t="n">
        <v>463994.8324672495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6.2698</v>
      </c>
      <c r="E37" t="n">
        <v>15.95</v>
      </c>
      <c r="F37" t="n">
        <v>12.97</v>
      </c>
      <c r="G37" t="n">
        <v>64.83</v>
      </c>
      <c r="H37" t="n">
        <v>0.83</v>
      </c>
      <c r="I37" t="n">
        <v>12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142.74</v>
      </c>
      <c r="Q37" t="n">
        <v>988.11</v>
      </c>
      <c r="R37" t="n">
        <v>44.35</v>
      </c>
      <c r="S37" t="n">
        <v>35.43</v>
      </c>
      <c r="T37" t="n">
        <v>3428.22</v>
      </c>
      <c r="U37" t="n">
        <v>0.8</v>
      </c>
      <c r="V37" t="n">
        <v>0.88</v>
      </c>
      <c r="W37" t="n">
        <v>2.98</v>
      </c>
      <c r="X37" t="n">
        <v>0.21</v>
      </c>
      <c r="Y37" t="n">
        <v>1</v>
      </c>
      <c r="Z37" t="n">
        <v>10</v>
      </c>
      <c r="AA37" t="n">
        <v>374.7699905157088</v>
      </c>
      <c r="AB37" t="n">
        <v>512.7768347086865</v>
      </c>
      <c r="AC37" t="n">
        <v>463.8381332908962</v>
      </c>
      <c r="AD37" t="n">
        <v>374769.9905157088</v>
      </c>
      <c r="AE37" t="n">
        <v>512776.8347086865</v>
      </c>
      <c r="AF37" t="n">
        <v>2.707795059864771e-06</v>
      </c>
      <c r="AG37" t="n">
        <v>10.38411458333333</v>
      </c>
      <c r="AH37" t="n">
        <v>463838.1332908963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6.2677</v>
      </c>
      <c r="E38" t="n">
        <v>15.95</v>
      </c>
      <c r="F38" t="n">
        <v>12.97</v>
      </c>
      <c r="G38" t="n">
        <v>64.86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141.92</v>
      </c>
      <c r="Q38" t="n">
        <v>988.08</v>
      </c>
      <c r="R38" t="n">
        <v>44.3</v>
      </c>
      <c r="S38" t="n">
        <v>35.43</v>
      </c>
      <c r="T38" t="n">
        <v>3399.89</v>
      </c>
      <c r="U38" t="n">
        <v>0.8</v>
      </c>
      <c r="V38" t="n">
        <v>0.88</v>
      </c>
      <c r="W38" t="n">
        <v>2.99</v>
      </c>
      <c r="X38" t="n">
        <v>0.22</v>
      </c>
      <c r="Y38" t="n">
        <v>1</v>
      </c>
      <c r="Z38" t="n">
        <v>10</v>
      </c>
      <c r="AA38" t="n">
        <v>374.1174353366683</v>
      </c>
      <c r="AB38" t="n">
        <v>511.8839799240205</v>
      </c>
      <c r="AC38" t="n">
        <v>463.0304913137492</v>
      </c>
      <c r="AD38" t="n">
        <v>374117.4353366683</v>
      </c>
      <c r="AE38" t="n">
        <v>511883.9799240205</v>
      </c>
      <c r="AF38" t="n">
        <v>2.706888113929379e-06</v>
      </c>
      <c r="AG38" t="n">
        <v>10.38411458333333</v>
      </c>
      <c r="AH38" t="n">
        <v>463030.4913137492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6.2662</v>
      </c>
      <c r="E39" t="n">
        <v>15.96</v>
      </c>
      <c r="F39" t="n">
        <v>12.98</v>
      </c>
      <c r="G39" t="n">
        <v>64.88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141.49</v>
      </c>
      <c r="Q39" t="n">
        <v>988.08</v>
      </c>
      <c r="R39" t="n">
        <v>44.42</v>
      </c>
      <c r="S39" t="n">
        <v>35.43</v>
      </c>
      <c r="T39" t="n">
        <v>3460.46</v>
      </c>
      <c r="U39" t="n">
        <v>0.8</v>
      </c>
      <c r="V39" t="n">
        <v>0.88</v>
      </c>
      <c r="W39" t="n">
        <v>2.99</v>
      </c>
      <c r="X39" t="n">
        <v>0.22</v>
      </c>
      <c r="Y39" t="n">
        <v>1</v>
      </c>
      <c r="Z39" t="n">
        <v>10</v>
      </c>
      <c r="AA39" t="n">
        <v>373.8275101305588</v>
      </c>
      <c r="AB39" t="n">
        <v>511.4872914664242</v>
      </c>
      <c r="AC39" t="n">
        <v>462.6716622457901</v>
      </c>
      <c r="AD39" t="n">
        <v>373827.5101305589</v>
      </c>
      <c r="AE39" t="n">
        <v>511487.2914664241</v>
      </c>
      <c r="AF39" t="n">
        <v>2.706240295404101e-06</v>
      </c>
      <c r="AG39" t="n">
        <v>10.390625</v>
      </c>
      <c r="AH39" t="n">
        <v>462671.6622457901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6.2883</v>
      </c>
      <c r="E40" t="n">
        <v>15.9</v>
      </c>
      <c r="F40" t="n">
        <v>12.96</v>
      </c>
      <c r="G40" t="n">
        <v>70.68000000000001</v>
      </c>
      <c r="H40" t="n">
        <v>0.89</v>
      </c>
      <c r="I40" t="n">
        <v>11</v>
      </c>
      <c r="J40" t="n">
        <v>209.74</v>
      </c>
      <c r="K40" t="n">
        <v>54.38</v>
      </c>
      <c r="L40" t="n">
        <v>10.5</v>
      </c>
      <c r="M40" t="n">
        <v>2</v>
      </c>
      <c r="N40" t="n">
        <v>44.87</v>
      </c>
      <c r="O40" t="n">
        <v>26102.37</v>
      </c>
      <c r="P40" t="n">
        <v>140.66</v>
      </c>
      <c r="Q40" t="n">
        <v>988.08</v>
      </c>
      <c r="R40" t="n">
        <v>43.77</v>
      </c>
      <c r="S40" t="n">
        <v>35.43</v>
      </c>
      <c r="T40" t="n">
        <v>3142.08</v>
      </c>
      <c r="U40" t="n">
        <v>0.8100000000000001</v>
      </c>
      <c r="V40" t="n">
        <v>0.88</v>
      </c>
      <c r="W40" t="n">
        <v>2.99</v>
      </c>
      <c r="X40" t="n">
        <v>0.2</v>
      </c>
      <c r="Y40" t="n">
        <v>1</v>
      </c>
      <c r="Z40" t="n">
        <v>10</v>
      </c>
      <c r="AA40" t="n">
        <v>372.4071709508383</v>
      </c>
      <c r="AB40" t="n">
        <v>509.5439207397883</v>
      </c>
      <c r="AC40" t="n">
        <v>460.9137640937665</v>
      </c>
      <c r="AD40" t="n">
        <v>372407.1709508383</v>
      </c>
      <c r="AE40" t="n">
        <v>509543.9207397883</v>
      </c>
      <c r="AF40" t="n">
        <v>2.71578482167655e-06</v>
      </c>
      <c r="AG40" t="n">
        <v>10.3515625</v>
      </c>
      <c r="AH40" t="n">
        <v>460913.7640937665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6.2899</v>
      </c>
      <c r="E41" t="n">
        <v>15.9</v>
      </c>
      <c r="F41" t="n">
        <v>12.95</v>
      </c>
      <c r="G41" t="n">
        <v>70.66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0</v>
      </c>
      <c r="N41" t="n">
        <v>45.02</v>
      </c>
      <c r="O41" t="n">
        <v>26151.93</v>
      </c>
      <c r="P41" t="n">
        <v>141.04</v>
      </c>
      <c r="Q41" t="n">
        <v>988.1799999999999</v>
      </c>
      <c r="R41" t="n">
        <v>43.75</v>
      </c>
      <c r="S41" t="n">
        <v>35.43</v>
      </c>
      <c r="T41" t="n">
        <v>3131.04</v>
      </c>
      <c r="U41" t="n">
        <v>0.8100000000000001</v>
      </c>
      <c r="V41" t="n">
        <v>0.88</v>
      </c>
      <c r="W41" t="n">
        <v>2.99</v>
      </c>
      <c r="X41" t="n">
        <v>0.2</v>
      </c>
      <c r="Y41" t="n">
        <v>1</v>
      </c>
      <c r="Z41" t="n">
        <v>10</v>
      </c>
      <c r="AA41" t="n">
        <v>372.6503704314999</v>
      </c>
      <c r="AB41" t="n">
        <v>509.8766769984333</v>
      </c>
      <c r="AC41" t="n">
        <v>461.2147625621128</v>
      </c>
      <c r="AD41" t="n">
        <v>372650.3704314999</v>
      </c>
      <c r="AE41" t="n">
        <v>509876.6769984333</v>
      </c>
      <c r="AF41" t="n">
        <v>2.716475828103516e-06</v>
      </c>
      <c r="AG41" t="n">
        <v>10.3515625</v>
      </c>
      <c r="AH41" t="n">
        <v>461214.7625621128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3.0103</v>
      </c>
      <c r="E2" t="n">
        <v>33.22</v>
      </c>
      <c r="F2" t="n">
        <v>17.5</v>
      </c>
      <c r="G2" t="n">
        <v>4.59</v>
      </c>
      <c r="H2" t="n">
        <v>0.06</v>
      </c>
      <c r="I2" t="n">
        <v>229</v>
      </c>
      <c r="J2" t="n">
        <v>296.65</v>
      </c>
      <c r="K2" t="n">
        <v>61.82</v>
      </c>
      <c r="L2" t="n">
        <v>1</v>
      </c>
      <c r="M2" t="n">
        <v>227</v>
      </c>
      <c r="N2" t="n">
        <v>83.83</v>
      </c>
      <c r="O2" t="n">
        <v>36821.52</v>
      </c>
      <c r="P2" t="n">
        <v>318.45</v>
      </c>
      <c r="Q2" t="n">
        <v>988.86</v>
      </c>
      <c r="R2" t="n">
        <v>185.38</v>
      </c>
      <c r="S2" t="n">
        <v>35.43</v>
      </c>
      <c r="T2" t="n">
        <v>72856.98</v>
      </c>
      <c r="U2" t="n">
        <v>0.19</v>
      </c>
      <c r="V2" t="n">
        <v>0.65</v>
      </c>
      <c r="W2" t="n">
        <v>3.35</v>
      </c>
      <c r="X2" t="n">
        <v>4.74</v>
      </c>
      <c r="Y2" t="n">
        <v>1</v>
      </c>
      <c r="Z2" t="n">
        <v>10</v>
      </c>
      <c r="AA2" t="n">
        <v>1187.740514082087</v>
      </c>
      <c r="AB2" t="n">
        <v>1625.118970780428</v>
      </c>
      <c r="AC2" t="n">
        <v>1470.019897077944</v>
      </c>
      <c r="AD2" t="n">
        <v>1187740.514082087</v>
      </c>
      <c r="AE2" t="n">
        <v>1625118.970780428</v>
      </c>
      <c r="AF2" t="n">
        <v>1.153246802701177e-06</v>
      </c>
      <c r="AG2" t="n">
        <v>21.62760416666667</v>
      </c>
      <c r="AH2" t="n">
        <v>1470019.897077944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3.4898</v>
      </c>
      <c r="E3" t="n">
        <v>28.66</v>
      </c>
      <c r="F3" t="n">
        <v>16.21</v>
      </c>
      <c r="G3" t="n">
        <v>5.72</v>
      </c>
      <c r="H3" t="n">
        <v>0.07000000000000001</v>
      </c>
      <c r="I3" t="n">
        <v>170</v>
      </c>
      <c r="J3" t="n">
        <v>297.17</v>
      </c>
      <c r="K3" t="n">
        <v>61.82</v>
      </c>
      <c r="L3" t="n">
        <v>1.25</v>
      </c>
      <c r="M3" t="n">
        <v>168</v>
      </c>
      <c r="N3" t="n">
        <v>84.09999999999999</v>
      </c>
      <c r="O3" t="n">
        <v>36885.7</v>
      </c>
      <c r="P3" t="n">
        <v>294.43</v>
      </c>
      <c r="Q3" t="n">
        <v>988.6</v>
      </c>
      <c r="R3" t="n">
        <v>145.64</v>
      </c>
      <c r="S3" t="n">
        <v>35.43</v>
      </c>
      <c r="T3" t="n">
        <v>53281.62</v>
      </c>
      <c r="U3" t="n">
        <v>0.24</v>
      </c>
      <c r="V3" t="n">
        <v>0.7</v>
      </c>
      <c r="W3" t="n">
        <v>3.24</v>
      </c>
      <c r="X3" t="n">
        <v>3.45</v>
      </c>
      <c r="Y3" t="n">
        <v>1</v>
      </c>
      <c r="Z3" t="n">
        <v>10</v>
      </c>
      <c r="AA3" t="n">
        <v>982.9521085251314</v>
      </c>
      <c r="AB3" t="n">
        <v>1344.91843967058</v>
      </c>
      <c r="AC3" t="n">
        <v>1216.561311393305</v>
      </c>
      <c r="AD3" t="n">
        <v>982952.1085251314</v>
      </c>
      <c r="AE3" t="n">
        <v>1344918.43967058</v>
      </c>
      <c r="AF3" t="n">
        <v>1.33694339171065e-06</v>
      </c>
      <c r="AG3" t="n">
        <v>18.65885416666667</v>
      </c>
      <c r="AH3" t="n">
        <v>1216561.311393305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3.851</v>
      </c>
      <c r="E4" t="n">
        <v>25.97</v>
      </c>
      <c r="F4" t="n">
        <v>15.47</v>
      </c>
      <c r="G4" t="n">
        <v>6.88</v>
      </c>
      <c r="H4" t="n">
        <v>0.09</v>
      </c>
      <c r="I4" t="n">
        <v>135</v>
      </c>
      <c r="J4" t="n">
        <v>297.7</v>
      </c>
      <c r="K4" t="n">
        <v>61.82</v>
      </c>
      <c r="L4" t="n">
        <v>1.5</v>
      </c>
      <c r="M4" t="n">
        <v>133</v>
      </c>
      <c r="N4" t="n">
        <v>84.37</v>
      </c>
      <c r="O4" t="n">
        <v>36949.99</v>
      </c>
      <c r="P4" t="n">
        <v>280.38</v>
      </c>
      <c r="Q4" t="n">
        <v>988.35</v>
      </c>
      <c r="R4" t="n">
        <v>122.22</v>
      </c>
      <c r="S4" t="n">
        <v>35.43</v>
      </c>
      <c r="T4" t="n">
        <v>41747.49</v>
      </c>
      <c r="U4" t="n">
        <v>0.29</v>
      </c>
      <c r="V4" t="n">
        <v>0.74</v>
      </c>
      <c r="W4" t="n">
        <v>3.18</v>
      </c>
      <c r="X4" t="n">
        <v>2.71</v>
      </c>
      <c r="Y4" t="n">
        <v>1</v>
      </c>
      <c r="Z4" t="n">
        <v>10</v>
      </c>
      <c r="AA4" t="n">
        <v>861.5038642038326</v>
      </c>
      <c r="AB4" t="n">
        <v>1178.747593871783</v>
      </c>
      <c r="AC4" t="n">
        <v>1066.249577895298</v>
      </c>
      <c r="AD4" t="n">
        <v>861503.8642038326</v>
      </c>
      <c r="AE4" t="n">
        <v>1178747.593871783</v>
      </c>
      <c r="AF4" t="n">
        <v>1.475319216424355e-06</v>
      </c>
      <c r="AG4" t="n">
        <v>16.90755208333333</v>
      </c>
      <c r="AH4" t="n">
        <v>1066249.577895298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4.1117</v>
      </c>
      <c r="E5" t="n">
        <v>24.32</v>
      </c>
      <c r="F5" t="n">
        <v>15.05</v>
      </c>
      <c r="G5" t="n">
        <v>7.99</v>
      </c>
      <c r="H5" t="n">
        <v>0.1</v>
      </c>
      <c r="I5" t="n">
        <v>113</v>
      </c>
      <c r="J5" t="n">
        <v>298.22</v>
      </c>
      <c r="K5" t="n">
        <v>61.82</v>
      </c>
      <c r="L5" t="n">
        <v>1.75</v>
      </c>
      <c r="M5" t="n">
        <v>111</v>
      </c>
      <c r="N5" t="n">
        <v>84.65000000000001</v>
      </c>
      <c r="O5" t="n">
        <v>37014.39</v>
      </c>
      <c r="P5" t="n">
        <v>272.15</v>
      </c>
      <c r="Q5" t="n">
        <v>988.5700000000001</v>
      </c>
      <c r="R5" t="n">
        <v>108.54</v>
      </c>
      <c r="S5" t="n">
        <v>35.43</v>
      </c>
      <c r="T5" t="n">
        <v>35018.46</v>
      </c>
      <c r="U5" t="n">
        <v>0.33</v>
      </c>
      <c r="V5" t="n">
        <v>0.76</v>
      </c>
      <c r="W5" t="n">
        <v>3.16</v>
      </c>
      <c r="X5" t="n">
        <v>2.29</v>
      </c>
      <c r="Y5" t="n">
        <v>1</v>
      </c>
      <c r="Z5" t="n">
        <v>10</v>
      </c>
      <c r="AA5" t="n">
        <v>788.4600819615196</v>
      </c>
      <c r="AB5" t="n">
        <v>1078.805868543608</v>
      </c>
      <c r="AC5" t="n">
        <v>975.8461505633512</v>
      </c>
      <c r="AD5" t="n">
        <v>788460.0819615196</v>
      </c>
      <c r="AE5" t="n">
        <v>1078805.868543608</v>
      </c>
      <c r="AF5" t="n">
        <v>1.575193462002601e-06</v>
      </c>
      <c r="AG5" t="n">
        <v>15.83333333333333</v>
      </c>
      <c r="AH5" t="n">
        <v>975846.1505633512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4.3424</v>
      </c>
      <c r="E6" t="n">
        <v>23.03</v>
      </c>
      <c r="F6" t="n">
        <v>14.7</v>
      </c>
      <c r="G6" t="n">
        <v>9.19</v>
      </c>
      <c r="H6" t="n">
        <v>0.12</v>
      </c>
      <c r="I6" t="n">
        <v>96</v>
      </c>
      <c r="J6" t="n">
        <v>298.74</v>
      </c>
      <c r="K6" t="n">
        <v>61.82</v>
      </c>
      <c r="L6" t="n">
        <v>2</v>
      </c>
      <c r="M6" t="n">
        <v>94</v>
      </c>
      <c r="N6" t="n">
        <v>84.92</v>
      </c>
      <c r="O6" t="n">
        <v>37078.91</v>
      </c>
      <c r="P6" t="n">
        <v>265.34</v>
      </c>
      <c r="Q6" t="n">
        <v>988.24</v>
      </c>
      <c r="R6" t="n">
        <v>98.03</v>
      </c>
      <c r="S6" t="n">
        <v>35.43</v>
      </c>
      <c r="T6" t="n">
        <v>29848.15</v>
      </c>
      <c r="U6" t="n">
        <v>0.36</v>
      </c>
      <c r="V6" t="n">
        <v>0.78</v>
      </c>
      <c r="W6" t="n">
        <v>3.13</v>
      </c>
      <c r="X6" t="n">
        <v>1.94</v>
      </c>
      <c r="Y6" t="n">
        <v>1</v>
      </c>
      <c r="Z6" t="n">
        <v>10</v>
      </c>
      <c r="AA6" t="n">
        <v>739.1643339792362</v>
      </c>
      <c r="AB6" t="n">
        <v>1011.357251379335</v>
      </c>
      <c r="AC6" t="n">
        <v>914.8347347565075</v>
      </c>
      <c r="AD6" t="n">
        <v>739164.3339792362</v>
      </c>
      <c r="AE6" t="n">
        <v>1011357.251379335</v>
      </c>
      <c r="AF6" t="n">
        <v>1.663574698883697e-06</v>
      </c>
      <c r="AG6" t="n">
        <v>14.99348958333333</v>
      </c>
      <c r="AH6" t="n">
        <v>914834.7347565074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4.5234</v>
      </c>
      <c r="E7" t="n">
        <v>22.11</v>
      </c>
      <c r="F7" t="n">
        <v>14.44</v>
      </c>
      <c r="G7" t="n">
        <v>10.32</v>
      </c>
      <c r="H7" t="n">
        <v>0.13</v>
      </c>
      <c r="I7" t="n">
        <v>84</v>
      </c>
      <c r="J7" t="n">
        <v>299.26</v>
      </c>
      <c r="K7" t="n">
        <v>61.82</v>
      </c>
      <c r="L7" t="n">
        <v>2.25</v>
      </c>
      <c r="M7" t="n">
        <v>82</v>
      </c>
      <c r="N7" t="n">
        <v>85.19</v>
      </c>
      <c r="O7" t="n">
        <v>37143.54</v>
      </c>
      <c r="P7" t="n">
        <v>260.14</v>
      </c>
      <c r="Q7" t="n">
        <v>988.1799999999999</v>
      </c>
      <c r="R7" t="n">
        <v>90.09999999999999</v>
      </c>
      <c r="S7" t="n">
        <v>35.43</v>
      </c>
      <c r="T7" t="n">
        <v>25941.2</v>
      </c>
      <c r="U7" t="n">
        <v>0.39</v>
      </c>
      <c r="V7" t="n">
        <v>0.79</v>
      </c>
      <c r="W7" t="n">
        <v>3.11</v>
      </c>
      <c r="X7" t="n">
        <v>1.69</v>
      </c>
      <c r="Y7" t="n">
        <v>1</v>
      </c>
      <c r="Z7" t="n">
        <v>10</v>
      </c>
      <c r="AA7" t="n">
        <v>700.6464367240559</v>
      </c>
      <c r="AB7" t="n">
        <v>958.6553650650999</v>
      </c>
      <c r="AC7" t="n">
        <v>867.1626425045414</v>
      </c>
      <c r="AD7" t="n">
        <v>700646.4367240559</v>
      </c>
      <c r="AE7" t="n">
        <v>958655.3650650999</v>
      </c>
      <c r="AF7" t="n">
        <v>1.732915851356511e-06</v>
      </c>
      <c r="AG7" t="n">
        <v>14.39453125</v>
      </c>
      <c r="AH7" t="n">
        <v>867162.6425045414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4.6748</v>
      </c>
      <c r="E8" t="n">
        <v>21.39</v>
      </c>
      <c r="F8" t="n">
        <v>14.23</v>
      </c>
      <c r="G8" t="n">
        <v>11.38</v>
      </c>
      <c r="H8" t="n">
        <v>0.15</v>
      </c>
      <c r="I8" t="n">
        <v>75</v>
      </c>
      <c r="J8" t="n">
        <v>299.79</v>
      </c>
      <c r="K8" t="n">
        <v>61.82</v>
      </c>
      <c r="L8" t="n">
        <v>2.5</v>
      </c>
      <c r="M8" t="n">
        <v>73</v>
      </c>
      <c r="N8" t="n">
        <v>85.47</v>
      </c>
      <c r="O8" t="n">
        <v>37208.42</v>
      </c>
      <c r="P8" t="n">
        <v>255.68</v>
      </c>
      <c r="Q8" t="n">
        <v>988.29</v>
      </c>
      <c r="R8" t="n">
        <v>83.58</v>
      </c>
      <c r="S8" t="n">
        <v>35.43</v>
      </c>
      <c r="T8" t="n">
        <v>22726.08</v>
      </c>
      <c r="U8" t="n">
        <v>0.42</v>
      </c>
      <c r="V8" t="n">
        <v>0.8</v>
      </c>
      <c r="W8" t="n">
        <v>3.08</v>
      </c>
      <c r="X8" t="n">
        <v>1.47</v>
      </c>
      <c r="Y8" t="n">
        <v>1</v>
      </c>
      <c r="Z8" t="n">
        <v>10</v>
      </c>
      <c r="AA8" t="n">
        <v>680.6365642797992</v>
      </c>
      <c r="AB8" t="n">
        <v>931.2769748135988</v>
      </c>
      <c r="AC8" t="n">
        <v>842.3972073928315</v>
      </c>
      <c r="AD8" t="n">
        <v>680636.5642797992</v>
      </c>
      <c r="AE8" t="n">
        <v>931276.9748135988</v>
      </c>
      <c r="AF8" t="n">
        <v>1.790917235248136e-06</v>
      </c>
      <c r="AG8" t="n">
        <v>13.92578125</v>
      </c>
      <c r="AH8" t="n">
        <v>842397.2073928316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4.8039</v>
      </c>
      <c r="E9" t="n">
        <v>20.82</v>
      </c>
      <c r="F9" t="n">
        <v>14.1</v>
      </c>
      <c r="G9" t="n">
        <v>12.62</v>
      </c>
      <c r="H9" t="n">
        <v>0.16</v>
      </c>
      <c r="I9" t="n">
        <v>67</v>
      </c>
      <c r="J9" t="n">
        <v>300.32</v>
      </c>
      <c r="K9" t="n">
        <v>61.82</v>
      </c>
      <c r="L9" t="n">
        <v>2.75</v>
      </c>
      <c r="M9" t="n">
        <v>65</v>
      </c>
      <c r="N9" t="n">
        <v>85.73999999999999</v>
      </c>
      <c r="O9" t="n">
        <v>37273.29</v>
      </c>
      <c r="P9" t="n">
        <v>252.81</v>
      </c>
      <c r="Q9" t="n">
        <v>988.45</v>
      </c>
      <c r="R9" t="n">
        <v>79.61</v>
      </c>
      <c r="S9" t="n">
        <v>35.43</v>
      </c>
      <c r="T9" t="n">
        <v>20783.2</v>
      </c>
      <c r="U9" t="n">
        <v>0.45</v>
      </c>
      <c r="V9" t="n">
        <v>0.8100000000000001</v>
      </c>
      <c r="W9" t="n">
        <v>3.07</v>
      </c>
      <c r="X9" t="n">
        <v>1.34</v>
      </c>
      <c r="Y9" t="n">
        <v>1</v>
      </c>
      <c r="Z9" t="n">
        <v>10</v>
      </c>
      <c r="AA9" t="n">
        <v>653.1585171074685</v>
      </c>
      <c r="AB9" t="n">
        <v>893.6802984265306</v>
      </c>
      <c r="AC9" t="n">
        <v>808.3887050328783</v>
      </c>
      <c r="AD9" t="n">
        <v>653158.5171074684</v>
      </c>
      <c r="AE9" t="n">
        <v>893680.2984265306</v>
      </c>
      <c r="AF9" t="n">
        <v>1.840375482674878e-06</v>
      </c>
      <c r="AG9" t="n">
        <v>13.5546875</v>
      </c>
      <c r="AH9" t="n">
        <v>808388.7050328783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4.9068</v>
      </c>
      <c r="E10" t="n">
        <v>20.38</v>
      </c>
      <c r="F10" t="n">
        <v>13.99</v>
      </c>
      <c r="G10" t="n">
        <v>13.76</v>
      </c>
      <c r="H10" t="n">
        <v>0.18</v>
      </c>
      <c r="I10" t="n">
        <v>61</v>
      </c>
      <c r="J10" t="n">
        <v>300.84</v>
      </c>
      <c r="K10" t="n">
        <v>61.82</v>
      </c>
      <c r="L10" t="n">
        <v>3</v>
      </c>
      <c r="M10" t="n">
        <v>59</v>
      </c>
      <c r="N10" t="n">
        <v>86.02</v>
      </c>
      <c r="O10" t="n">
        <v>37338.27</v>
      </c>
      <c r="P10" t="n">
        <v>250.58</v>
      </c>
      <c r="Q10" t="n">
        <v>988.27</v>
      </c>
      <c r="R10" t="n">
        <v>75.98</v>
      </c>
      <c r="S10" t="n">
        <v>35.43</v>
      </c>
      <c r="T10" t="n">
        <v>18998.05</v>
      </c>
      <c r="U10" t="n">
        <v>0.47</v>
      </c>
      <c r="V10" t="n">
        <v>0.8100000000000001</v>
      </c>
      <c r="W10" t="n">
        <v>3.07</v>
      </c>
      <c r="X10" t="n">
        <v>1.24</v>
      </c>
      <c r="Y10" t="n">
        <v>1</v>
      </c>
      <c r="Z10" t="n">
        <v>10</v>
      </c>
      <c r="AA10" t="n">
        <v>641.9545375996631</v>
      </c>
      <c r="AB10" t="n">
        <v>878.3505193792604</v>
      </c>
      <c r="AC10" t="n">
        <v>794.5219785823996</v>
      </c>
      <c r="AD10" t="n">
        <v>641954.5375996631</v>
      </c>
      <c r="AE10" t="n">
        <v>878350.5193792604</v>
      </c>
      <c r="AF10" t="n">
        <v>1.879796502506108e-06</v>
      </c>
      <c r="AG10" t="n">
        <v>13.26822916666667</v>
      </c>
      <c r="AH10" t="n">
        <v>794521.9785823995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5.0067</v>
      </c>
      <c r="E11" t="n">
        <v>19.97</v>
      </c>
      <c r="F11" t="n">
        <v>13.87</v>
      </c>
      <c r="G11" t="n">
        <v>14.86</v>
      </c>
      <c r="H11" t="n">
        <v>0.19</v>
      </c>
      <c r="I11" t="n">
        <v>56</v>
      </c>
      <c r="J11" t="n">
        <v>301.37</v>
      </c>
      <c r="K11" t="n">
        <v>61.82</v>
      </c>
      <c r="L11" t="n">
        <v>3.25</v>
      </c>
      <c r="M11" t="n">
        <v>54</v>
      </c>
      <c r="N11" t="n">
        <v>86.3</v>
      </c>
      <c r="O11" t="n">
        <v>37403.38</v>
      </c>
      <c r="P11" t="n">
        <v>247.59</v>
      </c>
      <c r="Q11" t="n">
        <v>988.12</v>
      </c>
      <c r="R11" t="n">
        <v>72.23</v>
      </c>
      <c r="S11" t="n">
        <v>35.43</v>
      </c>
      <c r="T11" t="n">
        <v>17147.24</v>
      </c>
      <c r="U11" t="n">
        <v>0.49</v>
      </c>
      <c r="V11" t="n">
        <v>0.82</v>
      </c>
      <c r="W11" t="n">
        <v>3.06</v>
      </c>
      <c r="X11" t="n">
        <v>1.11</v>
      </c>
      <c r="Y11" t="n">
        <v>1</v>
      </c>
      <c r="Z11" t="n">
        <v>10</v>
      </c>
      <c r="AA11" t="n">
        <v>617.7832750026395</v>
      </c>
      <c r="AB11" t="n">
        <v>845.2783315331668</v>
      </c>
      <c r="AC11" t="n">
        <v>764.6061539272299</v>
      </c>
      <c r="AD11" t="n">
        <v>617783.2750026395</v>
      </c>
      <c r="AE11" t="n">
        <v>845278.3315331668</v>
      </c>
      <c r="AF11" t="n">
        <v>1.918068221467623e-06</v>
      </c>
      <c r="AG11" t="n">
        <v>13.00130208333333</v>
      </c>
      <c r="AH11" t="n">
        <v>764606.1539272299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5.0862</v>
      </c>
      <c r="E12" t="n">
        <v>19.66</v>
      </c>
      <c r="F12" t="n">
        <v>13.78</v>
      </c>
      <c r="G12" t="n">
        <v>15.89</v>
      </c>
      <c r="H12" t="n">
        <v>0.21</v>
      </c>
      <c r="I12" t="n">
        <v>52</v>
      </c>
      <c r="J12" t="n">
        <v>301.9</v>
      </c>
      <c r="K12" t="n">
        <v>61.82</v>
      </c>
      <c r="L12" t="n">
        <v>3.5</v>
      </c>
      <c r="M12" t="n">
        <v>50</v>
      </c>
      <c r="N12" t="n">
        <v>86.58</v>
      </c>
      <c r="O12" t="n">
        <v>37468.6</v>
      </c>
      <c r="P12" t="n">
        <v>245.37</v>
      </c>
      <c r="Q12" t="n">
        <v>988.3099999999999</v>
      </c>
      <c r="R12" t="n">
        <v>69.27</v>
      </c>
      <c r="S12" t="n">
        <v>35.43</v>
      </c>
      <c r="T12" t="n">
        <v>15685.23</v>
      </c>
      <c r="U12" t="n">
        <v>0.51</v>
      </c>
      <c r="V12" t="n">
        <v>0.83</v>
      </c>
      <c r="W12" t="n">
        <v>3.05</v>
      </c>
      <c r="X12" t="n">
        <v>1.02</v>
      </c>
      <c r="Y12" t="n">
        <v>1</v>
      </c>
      <c r="Z12" t="n">
        <v>10</v>
      </c>
      <c r="AA12" t="n">
        <v>609.1755154439264</v>
      </c>
      <c r="AB12" t="n">
        <v>833.5008151573853</v>
      </c>
      <c r="AC12" t="n">
        <v>753.9526671845049</v>
      </c>
      <c r="AD12" t="n">
        <v>609175.5154439264</v>
      </c>
      <c r="AE12" t="n">
        <v>833500.8151573853</v>
      </c>
      <c r="AF12" t="n">
        <v>1.948524694515074e-06</v>
      </c>
      <c r="AG12" t="n">
        <v>12.79947916666667</v>
      </c>
      <c r="AH12" t="n">
        <v>753952.6671845049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5.1644</v>
      </c>
      <c r="E13" t="n">
        <v>19.36</v>
      </c>
      <c r="F13" t="n">
        <v>13.7</v>
      </c>
      <c r="G13" t="n">
        <v>17.12</v>
      </c>
      <c r="H13" t="n">
        <v>0.22</v>
      </c>
      <c r="I13" t="n">
        <v>48</v>
      </c>
      <c r="J13" t="n">
        <v>302.43</v>
      </c>
      <c r="K13" t="n">
        <v>61.82</v>
      </c>
      <c r="L13" t="n">
        <v>3.75</v>
      </c>
      <c r="M13" t="n">
        <v>46</v>
      </c>
      <c r="N13" t="n">
        <v>86.86</v>
      </c>
      <c r="O13" t="n">
        <v>37533.94</v>
      </c>
      <c r="P13" t="n">
        <v>243.59</v>
      </c>
      <c r="Q13" t="n">
        <v>988.12</v>
      </c>
      <c r="R13" t="n">
        <v>67.14</v>
      </c>
      <c r="S13" t="n">
        <v>35.43</v>
      </c>
      <c r="T13" t="n">
        <v>14639.79</v>
      </c>
      <c r="U13" t="n">
        <v>0.53</v>
      </c>
      <c r="V13" t="n">
        <v>0.83</v>
      </c>
      <c r="W13" t="n">
        <v>3.04</v>
      </c>
      <c r="X13" t="n">
        <v>0.9399999999999999</v>
      </c>
      <c r="Y13" t="n">
        <v>1</v>
      </c>
      <c r="Z13" t="n">
        <v>10</v>
      </c>
      <c r="AA13" t="n">
        <v>601.6053674756914</v>
      </c>
      <c r="AB13" t="n">
        <v>823.1430047358881</v>
      </c>
      <c r="AC13" t="n">
        <v>744.5833916523571</v>
      </c>
      <c r="AD13" t="n">
        <v>601605.3674756914</v>
      </c>
      <c r="AE13" t="n">
        <v>823143.0047358881</v>
      </c>
      <c r="AF13" t="n">
        <v>1.978483137185649e-06</v>
      </c>
      <c r="AG13" t="n">
        <v>12.60416666666667</v>
      </c>
      <c r="AH13" t="n">
        <v>744583.3916523572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5.227</v>
      </c>
      <c r="E14" t="n">
        <v>19.13</v>
      </c>
      <c r="F14" t="n">
        <v>13.63</v>
      </c>
      <c r="G14" t="n">
        <v>18.18</v>
      </c>
      <c r="H14" t="n">
        <v>0.24</v>
      </c>
      <c r="I14" t="n">
        <v>45</v>
      </c>
      <c r="J14" t="n">
        <v>302.96</v>
      </c>
      <c r="K14" t="n">
        <v>61.82</v>
      </c>
      <c r="L14" t="n">
        <v>4</v>
      </c>
      <c r="M14" t="n">
        <v>43</v>
      </c>
      <c r="N14" t="n">
        <v>87.14</v>
      </c>
      <c r="O14" t="n">
        <v>37599.4</v>
      </c>
      <c r="P14" t="n">
        <v>241.94</v>
      </c>
      <c r="Q14" t="n">
        <v>988.1799999999999</v>
      </c>
      <c r="R14" t="n">
        <v>65.09999999999999</v>
      </c>
      <c r="S14" t="n">
        <v>35.43</v>
      </c>
      <c r="T14" t="n">
        <v>13636.42</v>
      </c>
      <c r="U14" t="n">
        <v>0.54</v>
      </c>
      <c r="V14" t="n">
        <v>0.84</v>
      </c>
      <c r="W14" t="n">
        <v>3.04</v>
      </c>
      <c r="X14" t="n">
        <v>0.88</v>
      </c>
      <c r="Y14" t="n">
        <v>1</v>
      </c>
      <c r="Z14" t="n">
        <v>10</v>
      </c>
      <c r="AA14" t="n">
        <v>582.3525431261169</v>
      </c>
      <c r="AB14" t="n">
        <v>796.8004410861358</v>
      </c>
      <c r="AC14" t="n">
        <v>720.7549253053169</v>
      </c>
      <c r="AD14" t="n">
        <v>582352.5431261169</v>
      </c>
      <c r="AE14" t="n">
        <v>796800.4410861358</v>
      </c>
      <c r="AF14" t="n">
        <v>2.002465215333706e-06</v>
      </c>
      <c r="AG14" t="n">
        <v>12.45442708333333</v>
      </c>
      <c r="AH14" t="n">
        <v>720754.9253053169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5.2887</v>
      </c>
      <c r="E15" t="n">
        <v>18.91</v>
      </c>
      <c r="F15" t="n">
        <v>13.58</v>
      </c>
      <c r="G15" t="n">
        <v>19.4</v>
      </c>
      <c r="H15" t="n">
        <v>0.25</v>
      </c>
      <c r="I15" t="n">
        <v>42</v>
      </c>
      <c r="J15" t="n">
        <v>303.49</v>
      </c>
      <c r="K15" t="n">
        <v>61.82</v>
      </c>
      <c r="L15" t="n">
        <v>4.25</v>
      </c>
      <c r="M15" t="n">
        <v>40</v>
      </c>
      <c r="N15" t="n">
        <v>87.42</v>
      </c>
      <c r="O15" t="n">
        <v>37664.98</v>
      </c>
      <c r="P15" t="n">
        <v>240.5</v>
      </c>
      <c r="Q15" t="n">
        <v>988.21</v>
      </c>
      <c r="R15" t="n">
        <v>63.37</v>
      </c>
      <c r="S15" t="n">
        <v>35.43</v>
      </c>
      <c r="T15" t="n">
        <v>12786.63</v>
      </c>
      <c r="U15" t="n">
        <v>0.5600000000000001</v>
      </c>
      <c r="V15" t="n">
        <v>0.84</v>
      </c>
      <c r="W15" t="n">
        <v>3.03</v>
      </c>
      <c r="X15" t="n">
        <v>0.82</v>
      </c>
      <c r="Y15" t="n">
        <v>1</v>
      </c>
      <c r="Z15" t="n">
        <v>10</v>
      </c>
      <c r="AA15" t="n">
        <v>576.7191646700919</v>
      </c>
      <c r="AB15" t="n">
        <v>789.0926041554853</v>
      </c>
      <c r="AC15" t="n">
        <v>713.7827135133107</v>
      </c>
      <c r="AD15" t="n">
        <v>576719.1646700919</v>
      </c>
      <c r="AE15" t="n">
        <v>789092.6041554853</v>
      </c>
      <c r="AF15" t="n">
        <v>2.026102503220848e-06</v>
      </c>
      <c r="AG15" t="n">
        <v>12.31119791666667</v>
      </c>
      <c r="AH15" t="n">
        <v>713782.7135133106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5.3483</v>
      </c>
      <c r="E16" t="n">
        <v>18.7</v>
      </c>
      <c r="F16" t="n">
        <v>13.53</v>
      </c>
      <c r="G16" t="n">
        <v>20.82</v>
      </c>
      <c r="H16" t="n">
        <v>0.26</v>
      </c>
      <c r="I16" t="n">
        <v>39</v>
      </c>
      <c r="J16" t="n">
        <v>304.03</v>
      </c>
      <c r="K16" t="n">
        <v>61.82</v>
      </c>
      <c r="L16" t="n">
        <v>4.5</v>
      </c>
      <c r="M16" t="n">
        <v>37</v>
      </c>
      <c r="N16" t="n">
        <v>87.7</v>
      </c>
      <c r="O16" t="n">
        <v>37730.68</v>
      </c>
      <c r="P16" t="n">
        <v>239.11</v>
      </c>
      <c r="Q16" t="n">
        <v>988.3</v>
      </c>
      <c r="R16" t="n">
        <v>61.9</v>
      </c>
      <c r="S16" t="n">
        <v>35.43</v>
      </c>
      <c r="T16" t="n">
        <v>12064.86</v>
      </c>
      <c r="U16" t="n">
        <v>0.57</v>
      </c>
      <c r="V16" t="n">
        <v>0.84</v>
      </c>
      <c r="W16" t="n">
        <v>3.03</v>
      </c>
      <c r="X16" t="n">
        <v>0.78</v>
      </c>
      <c r="Y16" t="n">
        <v>1</v>
      </c>
      <c r="Z16" t="n">
        <v>10</v>
      </c>
      <c r="AA16" t="n">
        <v>571.3922656083519</v>
      </c>
      <c r="AB16" t="n">
        <v>781.8041058530118</v>
      </c>
      <c r="AC16" t="n">
        <v>707.1898192593537</v>
      </c>
      <c r="AD16" t="n">
        <v>571392.2656083519</v>
      </c>
      <c r="AE16" t="n">
        <v>781804.1058530118</v>
      </c>
      <c r="AF16" t="n">
        <v>2.048935280499188e-06</v>
      </c>
      <c r="AG16" t="n">
        <v>12.17447916666667</v>
      </c>
      <c r="AH16" t="n">
        <v>707189.8192593537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5.3962</v>
      </c>
      <c r="E17" t="n">
        <v>18.53</v>
      </c>
      <c r="F17" t="n">
        <v>13.48</v>
      </c>
      <c r="G17" t="n">
        <v>21.86</v>
      </c>
      <c r="H17" t="n">
        <v>0.28</v>
      </c>
      <c r="I17" t="n">
        <v>37</v>
      </c>
      <c r="J17" t="n">
        <v>304.56</v>
      </c>
      <c r="K17" t="n">
        <v>61.82</v>
      </c>
      <c r="L17" t="n">
        <v>4.75</v>
      </c>
      <c r="M17" t="n">
        <v>35</v>
      </c>
      <c r="N17" t="n">
        <v>87.98999999999999</v>
      </c>
      <c r="O17" t="n">
        <v>37796.51</v>
      </c>
      <c r="P17" t="n">
        <v>237.69</v>
      </c>
      <c r="Q17" t="n">
        <v>988.28</v>
      </c>
      <c r="R17" t="n">
        <v>60.16</v>
      </c>
      <c r="S17" t="n">
        <v>35.43</v>
      </c>
      <c r="T17" t="n">
        <v>11206.48</v>
      </c>
      <c r="U17" t="n">
        <v>0.59</v>
      </c>
      <c r="V17" t="n">
        <v>0.85</v>
      </c>
      <c r="W17" t="n">
        <v>3.03</v>
      </c>
      <c r="X17" t="n">
        <v>0.72</v>
      </c>
      <c r="Y17" t="n">
        <v>1</v>
      </c>
      <c r="Z17" t="n">
        <v>10</v>
      </c>
      <c r="AA17" t="n">
        <v>566.8356009067164</v>
      </c>
      <c r="AB17" t="n">
        <v>775.5694761823751</v>
      </c>
      <c r="AC17" t="n">
        <v>701.5502138941248</v>
      </c>
      <c r="AD17" t="n">
        <v>566835.6009067164</v>
      </c>
      <c r="AE17" t="n">
        <v>775569.4761823751</v>
      </c>
      <c r="AF17" t="n">
        <v>2.06728578438564e-06</v>
      </c>
      <c r="AG17" t="n">
        <v>12.06380208333333</v>
      </c>
      <c r="AH17" t="n">
        <v>701550.2138941248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5.4409</v>
      </c>
      <c r="E18" t="n">
        <v>18.38</v>
      </c>
      <c r="F18" t="n">
        <v>13.44</v>
      </c>
      <c r="G18" t="n">
        <v>23.04</v>
      </c>
      <c r="H18" t="n">
        <v>0.29</v>
      </c>
      <c r="I18" t="n">
        <v>35</v>
      </c>
      <c r="J18" t="n">
        <v>305.09</v>
      </c>
      <c r="K18" t="n">
        <v>61.82</v>
      </c>
      <c r="L18" t="n">
        <v>5</v>
      </c>
      <c r="M18" t="n">
        <v>33</v>
      </c>
      <c r="N18" t="n">
        <v>88.27</v>
      </c>
      <c r="O18" t="n">
        <v>37862.45</v>
      </c>
      <c r="P18" t="n">
        <v>236.6</v>
      </c>
      <c r="Q18" t="n">
        <v>988.3</v>
      </c>
      <c r="R18" t="n">
        <v>58.73</v>
      </c>
      <c r="S18" t="n">
        <v>35.43</v>
      </c>
      <c r="T18" t="n">
        <v>10501.95</v>
      </c>
      <c r="U18" t="n">
        <v>0.6</v>
      </c>
      <c r="V18" t="n">
        <v>0.85</v>
      </c>
      <c r="W18" t="n">
        <v>3.03</v>
      </c>
      <c r="X18" t="n">
        <v>0.68</v>
      </c>
      <c r="Y18" t="n">
        <v>1</v>
      </c>
      <c r="Z18" t="n">
        <v>10</v>
      </c>
      <c r="AA18" t="n">
        <v>562.7575415557357</v>
      </c>
      <c r="AB18" t="n">
        <v>769.9896954670821</v>
      </c>
      <c r="AC18" t="n">
        <v>696.502959619028</v>
      </c>
      <c r="AD18" t="n">
        <v>562757.5415557356</v>
      </c>
      <c r="AE18" t="n">
        <v>769989.6954670821</v>
      </c>
      <c r="AF18" t="n">
        <v>2.084410367344396e-06</v>
      </c>
      <c r="AG18" t="n">
        <v>11.96614583333333</v>
      </c>
      <c r="AH18" t="n">
        <v>696502.959619028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5.4886</v>
      </c>
      <c r="E19" t="n">
        <v>18.22</v>
      </c>
      <c r="F19" t="n">
        <v>13.39</v>
      </c>
      <c r="G19" t="n">
        <v>24.34</v>
      </c>
      <c r="H19" t="n">
        <v>0.31</v>
      </c>
      <c r="I19" t="n">
        <v>33</v>
      </c>
      <c r="J19" t="n">
        <v>305.63</v>
      </c>
      <c r="K19" t="n">
        <v>61.82</v>
      </c>
      <c r="L19" t="n">
        <v>5.25</v>
      </c>
      <c r="M19" t="n">
        <v>31</v>
      </c>
      <c r="N19" t="n">
        <v>88.56</v>
      </c>
      <c r="O19" t="n">
        <v>37928.52</v>
      </c>
      <c r="P19" t="n">
        <v>234.75</v>
      </c>
      <c r="Q19" t="n">
        <v>988.23</v>
      </c>
      <c r="R19" t="n">
        <v>57.41</v>
      </c>
      <c r="S19" t="n">
        <v>35.43</v>
      </c>
      <c r="T19" t="n">
        <v>9850.639999999999</v>
      </c>
      <c r="U19" t="n">
        <v>0.62</v>
      </c>
      <c r="V19" t="n">
        <v>0.85</v>
      </c>
      <c r="W19" t="n">
        <v>3.02</v>
      </c>
      <c r="X19" t="n">
        <v>0.63</v>
      </c>
      <c r="Y19" t="n">
        <v>1</v>
      </c>
      <c r="Z19" t="n">
        <v>10</v>
      </c>
      <c r="AA19" t="n">
        <v>545.0200179322956</v>
      </c>
      <c r="AB19" t="n">
        <v>745.7204331211769</v>
      </c>
      <c r="AC19" t="n">
        <v>674.5499216092923</v>
      </c>
      <c r="AD19" t="n">
        <v>545020.0179322956</v>
      </c>
      <c r="AE19" t="n">
        <v>745720.4331211769</v>
      </c>
      <c r="AF19" t="n">
        <v>2.102684251172867e-06</v>
      </c>
      <c r="AG19" t="n">
        <v>11.86197916666667</v>
      </c>
      <c r="AH19" t="n">
        <v>674549.9216092923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5.5021</v>
      </c>
      <c r="E20" t="n">
        <v>18.17</v>
      </c>
      <c r="F20" t="n">
        <v>13.4</v>
      </c>
      <c r="G20" t="n">
        <v>25.12</v>
      </c>
      <c r="H20" t="n">
        <v>0.32</v>
      </c>
      <c r="I20" t="n">
        <v>32</v>
      </c>
      <c r="J20" t="n">
        <v>306.17</v>
      </c>
      <c r="K20" t="n">
        <v>61.82</v>
      </c>
      <c r="L20" t="n">
        <v>5.5</v>
      </c>
      <c r="M20" t="n">
        <v>30</v>
      </c>
      <c r="N20" t="n">
        <v>88.84</v>
      </c>
      <c r="O20" t="n">
        <v>37994.72</v>
      </c>
      <c r="P20" t="n">
        <v>234.56</v>
      </c>
      <c r="Q20" t="n">
        <v>988.1900000000001</v>
      </c>
      <c r="R20" t="n">
        <v>57.56</v>
      </c>
      <c r="S20" t="n">
        <v>35.43</v>
      </c>
      <c r="T20" t="n">
        <v>9932.700000000001</v>
      </c>
      <c r="U20" t="n">
        <v>0.62</v>
      </c>
      <c r="V20" t="n">
        <v>0.85</v>
      </c>
      <c r="W20" t="n">
        <v>3.03</v>
      </c>
      <c r="X20" t="n">
        <v>0.65</v>
      </c>
      <c r="Y20" t="n">
        <v>1</v>
      </c>
      <c r="Z20" t="n">
        <v>10</v>
      </c>
      <c r="AA20" t="n">
        <v>544.1342045154133</v>
      </c>
      <c r="AB20" t="n">
        <v>744.5084241248688</v>
      </c>
      <c r="AC20" t="n">
        <v>673.4535850505265</v>
      </c>
      <c r="AD20" t="n">
        <v>544134.2045154134</v>
      </c>
      <c r="AE20" t="n">
        <v>744508.4241248688</v>
      </c>
      <c r="AF20" t="n">
        <v>2.107856105086585e-06</v>
      </c>
      <c r="AG20" t="n">
        <v>11.82942708333333</v>
      </c>
      <c r="AH20" t="n">
        <v>673453.5850505265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5.5568</v>
      </c>
      <c r="E21" t="n">
        <v>18</v>
      </c>
      <c r="F21" t="n">
        <v>13.33</v>
      </c>
      <c r="G21" t="n">
        <v>26.66</v>
      </c>
      <c r="H21" t="n">
        <v>0.33</v>
      </c>
      <c r="I21" t="n">
        <v>30</v>
      </c>
      <c r="J21" t="n">
        <v>306.7</v>
      </c>
      <c r="K21" t="n">
        <v>61.82</v>
      </c>
      <c r="L21" t="n">
        <v>5.75</v>
      </c>
      <c r="M21" t="n">
        <v>28</v>
      </c>
      <c r="N21" t="n">
        <v>89.13</v>
      </c>
      <c r="O21" t="n">
        <v>38061.04</v>
      </c>
      <c r="P21" t="n">
        <v>232.83</v>
      </c>
      <c r="Q21" t="n">
        <v>988.14</v>
      </c>
      <c r="R21" t="n">
        <v>55.8</v>
      </c>
      <c r="S21" t="n">
        <v>35.43</v>
      </c>
      <c r="T21" t="n">
        <v>9062.99</v>
      </c>
      <c r="U21" t="n">
        <v>0.63</v>
      </c>
      <c r="V21" t="n">
        <v>0.85</v>
      </c>
      <c r="W21" t="n">
        <v>3.01</v>
      </c>
      <c r="X21" t="n">
        <v>0.58</v>
      </c>
      <c r="Y21" t="n">
        <v>1</v>
      </c>
      <c r="Z21" t="n">
        <v>10</v>
      </c>
      <c r="AA21" t="n">
        <v>539.0437493384622</v>
      </c>
      <c r="AB21" t="n">
        <v>737.5434387767317</v>
      </c>
      <c r="AC21" t="n">
        <v>667.1533281285974</v>
      </c>
      <c r="AD21" t="n">
        <v>539043.7493384623</v>
      </c>
      <c r="AE21" t="n">
        <v>737543.4387767317</v>
      </c>
      <c r="AF21" t="n">
        <v>2.128811690944392e-06</v>
      </c>
      <c r="AG21" t="n">
        <v>11.71875</v>
      </c>
      <c r="AH21" t="n">
        <v>667153.3281285975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5.5807</v>
      </c>
      <c r="E22" t="n">
        <v>17.92</v>
      </c>
      <c r="F22" t="n">
        <v>13.31</v>
      </c>
      <c r="G22" t="n">
        <v>27.54</v>
      </c>
      <c r="H22" t="n">
        <v>0.35</v>
      </c>
      <c r="I22" t="n">
        <v>29</v>
      </c>
      <c r="J22" t="n">
        <v>307.24</v>
      </c>
      <c r="K22" t="n">
        <v>61.82</v>
      </c>
      <c r="L22" t="n">
        <v>6</v>
      </c>
      <c r="M22" t="n">
        <v>27</v>
      </c>
      <c r="N22" t="n">
        <v>89.42</v>
      </c>
      <c r="O22" t="n">
        <v>38127.48</v>
      </c>
      <c r="P22" t="n">
        <v>232.06</v>
      </c>
      <c r="Q22" t="n">
        <v>988.29</v>
      </c>
      <c r="R22" t="n">
        <v>55.18</v>
      </c>
      <c r="S22" t="n">
        <v>35.43</v>
      </c>
      <c r="T22" t="n">
        <v>8756.1</v>
      </c>
      <c r="U22" t="n">
        <v>0.64</v>
      </c>
      <c r="V22" t="n">
        <v>0.86</v>
      </c>
      <c r="W22" t="n">
        <v>3.01</v>
      </c>
      <c r="X22" t="n">
        <v>0.5600000000000001</v>
      </c>
      <c r="Y22" t="n">
        <v>1</v>
      </c>
      <c r="Z22" t="n">
        <v>10</v>
      </c>
      <c r="AA22" t="n">
        <v>536.8948444400464</v>
      </c>
      <c r="AB22" t="n">
        <v>734.6032122917259</v>
      </c>
      <c r="AC22" t="n">
        <v>664.4937127326868</v>
      </c>
      <c r="AD22" t="n">
        <v>536894.8444400465</v>
      </c>
      <c r="AE22" t="n">
        <v>734603.2122917259</v>
      </c>
      <c r="AF22" t="n">
        <v>2.137967787873123e-06</v>
      </c>
      <c r="AG22" t="n">
        <v>11.66666666666667</v>
      </c>
      <c r="AH22" t="n">
        <v>664493.7127326869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5.6033</v>
      </c>
      <c r="E23" t="n">
        <v>17.85</v>
      </c>
      <c r="F23" t="n">
        <v>13.29</v>
      </c>
      <c r="G23" t="n">
        <v>28.49</v>
      </c>
      <c r="H23" t="n">
        <v>0.36</v>
      </c>
      <c r="I23" t="n">
        <v>28</v>
      </c>
      <c r="J23" t="n">
        <v>307.78</v>
      </c>
      <c r="K23" t="n">
        <v>61.82</v>
      </c>
      <c r="L23" t="n">
        <v>6.25</v>
      </c>
      <c r="M23" t="n">
        <v>26</v>
      </c>
      <c r="N23" t="n">
        <v>89.70999999999999</v>
      </c>
      <c r="O23" t="n">
        <v>38194.05</v>
      </c>
      <c r="P23" t="n">
        <v>231.21</v>
      </c>
      <c r="Q23" t="n">
        <v>988.15</v>
      </c>
      <c r="R23" t="n">
        <v>54.65</v>
      </c>
      <c r="S23" t="n">
        <v>35.43</v>
      </c>
      <c r="T23" t="n">
        <v>8494.209999999999</v>
      </c>
      <c r="U23" t="n">
        <v>0.65</v>
      </c>
      <c r="V23" t="n">
        <v>0.86</v>
      </c>
      <c r="W23" t="n">
        <v>3.01</v>
      </c>
      <c r="X23" t="n">
        <v>0.54</v>
      </c>
      <c r="Y23" t="n">
        <v>1</v>
      </c>
      <c r="Z23" t="n">
        <v>10</v>
      </c>
      <c r="AA23" t="n">
        <v>534.7554093758399</v>
      </c>
      <c r="AB23" t="n">
        <v>731.6759428516648</v>
      </c>
      <c r="AC23" t="n">
        <v>661.8458177795366</v>
      </c>
      <c r="AD23" t="n">
        <v>534755.4093758399</v>
      </c>
      <c r="AE23" t="n">
        <v>731675.9428516647</v>
      </c>
      <c r="AF23" t="n">
        <v>2.146625854424977e-06</v>
      </c>
      <c r="AG23" t="n">
        <v>11.62109375</v>
      </c>
      <c r="AH23" t="n">
        <v>661845.8177795366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5.629</v>
      </c>
      <c r="E24" t="n">
        <v>17.77</v>
      </c>
      <c r="F24" t="n">
        <v>13.27</v>
      </c>
      <c r="G24" t="n">
        <v>29.48</v>
      </c>
      <c r="H24" t="n">
        <v>0.38</v>
      </c>
      <c r="I24" t="n">
        <v>27</v>
      </c>
      <c r="J24" t="n">
        <v>308.32</v>
      </c>
      <c r="K24" t="n">
        <v>61.82</v>
      </c>
      <c r="L24" t="n">
        <v>6.5</v>
      </c>
      <c r="M24" t="n">
        <v>25</v>
      </c>
      <c r="N24" t="n">
        <v>90</v>
      </c>
      <c r="O24" t="n">
        <v>38260.74</v>
      </c>
      <c r="P24" t="n">
        <v>230.34</v>
      </c>
      <c r="Q24" t="n">
        <v>988.09</v>
      </c>
      <c r="R24" t="n">
        <v>53.81</v>
      </c>
      <c r="S24" t="n">
        <v>35.43</v>
      </c>
      <c r="T24" t="n">
        <v>8082.68</v>
      </c>
      <c r="U24" t="n">
        <v>0.66</v>
      </c>
      <c r="V24" t="n">
        <v>0.86</v>
      </c>
      <c r="W24" t="n">
        <v>3.01</v>
      </c>
      <c r="X24" t="n">
        <v>0.51</v>
      </c>
      <c r="Y24" t="n">
        <v>1</v>
      </c>
      <c r="Z24" t="n">
        <v>10</v>
      </c>
      <c r="AA24" t="n">
        <v>532.4515964123581</v>
      </c>
      <c r="AB24" t="n">
        <v>728.5237643179745</v>
      </c>
      <c r="AC24" t="n">
        <v>658.9944787409912</v>
      </c>
      <c r="AD24" t="n">
        <v>532451.5964123581</v>
      </c>
      <c r="AE24" t="n">
        <v>728523.7643179744</v>
      </c>
      <c r="AF24" t="n">
        <v>2.156471531875536e-06</v>
      </c>
      <c r="AG24" t="n">
        <v>11.56901041666667</v>
      </c>
      <c r="AH24" t="n">
        <v>658994.4787409912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5.6501</v>
      </c>
      <c r="E25" t="n">
        <v>17.7</v>
      </c>
      <c r="F25" t="n">
        <v>13.26</v>
      </c>
      <c r="G25" t="n">
        <v>30.59</v>
      </c>
      <c r="H25" t="n">
        <v>0.39</v>
      </c>
      <c r="I25" t="n">
        <v>26</v>
      </c>
      <c r="J25" t="n">
        <v>308.86</v>
      </c>
      <c r="K25" t="n">
        <v>61.82</v>
      </c>
      <c r="L25" t="n">
        <v>6.75</v>
      </c>
      <c r="M25" t="n">
        <v>24</v>
      </c>
      <c r="N25" t="n">
        <v>90.29000000000001</v>
      </c>
      <c r="O25" t="n">
        <v>38327.57</v>
      </c>
      <c r="P25" t="n">
        <v>229.59</v>
      </c>
      <c r="Q25" t="n">
        <v>988.23</v>
      </c>
      <c r="R25" t="n">
        <v>53.26</v>
      </c>
      <c r="S25" t="n">
        <v>35.43</v>
      </c>
      <c r="T25" t="n">
        <v>7812.94</v>
      </c>
      <c r="U25" t="n">
        <v>0.67</v>
      </c>
      <c r="V25" t="n">
        <v>0.86</v>
      </c>
      <c r="W25" t="n">
        <v>3.01</v>
      </c>
      <c r="X25" t="n">
        <v>0.5</v>
      </c>
      <c r="Y25" t="n">
        <v>1</v>
      </c>
      <c r="Z25" t="n">
        <v>10</v>
      </c>
      <c r="AA25" t="n">
        <v>530.5759683114003</v>
      </c>
      <c r="AB25" t="n">
        <v>725.957447203372</v>
      </c>
      <c r="AC25" t="n">
        <v>656.6730873299578</v>
      </c>
      <c r="AD25" t="n">
        <v>530575.9683114003</v>
      </c>
      <c r="AE25" t="n">
        <v>725957.447203372</v>
      </c>
      <c r="AF25" t="n">
        <v>2.164554947992533e-06</v>
      </c>
      <c r="AG25" t="n">
        <v>11.5234375</v>
      </c>
      <c r="AH25" t="n">
        <v>656673.0873299578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5.6768</v>
      </c>
      <c r="E26" t="n">
        <v>17.62</v>
      </c>
      <c r="F26" t="n">
        <v>13.23</v>
      </c>
      <c r="G26" t="n">
        <v>31.75</v>
      </c>
      <c r="H26" t="n">
        <v>0.4</v>
      </c>
      <c r="I26" t="n">
        <v>25</v>
      </c>
      <c r="J26" t="n">
        <v>309.41</v>
      </c>
      <c r="K26" t="n">
        <v>61.82</v>
      </c>
      <c r="L26" t="n">
        <v>7</v>
      </c>
      <c r="M26" t="n">
        <v>23</v>
      </c>
      <c r="N26" t="n">
        <v>90.59</v>
      </c>
      <c r="O26" t="n">
        <v>38394.52</v>
      </c>
      <c r="P26" t="n">
        <v>228.61</v>
      </c>
      <c r="Q26" t="n">
        <v>988.15</v>
      </c>
      <c r="R26" t="n">
        <v>52.65</v>
      </c>
      <c r="S26" t="n">
        <v>35.43</v>
      </c>
      <c r="T26" t="n">
        <v>7511.52</v>
      </c>
      <c r="U26" t="n">
        <v>0.67</v>
      </c>
      <c r="V26" t="n">
        <v>0.86</v>
      </c>
      <c r="W26" t="n">
        <v>3</v>
      </c>
      <c r="X26" t="n">
        <v>0.47</v>
      </c>
      <c r="Y26" t="n">
        <v>1</v>
      </c>
      <c r="Z26" t="n">
        <v>10</v>
      </c>
      <c r="AA26" t="n">
        <v>527.9293176364008</v>
      </c>
      <c r="AB26" t="n">
        <v>722.3361829878506</v>
      </c>
      <c r="AC26" t="n">
        <v>653.3974314886894</v>
      </c>
      <c r="AD26" t="n">
        <v>527929.3176364008</v>
      </c>
      <c r="AE26" t="n">
        <v>722336.1829878506</v>
      </c>
      <c r="AF26" t="n">
        <v>2.174783725732998e-06</v>
      </c>
      <c r="AG26" t="n">
        <v>11.47135416666667</v>
      </c>
      <c r="AH26" t="n">
        <v>653397.4314886895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5.7036</v>
      </c>
      <c r="E27" t="n">
        <v>17.53</v>
      </c>
      <c r="F27" t="n">
        <v>13.2</v>
      </c>
      <c r="G27" t="n">
        <v>33.01</v>
      </c>
      <c r="H27" t="n">
        <v>0.42</v>
      </c>
      <c r="I27" t="n">
        <v>24</v>
      </c>
      <c r="J27" t="n">
        <v>309.95</v>
      </c>
      <c r="K27" t="n">
        <v>61.82</v>
      </c>
      <c r="L27" t="n">
        <v>7.25</v>
      </c>
      <c r="M27" t="n">
        <v>22</v>
      </c>
      <c r="N27" t="n">
        <v>90.88</v>
      </c>
      <c r="O27" t="n">
        <v>38461.6</v>
      </c>
      <c r="P27" t="n">
        <v>227.49</v>
      </c>
      <c r="Q27" t="n">
        <v>988.15</v>
      </c>
      <c r="R27" t="n">
        <v>51.57</v>
      </c>
      <c r="S27" t="n">
        <v>35.43</v>
      </c>
      <c r="T27" t="n">
        <v>6976.16</v>
      </c>
      <c r="U27" t="n">
        <v>0.6899999999999999</v>
      </c>
      <c r="V27" t="n">
        <v>0.86</v>
      </c>
      <c r="W27" t="n">
        <v>3</v>
      </c>
      <c r="X27" t="n">
        <v>0.45</v>
      </c>
      <c r="Y27" t="n">
        <v>1</v>
      </c>
      <c r="Z27" t="n">
        <v>10</v>
      </c>
      <c r="AA27" t="n">
        <v>525.3378215782064</v>
      </c>
      <c r="AB27" t="n">
        <v>718.7903837522921</v>
      </c>
      <c r="AC27" t="n">
        <v>650.1900383556122</v>
      </c>
      <c r="AD27" t="n">
        <v>525337.8215782065</v>
      </c>
      <c r="AE27" t="n">
        <v>718790.3837522921</v>
      </c>
      <c r="AF27" t="n">
        <v>2.185050813502453e-06</v>
      </c>
      <c r="AG27" t="n">
        <v>11.41276041666667</v>
      </c>
      <c r="AH27" t="n">
        <v>650190.0383556122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5.7224</v>
      </c>
      <c r="E28" t="n">
        <v>17.48</v>
      </c>
      <c r="F28" t="n">
        <v>13.2</v>
      </c>
      <c r="G28" t="n">
        <v>34.44</v>
      </c>
      <c r="H28" t="n">
        <v>0.43</v>
      </c>
      <c r="I28" t="n">
        <v>23</v>
      </c>
      <c r="J28" t="n">
        <v>310.5</v>
      </c>
      <c r="K28" t="n">
        <v>61.82</v>
      </c>
      <c r="L28" t="n">
        <v>7.5</v>
      </c>
      <c r="M28" t="n">
        <v>21</v>
      </c>
      <c r="N28" t="n">
        <v>91.18000000000001</v>
      </c>
      <c r="O28" t="n">
        <v>38528.81</v>
      </c>
      <c r="P28" t="n">
        <v>226.91</v>
      </c>
      <c r="Q28" t="n">
        <v>988.12</v>
      </c>
      <c r="R28" t="n">
        <v>51.64</v>
      </c>
      <c r="S28" t="n">
        <v>35.43</v>
      </c>
      <c r="T28" t="n">
        <v>7017.83</v>
      </c>
      <c r="U28" t="n">
        <v>0.6899999999999999</v>
      </c>
      <c r="V28" t="n">
        <v>0.86</v>
      </c>
      <c r="W28" t="n">
        <v>3</v>
      </c>
      <c r="X28" t="n">
        <v>0.45</v>
      </c>
      <c r="Y28" t="n">
        <v>1</v>
      </c>
      <c r="Z28" t="n">
        <v>10</v>
      </c>
      <c r="AA28" t="n">
        <v>523.8418573955225</v>
      </c>
      <c r="AB28" t="n">
        <v>716.7435395602619</v>
      </c>
      <c r="AC28" t="n">
        <v>648.3385421005056</v>
      </c>
      <c r="AD28" t="n">
        <v>523841.8573955225</v>
      </c>
      <c r="AE28" t="n">
        <v>716743.5395602619</v>
      </c>
      <c r="AF28" t="n">
        <v>2.192253098952669e-06</v>
      </c>
      <c r="AG28" t="n">
        <v>11.38020833333333</v>
      </c>
      <c r="AH28" t="n">
        <v>648338.5421005056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5.7498</v>
      </c>
      <c r="E29" t="n">
        <v>17.39</v>
      </c>
      <c r="F29" t="n">
        <v>13.17</v>
      </c>
      <c r="G29" t="n">
        <v>35.92</v>
      </c>
      <c r="H29" t="n">
        <v>0.44</v>
      </c>
      <c r="I29" t="n">
        <v>22</v>
      </c>
      <c r="J29" t="n">
        <v>311.04</v>
      </c>
      <c r="K29" t="n">
        <v>61.82</v>
      </c>
      <c r="L29" t="n">
        <v>7.75</v>
      </c>
      <c r="M29" t="n">
        <v>20</v>
      </c>
      <c r="N29" t="n">
        <v>91.47</v>
      </c>
      <c r="O29" t="n">
        <v>38596.15</v>
      </c>
      <c r="P29" t="n">
        <v>226.15</v>
      </c>
      <c r="Q29" t="n">
        <v>988.1900000000001</v>
      </c>
      <c r="R29" t="n">
        <v>50.62</v>
      </c>
      <c r="S29" t="n">
        <v>35.43</v>
      </c>
      <c r="T29" t="n">
        <v>6512.28</v>
      </c>
      <c r="U29" t="n">
        <v>0.7</v>
      </c>
      <c r="V29" t="n">
        <v>0.87</v>
      </c>
      <c r="W29" t="n">
        <v>3</v>
      </c>
      <c r="X29" t="n">
        <v>0.42</v>
      </c>
      <c r="Y29" t="n">
        <v>1</v>
      </c>
      <c r="Z29" t="n">
        <v>10</v>
      </c>
      <c r="AA29" t="n">
        <v>521.6011214022403</v>
      </c>
      <c r="AB29" t="n">
        <v>713.6776657199579</v>
      </c>
      <c r="AC29" t="n">
        <v>645.5652709565392</v>
      </c>
      <c r="AD29" t="n">
        <v>521601.1214022403</v>
      </c>
      <c r="AE29" t="n">
        <v>713677.6657199579</v>
      </c>
      <c r="AF29" t="n">
        <v>2.202750046896067e-06</v>
      </c>
      <c r="AG29" t="n">
        <v>11.32161458333333</v>
      </c>
      <c r="AH29" t="n">
        <v>645565.2709565392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5.7501</v>
      </c>
      <c r="E30" t="n">
        <v>17.39</v>
      </c>
      <c r="F30" t="n">
        <v>13.17</v>
      </c>
      <c r="G30" t="n">
        <v>35.92</v>
      </c>
      <c r="H30" t="n">
        <v>0.46</v>
      </c>
      <c r="I30" t="n">
        <v>22</v>
      </c>
      <c r="J30" t="n">
        <v>311.59</v>
      </c>
      <c r="K30" t="n">
        <v>61.82</v>
      </c>
      <c r="L30" t="n">
        <v>8</v>
      </c>
      <c r="M30" t="n">
        <v>20</v>
      </c>
      <c r="N30" t="n">
        <v>91.77</v>
      </c>
      <c r="O30" t="n">
        <v>38663.62</v>
      </c>
      <c r="P30" t="n">
        <v>225.49</v>
      </c>
      <c r="Q30" t="n">
        <v>988.28</v>
      </c>
      <c r="R30" t="n">
        <v>50.74</v>
      </c>
      <c r="S30" t="n">
        <v>35.43</v>
      </c>
      <c r="T30" t="n">
        <v>6572.96</v>
      </c>
      <c r="U30" t="n">
        <v>0.7</v>
      </c>
      <c r="V30" t="n">
        <v>0.87</v>
      </c>
      <c r="W30" t="n">
        <v>3</v>
      </c>
      <c r="X30" t="n">
        <v>0.42</v>
      </c>
      <c r="Y30" t="n">
        <v>1</v>
      </c>
      <c r="Z30" t="n">
        <v>10</v>
      </c>
      <c r="AA30" t="n">
        <v>520.9616875852624</v>
      </c>
      <c r="AB30" t="n">
        <v>712.8027641617398</v>
      </c>
      <c r="AC30" t="n">
        <v>644.7738687751054</v>
      </c>
      <c r="AD30" t="n">
        <v>520961.6875852625</v>
      </c>
      <c r="AE30" t="n">
        <v>712802.7641617397</v>
      </c>
      <c r="AF30" t="n">
        <v>2.202864976983038e-06</v>
      </c>
      <c r="AG30" t="n">
        <v>11.32161458333333</v>
      </c>
      <c r="AH30" t="n">
        <v>644773.8687751053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5.7749</v>
      </c>
      <c r="E31" t="n">
        <v>17.32</v>
      </c>
      <c r="F31" t="n">
        <v>13.15</v>
      </c>
      <c r="G31" t="n">
        <v>37.58</v>
      </c>
      <c r="H31" t="n">
        <v>0.47</v>
      </c>
      <c r="I31" t="n">
        <v>21</v>
      </c>
      <c r="J31" t="n">
        <v>312.14</v>
      </c>
      <c r="K31" t="n">
        <v>61.82</v>
      </c>
      <c r="L31" t="n">
        <v>8.25</v>
      </c>
      <c r="M31" t="n">
        <v>19</v>
      </c>
      <c r="N31" t="n">
        <v>92.06999999999999</v>
      </c>
      <c r="O31" t="n">
        <v>38731.35</v>
      </c>
      <c r="P31" t="n">
        <v>224.5</v>
      </c>
      <c r="Q31" t="n">
        <v>988.11</v>
      </c>
      <c r="R31" t="n">
        <v>50.29</v>
      </c>
      <c r="S31" t="n">
        <v>35.43</v>
      </c>
      <c r="T31" t="n">
        <v>6353.41</v>
      </c>
      <c r="U31" t="n">
        <v>0.7</v>
      </c>
      <c r="V31" t="n">
        <v>0.87</v>
      </c>
      <c r="W31" t="n">
        <v>2.99</v>
      </c>
      <c r="X31" t="n">
        <v>0.4</v>
      </c>
      <c r="Y31" t="n">
        <v>1</v>
      </c>
      <c r="Z31" t="n">
        <v>10</v>
      </c>
      <c r="AA31" t="n">
        <v>518.707741707583</v>
      </c>
      <c r="AB31" t="n">
        <v>709.7188159748245</v>
      </c>
      <c r="AC31" t="n">
        <v>641.9842482748008</v>
      </c>
      <c r="AD31" t="n">
        <v>518707.741707583</v>
      </c>
      <c r="AE31" t="n">
        <v>709718.8159748245</v>
      </c>
      <c r="AF31" t="n">
        <v>2.212365864172683e-06</v>
      </c>
      <c r="AG31" t="n">
        <v>11.27604166666667</v>
      </c>
      <c r="AH31" t="n">
        <v>641984.2482748008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5.8021</v>
      </c>
      <c r="E32" t="n">
        <v>17.24</v>
      </c>
      <c r="F32" t="n">
        <v>13.13</v>
      </c>
      <c r="G32" t="n">
        <v>39.38</v>
      </c>
      <c r="H32" t="n">
        <v>0.48</v>
      </c>
      <c r="I32" t="n">
        <v>20</v>
      </c>
      <c r="J32" t="n">
        <v>312.69</v>
      </c>
      <c r="K32" t="n">
        <v>61.82</v>
      </c>
      <c r="L32" t="n">
        <v>8.5</v>
      </c>
      <c r="M32" t="n">
        <v>18</v>
      </c>
      <c r="N32" t="n">
        <v>92.37</v>
      </c>
      <c r="O32" t="n">
        <v>38799.09</v>
      </c>
      <c r="P32" t="n">
        <v>224.02</v>
      </c>
      <c r="Q32" t="n">
        <v>988.12</v>
      </c>
      <c r="R32" t="n">
        <v>49.31</v>
      </c>
      <c r="S32" t="n">
        <v>35.43</v>
      </c>
      <c r="T32" t="n">
        <v>5867.64</v>
      </c>
      <c r="U32" t="n">
        <v>0.72</v>
      </c>
      <c r="V32" t="n">
        <v>0.87</v>
      </c>
      <c r="W32" t="n">
        <v>3</v>
      </c>
      <c r="X32" t="n">
        <v>0.37</v>
      </c>
      <c r="Y32" t="n">
        <v>1</v>
      </c>
      <c r="Z32" t="n">
        <v>10</v>
      </c>
      <c r="AA32" t="n">
        <v>516.8361784623233</v>
      </c>
      <c r="AB32" t="n">
        <v>707.1580605751172</v>
      </c>
      <c r="AC32" t="n">
        <v>639.6678877763987</v>
      </c>
      <c r="AD32" t="n">
        <v>516836.1784623233</v>
      </c>
      <c r="AE32" t="n">
        <v>707158.0605751172</v>
      </c>
      <c r="AF32" t="n">
        <v>2.222786192058101e-06</v>
      </c>
      <c r="AG32" t="n">
        <v>11.22395833333333</v>
      </c>
      <c r="AH32" t="n">
        <v>639667.8877763988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5.8037</v>
      </c>
      <c r="E33" t="n">
        <v>17.23</v>
      </c>
      <c r="F33" t="n">
        <v>13.12</v>
      </c>
      <c r="G33" t="n">
        <v>39.37</v>
      </c>
      <c r="H33" t="n">
        <v>0.5</v>
      </c>
      <c r="I33" t="n">
        <v>20</v>
      </c>
      <c r="J33" t="n">
        <v>313.24</v>
      </c>
      <c r="K33" t="n">
        <v>61.82</v>
      </c>
      <c r="L33" t="n">
        <v>8.75</v>
      </c>
      <c r="M33" t="n">
        <v>18</v>
      </c>
      <c r="N33" t="n">
        <v>92.67</v>
      </c>
      <c r="O33" t="n">
        <v>38866.96</v>
      </c>
      <c r="P33" t="n">
        <v>223.18</v>
      </c>
      <c r="Q33" t="n">
        <v>988.24</v>
      </c>
      <c r="R33" t="n">
        <v>49.01</v>
      </c>
      <c r="S33" t="n">
        <v>35.43</v>
      </c>
      <c r="T33" t="n">
        <v>5717.27</v>
      </c>
      <c r="U33" t="n">
        <v>0.72</v>
      </c>
      <c r="V33" t="n">
        <v>0.87</v>
      </c>
      <c r="W33" t="n">
        <v>3</v>
      </c>
      <c r="X33" t="n">
        <v>0.37</v>
      </c>
      <c r="Y33" t="n">
        <v>1</v>
      </c>
      <c r="Z33" t="n">
        <v>10</v>
      </c>
      <c r="AA33" t="n">
        <v>503.0027635312837</v>
      </c>
      <c r="AB33" t="n">
        <v>688.230571979274</v>
      </c>
      <c r="AC33" t="n">
        <v>622.5468121272459</v>
      </c>
      <c r="AD33" t="n">
        <v>503002.7635312837</v>
      </c>
      <c r="AE33" t="n">
        <v>688230.571979274</v>
      </c>
      <c r="AF33" t="n">
        <v>2.223399152521949e-06</v>
      </c>
      <c r="AG33" t="n">
        <v>11.21744791666667</v>
      </c>
      <c r="AH33" t="n">
        <v>622546.8121272458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5.8276</v>
      </c>
      <c r="E34" t="n">
        <v>17.16</v>
      </c>
      <c r="F34" t="n">
        <v>13.11</v>
      </c>
      <c r="G34" t="n">
        <v>41.39</v>
      </c>
      <c r="H34" t="n">
        <v>0.51</v>
      </c>
      <c r="I34" t="n">
        <v>19</v>
      </c>
      <c r="J34" t="n">
        <v>313.79</v>
      </c>
      <c r="K34" t="n">
        <v>61.82</v>
      </c>
      <c r="L34" t="n">
        <v>9</v>
      </c>
      <c r="M34" t="n">
        <v>17</v>
      </c>
      <c r="N34" t="n">
        <v>92.97</v>
      </c>
      <c r="O34" t="n">
        <v>38934.97</v>
      </c>
      <c r="P34" t="n">
        <v>222.34</v>
      </c>
      <c r="Q34" t="n">
        <v>988.13</v>
      </c>
      <c r="R34" t="n">
        <v>48.61</v>
      </c>
      <c r="S34" t="n">
        <v>35.43</v>
      </c>
      <c r="T34" t="n">
        <v>5523.11</v>
      </c>
      <c r="U34" t="n">
        <v>0.73</v>
      </c>
      <c r="V34" t="n">
        <v>0.87</v>
      </c>
      <c r="W34" t="n">
        <v>3</v>
      </c>
      <c r="X34" t="n">
        <v>0.35</v>
      </c>
      <c r="Y34" t="n">
        <v>1</v>
      </c>
      <c r="Z34" t="n">
        <v>10</v>
      </c>
      <c r="AA34" t="n">
        <v>501.0258719977095</v>
      </c>
      <c r="AB34" t="n">
        <v>685.5257017687385</v>
      </c>
      <c r="AC34" t="n">
        <v>620.1000909332946</v>
      </c>
      <c r="AD34" t="n">
        <v>501025.8719977095</v>
      </c>
      <c r="AE34" t="n">
        <v>685525.7017687385</v>
      </c>
      <c r="AF34" t="n">
        <v>2.23255524945068e-06</v>
      </c>
      <c r="AG34" t="n">
        <v>11.171875</v>
      </c>
      <c r="AH34" t="n">
        <v>620100.0909332946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5.829</v>
      </c>
      <c r="E35" t="n">
        <v>17.16</v>
      </c>
      <c r="F35" t="n">
        <v>13.1</v>
      </c>
      <c r="G35" t="n">
        <v>41.38</v>
      </c>
      <c r="H35" t="n">
        <v>0.52</v>
      </c>
      <c r="I35" t="n">
        <v>19</v>
      </c>
      <c r="J35" t="n">
        <v>314.34</v>
      </c>
      <c r="K35" t="n">
        <v>61.82</v>
      </c>
      <c r="L35" t="n">
        <v>9.25</v>
      </c>
      <c r="M35" t="n">
        <v>17</v>
      </c>
      <c r="N35" t="n">
        <v>93.27</v>
      </c>
      <c r="O35" t="n">
        <v>39003.11</v>
      </c>
      <c r="P35" t="n">
        <v>221.22</v>
      </c>
      <c r="Q35" t="n">
        <v>988.08</v>
      </c>
      <c r="R35" t="n">
        <v>48.55</v>
      </c>
      <c r="S35" t="n">
        <v>35.43</v>
      </c>
      <c r="T35" t="n">
        <v>5492.88</v>
      </c>
      <c r="U35" t="n">
        <v>0.73</v>
      </c>
      <c r="V35" t="n">
        <v>0.87</v>
      </c>
      <c r="W35" t="n">
        <v>3</v>
      </c>
      <c r="X35" t="n">
        <v>0.35</v>
      </c>
      <c r="Y35" t="n">
        <v>1</v>
      </c>
      <c r="Z35" t="n">
        <v>10</v>
      </c>
      <c r="AA35" t="n">
        <v>499.8617484012308</v>
      </c>
      <c r="AB35" t="n">
        <v>683.9328965065279</v>
      </c>
      <c r="AC35" t="n">
        <v>618.6593007697932</v>
      </c>
      <c r="AD35" t="n">
        <v>499861.7484012308</v>
      </c>
      <c r="AE35" t="n">
        <v>683932.8965065279</v>
      </c>
      <c r="AF35" t="n">
        <v>2.233091589856547e-06</v>
      </c>
      <c r="AG35" t="n">
        <v>11.171875</v>
      </c>
      <c r="AH35" t="n">
        <v>618659.3007697932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5.8527</v>
      </c>
      <c r="E36" t="n">
        <v>17.09</v>
      </c>
      <c r="F36" t="n">
        <v>13.09</v>
      </c>
      <c r="G36" t="n">
        <v>43.63</v>
      </c>
      <c r="H36" t="n">
        <v>0.54</v>
      </c>
      <c r="I36" t="n">
        <v>18</v>
      </c>
      <c r="J36" t="n">
        <v>314.9</v>
      </c>
      <c r="K36" t="n">
        <v>61.82</v>
      </c>
      <c r="L36" t="n">
        <v>9.5</v>
      </c>
      <c r="M36" t="n">
        <v>16</v>
      </c>
      <c r="N36" t="n">
        <v>93.56999999999999</v>
      </c>
      <c r="O36" t="n">
        <v>39071.38</v>
      </c>
      <c r="P36" t="n">
        <v>221.09</v>
      </c>
      <c r="Q36" t="n">
        <v>988.08</v>
      </c>
      <c r="R36" t="n">
        <v>48.02</v>
      </c>
      <c r="S36" t="n">
        <v>35.43</v>
      </c>
      <c r="T36" t="n">
        <v>5232.83</v>
      </c>
      <c r="U36" t="n">
        <v>0.74</v>
      </c>
      <c r="V36" t="n">
        <v>0.87</v>
      </c>
      <c r="W36" t="n">
        <v>3</v>
      </c>
      <c r="X36" t="n">
        <v>0.34</v>
      </c>
      <c r="Y36" t="n">
        <v>1</v>
      </c>
      <c r="Z36" t="n">
        <v>10</v>
      </c>
      <c r="AA36" t="n">
        <v>498.5757277583975</v>
      </c>
      <c r="AB36" t="n">
        <v>682.173306327777</v>
      </c>
      <c r="AC36" t="n">
        <v>617.0676434081018</v>
      </c>
      <c r="AD36" t="n">
        <v>498575.7277583975</v>
      </c>
      <c r="AE36" t="n">
        <v>682173.306327777</v>
      </c>
      <c r="AF36" t="n">
        <v>2.242171066727297e-06</v>
      </c>
      <c r="AG36" t="n">
        <v>11.12630208333333</v>
      </c>
      <c r="AH36" t="n">
        <v>617067.6434081019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5.8538</v>
      </c>
      <c r="E37" t="n">
        <v>17.08</v>
      </c>
      <c r="F37" t="n">
        <v>13.09</v>
      </c>
      <c r="G37" t="n">
        <v>43.62</v>
      </c>
      <c r="H37" t="n">
        <v>0.55</v>
      </c>
      <c r="I37" t="n">
        <v>18</v>
      </c>
      <c r="J37" t="n">
        <v>315.45</v>
      </c>
      <c r="K37" t="n">
        <v>61.82</v>
      </c>
      <c r="L37" t="n">
        <v>9.75</v>
      </c>
      <c r="M37" t="n">
        <v>16</v>
      </c>
      <c r="N37" t="n">
        <v>93.88</v>
      </c>
      <c r="O37" t="n">
        <v>39139.8</v>
      </c>
      <c r="P37" t="n">
        <v>219.95</v>
      </c>
      <c r="Q37" t="n">
        <v>988.08</v>
      </c>
      <c r="R37" t="n">
        <v>48.05</v>
      </c>
      <c r="S37" t="n">
        <v>35.43</v>
      </c>
      <c r="T37" t="n">
        <v>5244.1</v>
      </c>
      <c r="U37" t="n">
        <v>0.74</v>
      </c>
      <c r="V37" t="n">
        <v>0.87</v>
      </c>
      <c r="W37" t="n">
        <v>2.99</v>
      </c>
      <c r="X37" t="n">
        <v>0.33</v>
      </c>
      <c r="Y37" t="n">
        <v>1</v>
      </c>
      <c r="Z37" t="n">
        <v>10</v>
      </c>
      <c r="AA37" t="n">
        <v>497.4645172683024</v>
      </c>
      <c r="AB37" t="n">
        <v>680.6528991120819</v>
      </c>
      <c r="AC37" t="n">
        <v>615.6923417231677</v>
      </c>
      <c r="AD37" t="n">
        <v>497464.5172683024</v>
      </c>
      <c r="AE37" t="n">
        <v>680652.8991120819</v>
      </c>
      <c r="AF37" t="n">
        <v>2.242592477046192e-06</v>
      </c>
      <c r="AG37" t="n">
        <v>11.11979166666667</v>
      </c>
      <c r="AH37" t="n">
        <v>615692.3417231677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5.8793</v>
      </c>
      <c r="E38" t="n">
        <v>17.01</v>
      </c>
      <c r="F38" t="n">
        <v>13.07</v>
      </c>
      <c r="G38" t="n">
        <v>46.12</v>
      </c>
      <c r="H38" t="n">
        <v>0.5600000000000001</v>
      </c>
      <c r="I38" t="n">
        <v>17</v>
      </c>
      <c r="J38" t="n">
        <v>316.01</v>
      </c>
      <c r="K38" t="n">
        <v>61.82</v>
      </c>
      <c r="L38" t="n">
        <v>10</v>
      </c>
      <c r="M38" t="n">
        <v>15</v>
      </c>
      <c r="N38" t="n">
        <v>94.18000000000001</v>
      </c>
      <c r="O38" t="n">
        <v>39208.35</v>
      </c>
      <c r="P38" t="n">
        <v>218.64</v>
      </c>
      <c r="Q38" t="n">
        <v>988.12</v>
      </c>
      <c r="R38" t="n">
        <v>47.41</v>
      </c>
      <c r="S38" t="n">
        <v>35.43</v>
      </c>
      <c r="T38" t="n">
        <v>4932.72</v>
      </c>
      <c r="U38" t="n">
        <v>0.75</v>
      </c>
      <c r="V38" t="n">
        <v>0.87</v>
      </c>
      <c r="W38" t="n">
        <v>2.99</v>
      </c>
      <c r="X38" t="n">
        <v>0.31</v>
      </c>
      <c r="Y38" t="n">
        <v>1</v>
      </c>
      <c r="Z38" t="n">
        <v>10</v>
      </c>
      <c r="AA38" t="n">
        <v>494.9665861730232</v>
      </c>
      <c r="AB38" t="n">
        <v>677.2351195865785</v>
      </c>
      <c r="AC38" t="n">
        <v>612.6007502786948</v>
      </c>
      <c r="AD38" t="n">
        <v>494966.5861730232</v>
      </c>
      <c r="AE38" t="n">
        <v>677235.1195865786</v>
      </c>
      <c r="AF38" t="n">
        <v>2.252361534438771e-06</v>
      </c>
      <c r="AG38" t="n">
        <v>11.07421875</v>
      </c>
      <c r="AH38" t="n">
        <v>612600.7502786948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5.8759</v>
      </c>
      <c r="E39" t="n">
        <v>17.02</v>
      </c>
      <c r="F39" t="n">
        <v>13.08</v>
      </c>
      <c r="G39" t="n">
        <v>46.15</v>
      </c>
      <c r="H39" t="n">
        <v>0.58</v>
      </c>
      <c r="I39" t="n">
        <v>17</v>
      </c>
      <c r="J39" t="n">
        <v>316.56</v>
      </c>
      <c r="K39" t="n">
        <v>61.82</v>
      </c>
      <c r="L39" t="n">
        <v>10.25</v>
      </c>
      <c r="M39" t="n">
        <v>15</v>
      </c>
      <c r="N39" t="n">
        <v>94.48999999999999</v>
      </c>
      <c r="O39" t="n">
        <v>39277.04</v>
      </c>
      <c r="P39" t="n">
        <v>218.6</v>
      </c>
      <c r="Q39" t="n">
        <v>988.13</v>
      </c>
      <c r="R39" t="n">
        <v>47.75</v>
      </c>
      <c r="S39" t="n">
        <v>35.43</v>
      </c>
      <c r="T39" t="n">
        <v>5099.94</v>
      </c>
      <c r="U39" t="n">
        <v>0.74</v>
      </c>
      <c r="V39" t="n">
        <v>0.87</v>
      </c>
      <c r="W39" t="n">
        <v>2.99</v>
      </c>
      <c r="X39" t="n">
        <v>0.32</v>
      </c>
      <c r="Y39" t="n">
        <v>1</v>
      </c>
      <c r="Z39" t="n">
        <v>10</v>
      </c>
      <c r="AA39" t="n">
        <v>495.1375427222462</v>
      </c>
      <c r="AB39" t="n">
        <v>677.469029879296</v>
      </c>
      <c r="AC39" t="n">
        <v>612.8123365013704</v>
      </c>
      <c r="AD39" t="n">
        <v>495137.5427222461</v>
      </c>
      <c r="AE39" t="n">
        <v>677469.0298792961</v>
      </c>
      <c r="AF39" t="n">
        <v>2.251058993453094e-06</v>
      </c>
      <c r="AG39" t="n">
        <v>11.08072916666667</v>
      </c>
      <c r="AH39" t="n">
        <v>612812.3365013704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5.9074</v>
      </c>
      <c r="E40" t="n">
        <v>16.93</v>
      </c>
      <c r="F40" t="n">
        <v>13.04</v>
      </c>
      <c r="G40" t="n">
        <v>48.91</v>
      </c>
      <c r="H40" t="n">
        <v>0.59</v>
      </c>
      <c r="I40" t="n">
        <v>16</v>
      </c>
      <c r="J40" t="n">
        <v>317.12</v>
      </c>
      <c r="K40" t="n">
        <v>61.82</v>
      </c>
      <c r="L40" t="n">
        <v>10.5</v>
      </c>
      <c r="M40" t="n">
        <v>14</v>
      </c>
      <c r="N40" t="n">
        <v>94.8</v>
      </c>
      <c r="O40" t="n">
        <v>39345.87</v>
      </c>
      <c r="P40" t="n">
        <v>217.57</v>
      </c>
      <c r="Q40" t="n">
        <v>988.13</v>
      </c>
      <c r="R40" t="n">
        <v>46.71</v>
      </c>
      <c r="S40" t="n">
        <v>35.43</v>
      </c>
      <c r="T40" t="n">
        <v>4586.51</v>
      </c>
      <c r="U40" t="n">
        <v>0.76</v>
      </c>
      <c r="V40" t="n">
        <v>0.87</v>
      </c>
      <c r="W40" t="n">
        <v>2.99</v>
      </c>
      <c r="X40" t="n">
        <v>0.29</v>
      </c>
      <c r="Y40" t="n">
        <v>1</v>
      </c>
      <c r="Z40" t="n">
        <v>10</v>
      </c>
      <c r="AA40" t="n">
        <v>492.5420812999623</v>
      </c>
      <c r="AB40" t="n">
        <v>673.9178050576504</v>
      </c>
      <c r="AC40" t="n">
        <v>609.6000355925274</v>
      </c>
      <c r="AD40" t="n">
        <v>492542.0812999622</v>
      </c>
      <c r="AE40" t="n">
        <v>673917.8050576504</v>
      </c>
      <c r="AF40" t="n">
        <v>2.263126652585103e-06</v>
      </c>
      <c r="AG40" t="n">
        <v>11.02213541666667</v>
      </c>
      <c r="AH40" t="n">
        <v>609600.0355925275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5.9038</v>
      </c>
      <c r="E41" t="n">
        <v>16.94</v>
      </c>
      <c r="F41" t="n">
        <v>13.05</v>
      </c>
      <c r="G41" t="n">
        <v>48.95</v>
      </c>
      <c r="H41" t="n">
        <v>0.6</v>
      </c>
      <c r="I41" t="n">
        <v>16</v>
      </c>
      <c r="J41" t="n">
        <v>317.68</v>
      </c>
      <c r="K41" t="n">
        <v>61.82</v>
      </c>
      <c r="L41" t="n">
        <v>10.75</v>
      </c>
      <c r="M41" t="n">
        <v>14</v>
      </c>
      <c r="N41" t="n">
        <v>95.11</v>
      </c>
      <c r="O41" t="n">
        <v>39414.84</v>
      </c>
      <c r="P41" t="n">
        <v>217.55</v>
      </c>
      <c r="Q41" t="n">
        <v>988.12</v>
      </c>
      <c r="R41" t="n">
        <v>46.99</v>
      </c>
      <c r="S41" t="n">
        <v>35.43</v>
      </c>
      <c r="T41" t="n">
        <v>4728.46</v>
      </c>
      <c r="U41" t="n">
        <v>0.75</v>
      </c>
      <c r="V41" t="n">
        <v>0.87</v>
      </c>
      <c r="W41" t="n">
        <v>2.99</v>
      </c>
      <c r="X41" t="n">
        <v>0.3</v>
      </c>
      <c r="Y41" t="n">
        <v>1</v>
      </c>
      <c r="Z41" t="n">
        <v>10</v>
      </c>
      <c r="AA41" t="n">
        <v>492.7383336712364</v>
      </c>
      <c r="AB41" t="n">
        <v>674.1863262100713</v>
      </c>
      <c r="AC41" t="n">
        <v>609.8429294630331</v>
      </c>
      <c r="AD41" t="n">
        <v>492738.3336712364</v>
      </c>
      <c r="AE41" t="n">
        <v>674186.3262100713</v>
      </c>
      <c r="AF41" t="n">
        <v>2.261747491541445e-06</v>
      </c>
      <c r="AG41" t="n">
        <v>11.02864583333333</v>
      </c>
      <c r="AH41" t="n">
        <v>609842.9294630331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5.9011</v>
      </c>
      <c r="E42" t="n">
        <v>16.95</v>
      </c>
      <c r="F42" t="n">
        <v>13.06</v>
      </c>
      <c r="G42" t="n">
        <v>48.98</v>
      </c>
      <c r="H42" t="n">
        <v>0.62</v>
      </c>
      <c r="I42" t="n">
        <v>16</v>
      </c>
      <c r="J42" t="n">
        <v>318.24</v>
      </c>
      <c r="K42" t="n">
        <v>61.82</v>
      </c>
      <c r="L42" t="n">
        <v>11</v>
      </c>
      <c r="M42" t="n">
        <v>14</v>
      </c>
      <c r="N42" t="n">
        <v>95.42</v>
      </c>
      <c r="O42" t="n">
        <v>39483.95</v>
      </c>
      <c r="P42" t="n">
        <v>216.69</v>
      </c>
      <c r="Q42" t="n">
        <v>988.14</v>
      </c>
      <c r="R42" t="n">
        <v>47.25</v>
      </c>
      <c r="S42" t="n">
        <v>35.43</v>
      </c>
      <c r="T42" t="n">
        <v>4854.53</v>
      </c>
      <c r="U42" t="n">
        <v>0.75</v>
      </c>
      <c r="V42" t="n">
        <v>0.87</v>
      </c>
      <c r="W42" t="n">
        <v>2.99</v>
      </c>
      <c r="X42" t="n">
        <v>0.31</v>
      </c>
      <c r="Y42" t="n">
        <v>1</v>
      </c>
      <c r="Z42" t="n">
        <v>10</v>
      </c>
      <c r="AA42" t="n">
        <v>492.1193135821654</v>
      </c>
      <c r="AB42" t="n">
        <v>673.3393556149654</v>
      </c>
      <c r="AC42" t="n">
        <v>609.0767925527933</v>
      </c>
      <c r="AD42" t="n">
        <v>492119.3135821654</v>
      </c>
      <c r="AE42" t="n">
        <v>673339.3556149653</v>
      </c>
      <c r="AF42" t="n">
        <v>2.260713120758701e-06</v>
      </c>
      <c r="AG42" t="n">
        <v>11.03515625</v>
      </c>
      <c r="AH42" t="n">
        <v>609076.7925527933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5.926</v>
      </c>
      <c r="E43" t="n">
        <v>16.87</v>
      </c>
      <c r="F43" t="n">
        <v>13.04</v>
      </c>
      <c r="G43" t="n">
        <v>52.18</v>
      </c>
      <c r="H43" t="n">
        <v>0.63</v>
      </c>
      <c r="I43" t="n">
        <v>15</v>
      </c>
      <c r="J43" t="n">
        <v>318.8</v>
      </c>
      <c r="K43" t="n">
        <v>61.82</v>
      </c>
      <c r="L43" t="n">
        <v>11.25</v>
      </c>
      <c r="M43" t="n">
        <v>13</v>
      </c>
      <c r="N43" t="n">
        <v>95.73</v>
      </c>
      <c r="O43" t="n">
        <v>39553.2</v>
      </c>
      <c r="P43" t="n">
        <v>216.17</v>
      </c>
      <c r="Q43" t="n">
        <v>988.08</v>
      </c>
      <c r="R43" t="n">
        <v>46.72</v>
      </c>
      <c r="S43" t="n">
        <v>35.43</v>
      </c>
      <c r="T43" t="n">
        <v>4596.99</v>
      </c>
      <c r="U43" t="n">
        <v>0.76</v>
      </c>
      <c r="V43" t="n">
        <v>0.87</v>
      </c>
      <c r="W43" t="n">
        <v>2.99</v>
      </c>
      <c r="X43" t="n">
        <v>0.29</v>
      </c>
      <c r="Y43" t="n">
        <v>1</v>
      </c>
      <c r="Z43" t="n">
        <v>10</v>
      </c>
      <c r="AA43" t="n">
        <v>490.2459971045437</v>
      </c>
      <c r="AB43" t="n">
        <v>670.7762013653931</v>
      </c>
      <c r="AC43" t="n">
        <v>606.7582621473907</v>
      </c>
      <c r="AD43" t="n">
        <v>490245.9971045437</v>
      </c>
      <c r="AE43" t="n">
        <v>670776.2013653931</v>
      </c>
      <c r="AF43" t="n">
        <v>2.270252317977337e-06</v>
      </c>
      <c r="AG43" t="n">
        <v>10.98307291666667</v>
      </c>
      <c r="AH43" t="n">
        <v>606758.2621473907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5.9315</v>
      </c>
      <c r="E44" t="n">
        <v>16.86</v>
      </c>
      <c r="F44" t="n">
        <v>13.03</v>
      </c>
      <c r="G44" t="n">
        <v>52.11</v>
      </c>
      <c r="H44" t="n">
        <v>0.64</v>
      </c>
      <c r="I44" t="n">
        <v>15</v>
      </c>
      <c r="J44" t="n">
        <v>319.36</v>
      </c>
      <c r="K44" t="n">
        <v>61.82</v>
      </c>
      <c r="L44" t="n">
        <v>11.5</v>
      </c>
      <c r="M44" t="n">
        <v>13</v>
      </c>
      <c r="N44" t="n">
        <v>96.04000000000001</v>
      </c>
      <c r="O44" t="n">
        <v>39622.59</v>
      </c>
      <c r="P44" t="n">
        <v>215.28</v>
      </c>
      <c r="Q44" t="n">
        <v>988.08</v>
      </c>
      <c r="R44" t="n">
        <v>46.39</v>
      </c>
      <c r="S44" t="n">
        <v>35.43</v>
      </c>
      <c r="T44" t="n">
        <v>4432.71</v>
      </c>
      <c r="U44" t="n">
        <v>0.76</v>
      </c>
      <c r="V44" t="n">
        <v>0.87</v>
      </c>
      <c r="W44" t="n">
        <v>2.99</v>
      </c>
      <c r="X44" t="n">
        <v>0.28</v>
      </c>
      <c r="Y44" t="n">
        <v>1</v>
      </c>
      <c r="Z44" t="n">
        <v>10</v>
      </c>
      <c r="AA44" t="n">
        <v>489.1320255530501</v>
      </c>
      <c r="AB44" t="n">
        <v>669.2520163436834</v>
      </c>
      <c r="AC44" t="n">
        <v>605.3795432049458</v>
      </c>
      <c r="AD44" t="n">
        <v>489132.0255530501</v>
      </c>
      <c r="AE44" t="n">
        <v>669252.0163436834</v>
      </c>
      <c r="AF44" t="n">
        <v>2.272359369571815e-06</v>
      </c>
      <c r="AG44" t="n">
        <v>10.9765625</v>
      </c>
      <c r="AH44" t="n">
        <v>605379.5432049457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5.9257</v>
      </c>
      <c r="E45" t="n">
        <v>16.88</v>
      </c>
      <c r="F45" t="n">
        <v>13.04</v>
      </c>
      <c r="G45" t="n">
        <v>52.18</v>
      </c>
      <c r="H45" t="n">
        <v>0.65</v>
      </c>
      <c r="I45" t="n">
        <v>15</v>
      </c>
      <c r="J45" t="n">
        <v>319.93</v>
      </c>
      <c r="K45" t="n">
        <v>61.82</v>
      </c>
      <c r="L45" t="n">
        <v>11.75</v>
      </c>
      <c r="M45" t="n">
        <v>13</v>
      </c>
      <c r="N45" t="n">
        <v>96.36</v>
      </c>
      <c r="O45" t="n">
        <v>39692.13</v>
      </c>
      <c r="P45" t="n">
        <v>214.77</v>
      </c>
      <c r="Q45" t="n">
        <v>988.16</v>
      </c>
      <c r="R45" t="n">
        <v>46.73</v>
      </c>
      <c r="S45" t="n">
        <v>35.43</v>
      </c>
      <c r="T45" t="n">
        <v>4600.43</v>
      </c>
      <c r="U45" t="n">
        <v>0.76</v>
      </c>
      <c r="V45" t="n">
        <v>0.87</v>
      </c>
      <c r="W45" t="n">
        <v>2.99</v>
      </c>
      <c r="X45" t="n">
        <v>0.29</v>
      </c>
      <c r="Y45" t="n">
        <v>1</v>
      </c>
      <c r="Z45" t="n">
        <v>10</v>
      </c>
      <c r="AA45" t="n">
        <v>488.9737243467982</v>
      </c>
      <c r="AB45" t="n">
        <v>669.0354216495332</v>
      </c>
      <c r="AC45" t="n">
        <v>605.1836200044128</v>
      </c>
      <c r="AD45" t="n">
        <v>488973.7243467982</v>
      </c>
      <c r="AE45" t="n">
        <v>669035.4216495332</v>
      </c>
      <c r="AF45" t="n">
        <v>2.270137387890365e-06</v>
      </c>
      <c r="AG45" t="n">
        <v>10.98958333333333</v>
      </c>
      <c r="AH45" t="n">
        <v>605183.6200044127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5.9595</v>
      </c>
      <c r="E46" t="n">
        <v>16.78</v>
      </c>
      <c r="F46" t="n">
        <v>13.01</v>
      </c>
      <c r="G46" t="n">
        <v>55.74</v>
      </c>
      <c r="H46" t="n">
        <v>0.67</v>
      </c>
      <c r="I46" t="n">
        <v>14</v>
      </c>
      <c r="J46" t="n">
        <v>320.49</v>
      </c>
      <c r="K46" t="n">
        <v>61.82</v>
      </c>
      <c r="L46" t="n">
        <v>12</v>
      </c>
      <c r="M46" t="n">
        <v>12</v>
      </c>
      <c r="N46" t="n">
        <v>96.67</v>
      </c>
      <c r="O46" t="n">
        <v>39761.81</v>
      </c>
      <c r="P46" t="n">
        <v>213.96</v>
      </c>
      <c r="Q46" t="n">
        <v>988.09</v>
      </c>
      <c r="R46" t="n">
        <v>45.55</v>
      </c>
      <c r="S46" t="n">
        <v>35.43</v>
      </c>
      <c r="T46" t="n">
        <v>4015.5</v>
      </c>
      <c r="U46" t="n">
        <v>0.78</v>
      </c>
      <c r="V46" t="n">
        <v>0.88</v>
      </c>
      <c r="W46" t="n">
        <v>2.99</v>
      </c>
      <c r="X46" t="n">
        <v>0.25</v>
      </c>
      <c r="Y46" t="n">
        <v>1</v>
      </c>
      <c r="Z46" t="n">
        <v>10</v>
      </c>
      <c r="AA46" t="n">
        <v>486.5826136699415</v>
      </c>
      <c r="AB46" t="n">
        <v>665.7637985330997</v>
      </c>
      <c r="AC46" t="n">
        <v>602.2242360064597</v>
      </c>
      <c r="AD46" t="n">
        <v>486582.6136699415</v>
      </c>
      <c r="AE46" t="n">
        <v>665763.7985330997</v>
      </c>
      <c r="AF46" t="n">
        <v>2.283086177689156e-06</v>
      </c>
      <c r="AG46" t="n">
        <v>10.92447916666667</v>
      </c>
      <c r="AH46" t="n">
        <v>602224.2360064597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5.9575</v>
      </c>
      <c r="E47" t="n">
        <v>16.79</v>
      </c>
      <c r="F47" t="n">
        <v>13.01</v>
      </c>
      <c r="G47" t="n">
        <v>55.76</v>
      </c>
      <c r="H47" t="n">
        <v>0.68</v>
      </c>
      <c r="I47" t="n">
        <v>14</v>
      </c>
      <c r="J47" t="n">
        <v>321.06</v>
      </c>
      <c r="K47" t="n">
        <v>61.82</v>
      </c>
      <c r="L47" t="n">
        <v>12.25</v>
      </c>
      <c r="M47" t="n">
        <v>12</v>
      </c>
      <c r="N47" t="n">
        <v>96.98999999999999</v>
      </c>
      <c r="O47" t="n">
        <v>39831.64</v>
      </c>
      <c r="P47" t="n">
        <v>213.72</v>
      </c>
      <c r="Q47" t="n">
        <v>988.11</v>
      </c>
      <c r="R47" t="n">
        <v>45.7</v>
      </c>
      <c r="S47" t="n">
        <v>35.43</v>
      </c>
      <c r="T47" t="n">
        <v>4090.82</v>
      </c>
      <c r="U47" t="n">
        <v>0.78</v>
      </c>
      <c r="V47" t="n">
        <v>0.88</v>
      </c>
      <c r="W47" t="n">
        <v>2.99</v>
      </c>
      <c r="X47" t="n">
        <v>0.26</v>
      </c>
      <c r="Y47" t="n">
        <v>1</v>
      </c>
      <c r="Z47" t="n">
        <v>10</v>
      </c>
      <c r="AA47" t="n">
        <v>486.451267512133</v>
      </c>
      <c r="AB47" t="n">
        <v>665.5840849254026</v>
      </c>
      <c r="AC47" t="n">
        <v>602.0616740132516</v>
      </c>
      <c r="AD47" t="n">
        <v>486451.267512133</v>
      </c>
      <c r="AE47" t="n">
        <v>665584.0849254027</v>
      </c>
      <c r="AF47" t="n">
        <v>2.282319977109346e-06</v>
      </c>
      <c r="AG47" t="n">
        <v>10.93098958333333</v>
      </c>
      <c r="AH47" t="n">
        <v>602061.6740132516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5.9609</v>
      </c>
      <c r="E48" t="n">
        <v>16.78</v>
      </c>
      <c r="F48" t="n">
        <v>13</v>
      </c>
      <c r="G48" t="n">
        <v>55.72</v>
      </c>
      <c r="H48" t="n">
        <v>0.6899999999999999</v>
      </c>
      <c r="I48" t="n">
        <v>14</v>
      </c>
      <c r="J48" t="n">
        <v>321.63</v>
      </c>
      <c r="K48" t="n">
        <v>61.82</v>
      </c>
      <c r="L48" t="n">
        <v>12.5</v>
      </c>
      <c r="M48" t="n">
        <v>12</v>
      </c>
      <c r="N48" t="n">
        <v>97.31</v>
      </c>
      <c r="O48" t="n">
        <v>39901.61</v>
      </c>
      <c r="P48" t="n">
        <v>212.68</v>
      </c>
      <c r="Q48" t="n">
        <v>988.11</v>
      </c>
      <c r="R48" t="n">
        <v>45.39</v>
      </c>
      <c r="S48" t="n">
        <v>35.43</v>
      </c>
      <c r="T48" t="n">
        <v>3933.78</v>
      </c>
      <c r="U48" t="n">
        <v>0.78</v>
      </c>
      <c r="V48" t="n">
        <v>0.88</v>
      </c>
      <c r="W48" t="n">
        <v>2.99</v>
      </c>
      <c r="X48" t="n">
        <v>0.25</v>
      </c>
      <c r="Y48" t="n">
        <v>1</v>
      </c>
      <c r="Z48" t="n">
        <v>10</v>
      </c>
      <c r="AA48" t="n">
        <v>485.3015305982561</v>
      </c>
      <c r="AB48" t="n">
        <v>664.0109641570235</v>
      </c>
      <c r="AC48" t="n">
        <v>600.6386896831177</v>
      </c>
      <c r="AD48" t="n">
        <v>485301.5305982561</v>
      </c>
      <c r="AE48" t="n">
        <v>664010.9641570235</v>
      </c>
      <c r="AF48" t="n">
        <v>2.283622518095023e-06</v>
      </c>
      <c r="AG48" t="n">
        <v>10.92447916666667</v>
      </c>
      <c r="AH48" t="n">
        <v>600638.6896831177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5.9822</v>
      </c>
      <c r="E49" t="n">
        <v>16.72</v>
      </c>
      <c r="F49" t="n">
        <v>13</v>
      </c>
      <c r="G49" t="n">
        <v>59.99</v>
      </c>
      <c r="H49" t="n">
        <v>0.71</v>
      </c>
      <c r="I49" t="n">
        <v>13</v>
      </c>
      <c r="J49" t="n">
        <v>322.2</v>
      </c>
      <c r="K49" t="n">
        <v>61.82</v>
      </c>
      <c r="L49" t="n">
        <v>12.75</v>
      </c>
      <c r="M49" t="n">
        <v>11</v>
      </c>
      <c r="N49" t="n">
        <v>97.62</v>
      </c>
      <c r="O49" t="n">
        <v>39971.73</v>
      </c>
      <c r="P49" t="n">
        <v>211.69</v>
      </c>
      <c r="Q49" t="n">
        <v>988.14</v>
      </c>
      <c r="R49" t="n">
        <v>45.25</v>
      </c>
      <c r="S49" t="n">
        <v>35.43</v>
      </c>
      <c r="T49" t="n">
        <v>3872.66</v>
      </c>
      <c r="U49" t="n">
        <v>0.78</v>
      </c>
      <c r="V49" t="n">
        <v>0.88</v>
      </c>
      <c r="W49" t="n">
        <v>2.99</v>
      </c>
      <c r="X49" t="n">
        <v>0.24</v>
      </c>
      <c r="Y49" t="n">
        <v>1</v>
      </c>
      <c r="Z49" t="n">
        <v>10</v>
      </c>
      <c r="AA49" t="n">
        <v>483.4733855881052</v>
      </c>
      <c r="AB49" t="n">
        <v>661.5096155020692</v>
      </c>
      <c r="AC49" t="n">
        <v>598.3760662331275</v>
      </c>
      <c r="AD49" t="n">
        <v>483473.3855881052</v>
      </c>
      <c r="AE49" t="n">
        <v>661509.6155020692</v>
      </c>
      <c r="AF49" t="n">
        <v>2.291782554270001e-06</v>
      </c>
      <c r="AG49" t="n">
        <v>10.88541666666667</v>
      </c>
      <c r="AH49" t="n">
        <v>598376.0662331275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5.9799</v>
      </c>
      <c r="E50" t="n">
        <v>16.72</v>
      </c>
      <c r="F50" t="n">
        <v>13</v>
      </c>
      <c r="G50" t="n">
        <v>60.02</v>
      </c>
      <c r="H50" t="n">
        <v>0.72</v>
      </c>
      <c r="I50" t="n">
        <v>13</v>
      </c>
      <c r="J50" t="n">
        <v>322.77</v>
      </c>
      <c r="K50" t="n">
        <v>61.82</v>
      </c>
      <c r="L50" t="n">
        <v>13</v>
      </c>
      <c r="M50" t="n">
        <v>11</v>
      </c>
      <c r="N50" t="n">
        <v>97.94</v>
      </c>
      <c r="O50" t="n">
        <v>40042</v>
      </c>
      <c r="P50" t="n">
        <v>211.44</v>
      </c>
      <c r="Q50" t="n">
        <v>988.11</v>
      </c>
      <c r="R50" t="n">
        <v>45.52</v>
      </c>
      <c r="S50" t="n">
        <v>35.43</v>
      </c>
      <c r="T50" t="n">
        <v>4004.01</v>
      </c>
      <c r="U50" t="n">
        <v>0.78</v>
      </c>
      <c r="V50" t="n">
        <v>0.88</v>
      </c>
      <c r="W50" t="n">
        <v>2.99</v>
      </c>
      <c r="X50" t="n">
        <v>0.25</v>
      </c>
      <c r="Y50" t="n">
        <v>1</v>
      </c>
      <c r="Z50" t="n">
        <v>10</v>
      </c>
      <c r="AA50" t="n">
        <v>483.3453685230602</v>
      </c>
      <c r="AB50" t="n">
        <v>661.3344569059603</v>
      </c>
      <c r="AC50" t="n">
        <v>598.2176245275946</v>
      </c>
      <c r="AD50" t="n">
        <v>483345.3685230602</v>
      </c>
      <c r="AE50" t="n">
        <v>661334.4569059603</v>
      </c>
      <c r="AF50" t="n">
        <v>2.290901423603219e-06</v>
      </c>
      <c r="AG50" t="n">
        <v>10.88541666666667</v>
      </c>
      <c r="AH50" t="n">
        <v>598217.6245275945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5.9825</v>
      </c>
      <c r="E51" t="n">
        <v>16.72</v>
      </c>
      <c r="F51" t="n">
        <v>13</v>
      </c>
      <c r="G51" t="n">
        <v>59.98</v>
      </c>
      <c r="H51" t="n">
        <v>0.73</v>
      </c>
      <c r="I51" t="n">
        <v>13</v>
      </c>
      <c r="J51" t="n">
        <v>323.34</v>
      </c>
      <c r="K51" t="n">
        <v>61.82</v>
      </c>
      <c r="L51" t="n">
        <v>13.25</v>
      </c>
      <c r="M51" t="n">
        <v>11</v>
      </c>
      <c r="N51" t="n">
        <v>98.27</v>
      </c>
      <c r="O51" t="n">
        <v>40112.54</v>
      </c>
      <c r="P51" t="n">
        <v>211.26</v>
      </c>
      <c r="Q51" t="n">
        <v>988.1</v>
      </c>
      <c r="R51" t="n">
        <v>45.29</v>
      </c>
      <c r="S51" t="n">
        <v>35.43</v>
      </c>
      <c r="T51" t="n">
        <v>3890.43</v>
      </c>
      <c r="U51" t="n">
        <v>0.78</v>
      </c>
      <c r="V51" t="n">
        <v>0.88</v>
      </c>
      <c r="W51" t="n">
        <v>2.99</v>
      </c>
      <c r="X51" t="n">
        <v>0.24</v>
      </c>
      <c r="Y51" t="n">
        <v>1</v>
      </c>
      <c r="Z51" t="n">
        <v>10</v>
      </c>
      <c r="AA51" t="n">
        <v>483.0692659535869</v>
      </c>
      <c r="AB51" t="n">
        <v>660.9566811896212</v>
      </c>
      <c r="AC51" t="n">
        <v>597.8759031954113</v>
      </c>
      <c r="AD51" t="n">
        <v>483069.2659535868</v>
      </c>
      <c r="AE51" t="n">
        <v>660956.6811896212</v>
      </c>
      <c r="AF51" t="n">
        <v>2.291897484356973e-06</v>
      </c>
      <c r="AG51" t="n">
        <v>10.88541666666667</v>
      </c>
      <c r="AH51" t="n">
        <v>597875.9031954113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5.9864</v>
      </c>
      <c r="E52" t="n">
        <v>16.7</v>
      </c>
      <c r="F52" t="n">
        <v>12.98</v>
      </c>
      <c r="G52" t="n">
        <v>59.93</v>
      </c>
      <c r="H52" t="n">
        <v>0.74</v>
      </c>
      <c r="I52" t="n">
        <v>13</v>
      </c>
      <c r="J52" t="n">
        <v>323.91</v>
      </c>
      <c r="K52" t="n">
        <v>61.82</v>
      </c>
      <c r="L52" t="n">
        <v>13.5</v>
      </c>
      <c r="M52" t="n">
        <v>11</v>
      </c>
      <c r="N52" t="n">
        <v>98.59</v>
      </c>
      <c r="O52" t="n">
        <v>40183.11</v>
      </c>
      <c r="P52" t="n">
        <v>209.72</v>
      </c>
      <c r="Q52" t="n">
        <v>988.11</v>
      </c>
      <c r="R52" t="n">
        <v>44.8</v>
      </c>
      <c r="S52" t="n">
        <v>35.43</v>
      </c>
      <c r="T52" t="n">
        <v>3647.19</v>
      </c>
      <c r="U52" t="n">
        <v>0.79</v>
      </c>
      <c r="V52" t="n">
        <v>0.88</v>
      </c>
      <c r="W52" t="n">
        <v>2.99</v>
      </c>
      <c r="X52" t="n">
        <v>0.23</v>
      </c>
      <c r="Y52" t="n">
        <v>1</v>
      </c>
      <c r="Z52" t="n">
        <v>10</v>
      </c>
      <c r="AA52" t="n">
        <v>481.3994338681703</v>
      </c>
      <c r="AB52" t="n">
        <v>658.671943262562</v>
      </c>
      <c r="AC52" t="n">
        <v>595.8092174494608</v>
      </c>
      <c r="AD52" t="n">
        <v>481399.4338681703</v>
      </c>
      <c r="AE52" t="n">
        <v>658671.9432625619</v>
      </c>
      <c r="AF52" t="n">
        <v>2.293391575487602e-06</v>
      </c>
      <c r="AG52" t="n">
        <v>10.87239583333333</v>
      </c>
      <c r="AH52" t="n">
        <v>595809.2174494608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6.0122</v>
      </c>
      <c r="E53" t="n">
        <v>16.63</v>
      </c>
      <c r="F53" t="n">
        <v>12.97</v>
      </c>
      <c r="G53" t="n">
        <v>64.84</v>
      </c>
      <c r="H53" t="n">
        <v>0.76</v>
      </c>
      <c r="I53" t="n">
        <v>12</v>
      </c>
      <c r="J53" t="n">
        <v>324.48</v>
      </c>
      <c r="K53" t="n">
        <v>61.82</v>
      </c>
      <c r="L53" t="n">
        <v>13.75</v>
      </c>
      <c r="M53" t="n">
        <v>10</v>
      </c>
      <c r="N53" t="n">
        <v>98.91</v>
      </c>
      <c r="O53" t="n">
        <v>40253.84</v>
      </c>
      <c r="P53" t="n">
        <v>208.84</v>
      </c>
      <c r="Q53" t="n">
        <v>988.14</v>
      </c>
      <c r="R53" t="n">
        <v>44.38</v>
      </c>
      <c r="S53" t="n">
        <v>35.43</v>
      </c>
      <c r="T53" t="n">
        <v>3440.31</v>
      </c>
      <c r="U53" t="n">
        <v>0.8</v>
      </c>
      <c r="V53" t="n">
        <v>0.88</v>
      </c>
      <c r="W53" t="n">
        <v>2.98</v>
      </c>
      <c r="X53" t="n">
        <v>0.21</v>
      </c>
      <c r="Y53" t="n">
        <v>1</v>
      </c>
      <c r="Z53" t="n">
        <v>10</v>
      </c>
      <c r="AA53" t="n">
        <v>479.4511424720694</v>
      </c>
      <c r="AB53" t="n">
        <v>656.0062050218663</v>
      </c>
      <c r="AC53" t="n">
        <v>593.3978935250701</v>
      </c>
      <c r="AD53" t="n">
        <v>479451.1424720694</v>
      </c>
      <c r="AE53" t="n">
        <v>656006.2050218664</v>
      </c>
      <c r="AF53" t="n">
        <v>2.303275562967152e-06</v>
      </c>
      <c r="AG53" t="n">
        <v>10.82682291666667</v>
      </c>
      <c r="AH53" t="n">
        <v>593397.8935250702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6.0124</v>
      </c>
      <c r="E54" t="n">
        <v>16.63</v>
      </c>
      <c r="F54" t="n">
        <v>12.97</v>
      </c>
      <c r="G54" t="n">
        <v>64.84</v>
      </c>
      <c r="H54" t="n">
        <v>0.77</v>
      </c>
      <c r="I54" t="n">
        <v>12</v>
      </c>
      <c r="J54" t="n">
        <v>325.06</v>
      </c>
      <c r="K54" t="n">
        <v>61.82</v>
      </c>
      <c r="L54" t="n">
        <v>14</v>
      </c>
      <c r="M54" t="n">
        <v>10</v>
      </c>
      <c r="N54" t="n">
        <v>99.23999999999999</v>
      </c>
      <c r="O54" t="n">
        <v>40324.71</v>
      </c>
      <c r="P54" t="n">
        <v>208.55</v>
      </c>
      <c r="Q54" t="n">
        <v>988.11</v>
      </c>
      <c r="R54" t="n">
        <v>44.44</v>
      </c>
      <c r="S54" t="n">
        <v>35.43</v>
      </c>
      <c r="T54" t="n">
        <v>3472.48</v>
      </c>
      <c r="U54" t="n">
        <v>0.8</v>
      </c>
      <c r="V54" t="n">
        <v>0.88</v>
      </c>
      <c r="W54" t="n">
        <v>2.98</v>
      </c>
      <c r="X54" t="n">
        <v>0.21</v>
      </c>
      <c r="Y54" t="n">
        <v>1</v>
      </c>
      <c r="Z54" t="n">
        <v>10</v>
      </c>
      <c r="AA54" t="n">
        <v>479.1801859119152</v>
      </c>
      <c r="AB54" t="n">
        <v>655.6354703025038</v>
      </c>
      <c r="AC54" t="n">
        <v>593.062541206994</v>
      </c>
      <c r="AD54" t="n">
        <v>479180.1859119152</v>
      </c>
      <c r="AE54" t="n">
        <v>655635.4703025038</v>
      </c>
      <c r="AF54" t="n">
        <v>2.303352183025133e-06</v>
      </c>
      <c r="AG54" t="n">
        <v>10.82682291666667</v>
      </c>
      <c r="AH54" t="n">
        <v>593062.541206994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6.0146</v>
      </c>
      <c r="E55" t="n">
        <v>16.63</v>
      </c>
      <c r="F55" t="n">
        <v>12.96</v>
      </c>
      <c r="G55" t="n">
        <v>64.81</v>
      </c>
      <c r="H55" t="n">
        <v>0.78</v>
      </c>
      <c r="I55" t="n">
        <v>12</v>
      </c>
      <c r="J55" t="n">
        <v>325.63</v>
      </c>
      <c r="K55" t="n">
        <v>61.82</v>
      </c>
      <c r="L55" t="n">
        <v>14.25</v>
      </c>
      <c r="M55" t="n">
        <v>10</v>
      </c>
      <c r="N55" t="n">
        <v>99.56</v>
      </c>
      <c r="O55" t="n">
        <v>40395.74</v>
      </c>
      <c r="P55" t="n">
        <v>208.19</v>
      </c>
      <c r="Q55" t="n">
        <v>988.09</v>
      </c>
      <c r="R55" t="n">
        <v>44.13</v>
      </c>
      <c r="S55" t="n">
        <v>35.43</v>
      </c>
      <c r="T55" t="n">
        <v>3316.98</v>
      </c>
      <c r="U55" t="n">
        <v>0.8</v>
      </c>
      <c r="V55" t="n">
        <v>0.88</v>
      </c>
      <c r="W55" t="n">
        <v>2.98</v>
      </c>
      <c r="X55" t="n">
        <v>0.21</v>
      </c>
      <c r="Y55" t="n">
        <v>1</v>
      </c>
      <c r="Z55" t="n">
        <v>10</v>
      </c>
      <c r="AA55" t="n">
        <v>478.7108361650143</v>
      </c>
      <c r="AB55" t="n">
        <v>654.9932852725444</v>
      </c>
      <c r="AC55" t="n">
        <v>592.4816454149816</v>
      </c>
      <c r="AD55" t="n">
        <v>478710.8361650142</v>
      </c>
      <c r="AE55" t="n">
        <v>654993.2852725445</v>
      </c>
      <c r="AF55" t="n">
        <v>2.304195003662924e-06</v>
      </c>
      <c r="AG55" t="n">
        <v>10.82682291666667</v>
      </c>
      <c r="AH55" t="n">
        <v>592481.6454149816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6.0139</v>
      </c>
      <c r="E56" t="n">
        <v>16.63</v>
      </c>
      <c r="F56" t="n">
        <v>12.96</v>
      </c>
      <c r="G56" t="n">
        <v>64.81999999999999</v>
      </c>
      <c r="H56" t="n">
        <v>0.79</v>
      </c>
      <c r="I56" t="n">
        <v>12</v>
      </c>
      <c r="J56" t="n">
        <v>326.21</v>
      </c>
      <c r="K56" t="n">
        <v>61.82</v>
      </c>
      <c r="L56" t="n">
        <v>14.5</v>
      </c>
      <c r="M56" t="n">
        <v>10</v>
      </c>
      <c r="N56" t="n">
        <v>99.89</v>
      </c>
      <c r="O56" t="n">
        <v>40466.92</v>
      </c>
      <c r="P56" t="n">
        <v>207.07</v>
      </c>
      <c r="Q56" t="n">
        <v>988.08</v>
      </c>
      <c r="R56" t="n">
        <v>44.39</v>
      </c>
      <c r="S56" t="n">
        <v>35.43</v>
      </c>
      <c r="T56" t="n">
        <v>3445.11</v>
      </c>
      <c r="U56" t="n">
        <v>0.8</v>
      </c>
      <c r="V56" t="n">
        <v>0.88</v>
      </c>
      <c r="W56" t="n">
        <v>2.98</v>
      </c>
      <c r="X56" t="n">
        <v>0.21</v>
      </c>
      <c r="Y56" t="n">
        <v>1</v>
      </c>
      <c r="Z56" t="n">
        <v>10</v>
      </c>
      <c r="AA56" t="n">
        <v>477.7269068550949</v>
      </c>
      <c r="AB56" t="n">
        <v>653.6470297828153</v>
      </c>
      <c r="AC56" t="n">
        <v>591.2638746597107</v>
      </c>
      <c r="AD56" t="n">
        <v>477726.9068550949</v>
      </c>
      <c r="AE56" t="n">
        <v>653647.0297828153</v>
      </c>
      <c r="AF56" t="n">
        <v>2.303926833459991e-06</v>
      </c>
      <c r="AG56" t="n">
        <v>10.82682291666667</v>
      </c>
      <c r="AH56" t="n">
        <v>591263.8746597107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6.0411</v>
      </c>
      <c r="E57" t="n">
        <v>16.55</v>
      </c>
      <c r="F57" t="n">
        <v>12.95</v>
      </c>
      <c r="G57" t="n">
        <v>70.61</v>
      </c>
      <c r="H57" t="n">
        <v>0.8</v>
      </c>
      <c r="I57" t="n">
        <v>11</v>
      </c>
      <c r="J57" t="n">
        <v>326.79</v>
      </c>
      <c r="K57" t="n">
        <v>61.82</v>
      </c>
      <c r="L57" t="n">
        <v>14.75</v>
      </c>
      <c r="M57" t="n">
        <v>9</v>
      </c>
      <c r="N57" t="n">
        <v>100.22</v>
      </c>
      <c r="O57" t="n">
        <v>40538.25</v>
      </c>
      <c r="P57" t="n">
        <v>206.09</v>
      </c>
      <c r="Q57" t="n">
        <v>988.12</v>
      </c>
      <c r="R57" t="n">
        <v>43.77</v>
      </c>
      <c r="S57" t="n">
        <v>35.43</v>
      </c>
      <c r="T57" t="n">
        <v>3142.56</v>
      </c>
      <c r="U57" t="n">
        <v>0.8100000000000001</v>
      </c>
      <c r="V57" t="n">
        <v>0.88</v>
      </c>
      <c r="W57" t="n">
        <v>2.98</v>
      </c>
      <c r="X57" t="n">
        <v>0.19</v>
      </c>
      <c r="Y57" t="n">
        <v>1</v>
      </c>
      <c r="Z57" t="n">
        <v>10</v>
      </c>
      <c r="AA57" t="n">
        <v>475.6549221293822</v>
      </c>
      <c r="AB57" t="n">
        <v>650.8120488715803</v>
      </c>
      <c r="AC57" t="n">
        <v>588.6994603477233</v>
      </c>
      <c r="AD57" t="n">
        <v>475654.9221293821</v>
      </c>
      <c r="AE57" t="n">
        <v>650812.0488715803</v>
      </c>
      <c r="AF57" t="n">
        <v>2.314347161345408e-06</v>
      </c>
      <c r="AG57" t="n">
        <v>10.77473958333333</v>
      </c>
      <c r="AH57" t="n">
        <v>588699.4603477233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6.0345</v>
      </c>
      <c r="E58" t="n">
        <v>16.57</v>
      </c>
      <c r="F58" t="n">
        <v>12.96</v>
      </c>
      <c r="G58" t="n">
        <v>70.70999999999999</v>
      </c>
      <c r="H58" t="n">
        <v>0.82</v>
      </c>
      <c r="I58" t="n">
        <v>11</v>
      </c>
      <c r="J58" t="n">
        <v>327.37</v>
      </c>
      <c r="K58" t="n">
        <v>61.82</v>
      </c>
      <c r="L58" t="n">
        <v>15</v>
      </c>
      <c r="M58" t="n">
        <v>9</v>
      </c>
      <c r="N58" t="n">
        <v>100.55</v>
      </c>
      <c r="O58" t="n">
        <v>40609.74</v>
      </c>
      <c r="P58" t="n">
        <v>206.29</v>
      </c>
      <c r="Q58" t="n">
        <v>988.08</v>
      </c>
      <c r="R58" t="n">
        <v>44.2</v>
      </c>
      <c r="S58" t="n">
        <v>35.43</v>
      </c>
      <c r="T58" t="n">
        <v>3354.58</v>
      </c>
      <c r="U58" t="n">
        <v>0.8</v>
      </c>
      <c r="V58" t="n">
        <v>0.88</v>
      </c>
      <c r="W58" t="n">
        <v>2.99</v>
      </c>
      <c r="X58" t="n">
        <v>0.21</v>
      </c>
      <c r="Y58" t="n">
        <v>1</v>
      </c>
      <c r="Z58" t="n">
        <v>10</v>
      </c>
      <c r="AA58" t="n">
        <v>476.1600618924006</v>
      </c>
      <c r="AB58" t="n">
        <v>651.5032033805356</v>
      </c>
      <c r="AC58" t="n">
        <v>589.3246520403853</v>
      </c>
      <c r="AD58" t="n">
        <v>476160.0618924006</v>
      </c>
      <c r="AE58" t="n">
        <v>651503.2033805356</v>
      </c>
      <c r="AF58" t="n">
        <v>2.311818699432035e-06</v>
      </c>
      <c r="AG58" t="n">
        <v>10.78776041666667</v>
      </c>
      <c r="AH58" t="n">
        <v>589324.6520403853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6.0387</v>
      </c>
      <c r="E59" t="n">
        <v>16.56</v>
      </c>
      <c r="F59" t="n">
        <v>12.95</v>
      </c>
      <c r="G59" t="n">
        <v>70.64</v>
      </c>
      <c r="H59" t="n">
        <v>0.83</v>
      </c>
      <c r="I59" t="n">
        <v>11</v>
      </c>
      <c r="J59" t="n">
        <v>327.95</v>
      </c>
      <c r="K59" t="n">
        <v>61.82</v>
      </c>
      <c r="L59" t="n">
        <v>15.25</v>
      </c>
      <c r="M59" t="n">
        <v>9</v>
      </c>
      <c r="N59" t="n">
        <v>100.88</v>
      </c>
      <c r="O59" t="n">
        <v>40681.39</v>
      </c>
      <c r="P59" t="n">
        <v>205.79</v>
      </c>
      <c r="Q59" t="n">
        <v>988.09</v>
      </c>
      <c r="R59" t="n">
        <v>43.99</v>
      </c>
      <c r="S59" t="n">
        <v>35.43</v>
      </c>
      <c r="T59" t="n">
        <v>3252.45</v>
      </c>
      <c r="U59" t="n">
        <v>0.8100000000000001</v>
      </c>
      <c r="V59" t="n">
        <v>0.88</v>
      </c>
      <c r="W59" t="n">
        <v>2.98</v>
      </c>
      <c r="X59" t="n">
        <v>0.2</v>
      </c>
      <c r="Y59" t="n">
        <v>1</v>
      </c>
      <c r="Z59" t="n">
        <v>10</v>
      </c>
      <c r="AA59" t="n">
        <v>475.4842689019203</v>
      </c>
      <c r="AB59" t="n">
        <v>650.578553597078</v>
      </c>
      <c r="AC59" t="n">
        <v>588.4882495345067</v>
      </c>
      <c r="AD59" t="n">
        <v>475484.2689019203</v>
      </c>
      <c r="AE59" t="n">
        <v>650578.553597078</v>
      </c>
      <c r="AF59" t="n">
        <v>2.313427720649636e-06</v>
      </c>
      <c r="AG59" t="n">
        <v>10.78125</v>
      </c>
      <c r="AH59" t="n">
        <v>588488.2495345067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6.0375</v>
      </c>
      <c r="E60" t="n">
        <v>16.56</v>
      </c>
      <c r="F60" t="n">
        <v>12.95</v>
      </c>
      <c r="G60" t="n">
        <v>70.66</v>
      </c>
      <c r="H60" t="n">
        <v>0.84</v>
      </c>
      <c r="I60" t="n">
        <v>11</v>
      </c>
      <c r="J60" t="n">
        <v>328.53</v>
      </c>
      <c r="K60" t="n">
        <v>61.82</v>
      </c>
      <c r="L60" t="n">
        <v>15.5</v>
      </c>
      <c r="M60" t="n">
        <v>9</v>
      </c>
      <c r="N60" t="n">
        <v>101.21</v>
      </c>
      <c r="O60" t="n">
        <v>40753.2</v>
      </c>
      <c r="P60" t="n">
        <v>205.58</v>
      </c>
      <c r="Q60" t="n">
        <v>988.12</v>
      </c>
      <c r="R60" t="n">
        <v>43.97</v>
      </c>
      <c r="S60" t="n">
        <v>35.43</v>
      </c>
      <c r="T60" t="n">
        <v>3240.97</v>
      </c>
      <c r="U60" t="n">
        <v>0.8100000000000001</v>
      </c>
      <c r="V60" t="n">
        <v>0.88</v>
      </c>
      <c r="W60" t="n">
        <v>2.98</v>
      </c>
      <c r="X60" t="n">
        <v>0.2</v>
      </c>
      <c r="Y60" t="n">
        <v>1</v>
      </c>
      <c r="Z60" t="n">
        <v>10</v>
      </c>
      <c r="AA60" t="n">
        <v>475.3448098343878</v>
      </c>
      <c r="AB60" t="n">
        <v>650.3877395483803</v>
      </c>
      <c r="AC60" t="n">
        <v>588.3156465108076</v>
      </c>
      <c r="AD60" t="n">
        <v>475344.8098343879</v>
      </c>
      <c r="AE60" t="n">
        <v>650387.7395483803</v>
      </c>
      <c r="AF60" t="n">
        <v>2.31296800030175e-06</v>
      </c>
      <c r="AG60" t="n">
        <v>10.78125</v>
      </c>
      <c r="AH60" t="n">
        <v>588315.6465108076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6.0395</v>
      </c>
      <c r="E61" t="n">
        <v>16.56</v>
      </c>
      <c r="F61" t="n">
        <v>12.95</v>
      </c>
      <c r="G61" t="n">
        <v>70.63</v>
      </c>
      <c r="H61" t="n">
        <v>0.85</v>
      </c>
      <c r="I61" t="n">
        <v>11</v>
      </c>
      <c r="J61" t="n">
        <v>329.12</v>
      </c>
      <c r="K61" t="n">
        <v>61.82</v>
      </c>
      <c r="L61" t="n">
        <v>15.75</v>
      </c>
      <c r="M61" t="n">
        <v>9</v>
      </c>
      <c r="N61" t="n">
        <v>101.54</v>
      </c>
      <c r="O61" t="n">
        <v>40825.16</v>
      </c>
      <c r="P61" t="n">
        <v>204.3</v>
      </c>
      <c r="Q61" t="n">
        <v>988.08</v>
      </c>
      <c r="R61" t="n">
        <v>43.8</v>
      </c>
      <c r="S61" t="n">
        <v>35.43</v>
      </c>
      <c r="T61" t="n">
        <v>3156.9</v>
      </c>
      <c r="U61" t="n">
        <v>0.8100000000000001</v>
      </c>
      <c r="V61" t="n">
        <v>0.88</v>
      </c>
      <c r="W61" t="n">
        <v>2.98</v>
      </c>
      <c r="X61" t="n">
        <v>0.2</v>
      </c>
      <c r="Y61" t="n">
        <v>1</v>
      </c>
      <c r="Z61" t="n">
        <v>10</v>
      </c>
      <c r="AA61" t="n">
        <v>474.1084812179523</v>
      </c>
      <c r="AB61" t="n">
        <v>648.6961401924041</v>
      </c>
      <c r="AC61" t="n">
        <v>586.7854910231912</v>
      </c>
      <c r="AD61" t="n">
        <v>474108.4812179523</v>
      </c>
      <c r="AE61" t="n">
        <v>648696.140192404</v>
      </c>
      <c r="AF61" t="n">
        <v>2.31373420088156e-06</v>
      </c>
      <c r="AG61" t="n">
        <v>10.78125</v>
      </c>
      <c r="AH61" t="n">
        <v>586785.4910231911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6.0395</v>
      </c>
      <c r="E62" t="n">
        <v>16.56</v>
      </c>
      <c r="F62" t="n">
        <v>12.95</v>
      </c>
      <c r="G62" t="n">
        <v>70.63</v>
      </c>
      <c r="H62" t="n">
        <v>0.86</v>
      </c>
      <c r="I62" t="n">
        <v>11</v>
      </c>
      <c r="J62" t="n">
        <v>329.7</v>
      </c>
      <c r="K62" t="n">
        <v>61.82</v>
      </c>
      <c r="L62" t="n">
        <v>16</v>
      </c>
      <c r="M62" t="n">
        <v>9</v>
      </c>
      <c r="N62" t="n">
        <v>101.88</v>
      </c>
      <c r="O62" t="n">
        <v>40897.29</v>
      </c>
      <c r="P62" t="n">
        <v>202.89</v>
      </c>
      <c r="Q62" t="n">
        <v>988.11</v>
      </c>
      <c r="R62" t="n">
        <v>43.83</v>
      </c>
      <c r="S62" t="n">
        <v>35.43</v>
      </c>
      <c r="T62" t="n">
        <v>3171.29</v>
      </c>
      <c r="U62" t="n">
        <v>0.8100000000000001</v>
      </c>
      <c r="V62" t="n">
        <v>0.88</v>
      </c>
      <c r="W62" t="n">
        <v>2.98</v>
      </c>
      <c r="X62" t="n">
        <v>0.2</v>
      </c>
      <c r="Y62" t="n">
        <v>1</v>
      </c>
      <c r="Z62" t="n">
        <v>10</v>
      </c>
      <c r="AA62" t="n">
        <v>472.8379850544601</v>
      </c>
      <c r="AB62" t="n">
        <v>646.957791291179</v>
      </c>
      <c r="AC62" t="n">
        <v>585.2130477013111</v>
      </c>
      <c r="AD62" t="n">
        <v>472837.9850544601</v>
      </c>
      <c r="AE62" t="n">
        <v>646957.791291179</v>
      </c>
      <c r="AF62" t="n">
        <v>2.31373420088156e-06</v>
      </c>
      <c r="AG62" t="n">
        <v>10.78125</v>
      </c>
      <c r="AH62" t="n">
        <v>585213.0477013111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6.0676</v>
      </c>
      <c r="E63" t="n">
        <v>16.48</v>
      </c>
      <c r="F63" t="n">
        <v>12.93</v>
      </c>
      <c r="G63" t="n">
        <v>77.56999999999999</v>
      </c>
      <c r="H63" t="n">
        <v>0.88</v>
      </c>
      <c r="I63" t="n">
        <v>10</v>
      </c>
      <c r="J63" t="n">
        <v>330.29</v>
      </c>
      <c r="K63" t="n">
        <v>61.82</v>
      </c>
      <c r="L63" t="n">
        <v>16.25</v>
      </c>
      <c r="M63" t="n">
        <v>8</v>
      </c>
      <c r="N63" t="n">
        <v>102.21</v>
      </c>
      <c r="O63" t="n">
        <v>40969.57</v>
      </c>
      <c r="P63" t="n">
        <v>202.03</v>
      </c>
      <c r="Q63" t="n">
        <v>988.08</v>
      </c>
      <c r="R63" t="n">
        <v>43.08</v>
      </c>
      <c r="S63" t="n">
        <v>35.43</v>
      </c>
      <c r="T63" t="n">
        <v>2799.98</v>
      </c>
      <c r="U63" t="n">
        <v>0.82</v>
      </c>
      <c r="V63" t="n">
        <v>0.88</v>
      </c>
      <c r="W63" t="n">
        <v>2.98</v>
      </c>
      <c r="X63" t="n">
        <v>0.17</v>
      </c>
      <c r="Y63" t="n">
        <v>1</v>
      </c>
      <c r="Z63" t="n">
        <v>10</v>
      </c>
      <c r="AA63" t="n">
        <v>470.8176655960566</v>
      </c>
      <c r="AB63" t="n">
        <v>644.1935010779873</v>
      </c>
      <c r="AC63" t="n">
        <v>582.7125774663608</v>
      </c>
      <c r="AD63" t="n">
        <v>470817.6655960566</v>
      </c>
      <c r="AE63" t="n">
        <v>644193.5010779874</v>
      </c>
      <c r="AF63" t="n">
        <v>2.324499319027892e-06</v>
      </c>
      <c r="AG63" t="n">
        <v>10.72916666666667</v>
      </c>
      <c r="AH63" t="n">
        <v>582712.5774663608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6.0667</v>
      </c>
      <c r="E64" t="n">
        <v>16.48</v>
      </c>
      <c r="F64" t="n">
        <v>12.93</v>
      </c>
      <c r="G64" t="n">
        <v>77.58</v>
      </c>
      <c r="H64" t="n">
        <v>0.89</v>
      </c>
      <c r="I64" t="n">
        <v>10</v>
      </c>
      <c r="J64" t="n">
        <v>330.87</v>
      </c>
      <c r="K64" t="n">
        <v>61.82</v>
      </c>
      <c r="L64" t="n">
        <v>16.5</v>
      </c>
      <c r="M64" t="n">
        <v>8</v>
      </c>
      <c r="N64" t="n">
        <v>102.55</v>
      </c>
      <c r="O64" t="n">
        <v>41042.02</v>
      </c>
      <c r="P64" t="n">
        <v>201.3</v>
      </c>
      <c r="Q64" t="n">
        <v>988.12</v>
      </c>
      <c r="R64" t="n">
        <v>43.32</v>
      </c>
      <c r="S64" t="n">
        <v>35.43</v>
      </c>
      <c r="T64" t="n">
        <v>2923.35</v>
      </c>
      <c r="U64" t="n">
        <v>0.82</v>
      </c>
      <c r="V64" t="n">
        <v>0.88</v>
      </c>
      <c r="W64" t="n">
        <v>2.98</v>
      </c>
      <c r="X64" t="n">
        <v>0.18</v>
      </c>
      <c r="Y64" t="n">
        <v>1</v>
      </c>
      <c r="Z64" t="n">
        <v>10</v>
      </c>
      <c r="AA64" t="n">
        <v>470.1993377880671</v>
      </c>
      <c r="AB64" t="n">
        <v>643.3474776923987</v>
      </c>
      <c r="AC64" t="n">
        <v>581.9472973652913</v>
      </c>
      <c r="AD64" t="n">
        <v>470199.3377880671</v>
      </c>
      <c r="AE64" t="n">
        <v>643347.4776923987</v>
      </c>
      <c r="AF64" t="n">
        <v>2.324154528766978e-06</v>
      </c>
      <c r="AG64" t="n">
        <v>10.72916666666667</v>
      </c>
      <c r="AH64" t="n">
        <v>581947.2973652913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6.0672</v>
      </c>
      <c r="E65" t="n">
        <v>16.48</v>
      </c>
      <c r="F65" t="n">
        <v>12.93</v>
      </c>
      <c r="G65" t="n">
        <v>77.58</v>
      </c>
      <c r="H65" t="n">
        <v>0.9</v>
      </c>
      <c r="I65" t="n">
        <v>10</v>
      </c>
      <c r="J65" t="n">
        <v>331.46</v>
      </c>
      <c r="K65" t="n">
        <v>61.82</v>
      </c>
      <c r="L65" t="n">
        <v>16.75</v>
      </c>
      <c r="M65" t="n">
        <v>8</v>
      </c>
      <c r="N65" t="n">
        <v>102.89</v>
      </c>
      <c r="O65" t="n">
        <v>41114.63</v>
      </c>
      <c r="P65" t="n">
        <v>200.57</v>
      </c>
      <c r="Q65" t="n">
        <v>988.08</v>
      </c>
      <c r="R65" t="n">
        <v>43.2</v>
      </c>
      <c r="S65" t="n">
        <v>35.43</v>
      </c>
      <c r="T65" t="n">
        <v>2862.67</v>
      </c>
      <c r="U65" t="n">
        <v>0.82</v>
      </c>
      <c r="V65" t="n">
        <v>0.88</v>
      </c>
      <c r="W65" t="n">
        <v>2.98</v>
      </c>
      <c r="X65" t="n">
        <v>0.18</v>
      </c>
      <c r="Y65" t="n">
        <v>1</v>
      </c>
      <c r="Z65" t="n">
        <v>10</v>
      </c>
      <c r="AA65" t="n">
        <v>469.5243424119183</v>
      </c>
      <c r="AB65" t="n">
        <v>642.4239192400574</v>
      </c>
      <c r="AC65" t="n">
        <v>581.1118820354191</v>
      </c>
      <c r="AD65" t="n">
        <v>469524.3424119183</v>
      </c>
      <c r="AE65" t="n">
        <v>642423.9192400575</v>
      </c>
      <c r="AF65" t="n">
        <v>2.32434607891193e-06</v>
      </c>
      <c r="AG65" t="n">
        <v>10.72916666666667</v>
      </c>
      <c r="AH65" t="n">
        <v>581111.8820354191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6.0666</v>
      </c>
      <c r="E66" t="n">
        <v>16.48</v>
      </c>
      <c r="F66" t="n">
        <v>12.93</v>
      </c>
      <c r="G66" t="n">
        <v>77.59</v>
      </c>
      <c r="H66" t="n">
        <v>0.91</v>
      </c>
      <c r="I66" t="n">
        <v>10</v>
      </c>
      <c r="J66" t="n">
        <v>332.05</v>
      </c>
      <c r="K66" t="n">
        <v>61.82</v>
      </c>
      <c r="L66" t="n">
        <v>17</v>
      </c>
      <c r="M66" t="n">
        <v>8</v>
      </c>
      <c r="N66" t="n">
        <v>103.23</v>
      </c>
      <c r="O66" t="n">
        <v>41187.41</v>
      </c>
      <c r="P66" t="n">
        <v>200.71</v>
      </c>
      <c r="Q66" t="n">
        <v>988.1</v>
      </c>
      <c r="R66" t="n">
        <v>43.16</v>
      </c>
      <c r="S66" t="n">
        <v>35.43</v>
      </c>
      <c r="T66" t="n">
        <v>2842.71</v>
      </c>
      <c r="U66" t="n">
        <v>0.82</v>
      </c>
      <c r="V66" t="n">
        <v>0.88</v>
      </c>
      <c r="W66" t="n">
        <v>2.98</v>
      </c>
      <c r="X66" t="n">
        <v>0.18</v>
      </c>
      <c r="Y66" t="n">
        <v>1</v>
      </c>
      <c r="Z66" t="n">
        <v>10</v>
      </c>
      <c r="AA66" t="n">
        <v>469.674131722718</v>
      </c>
      <c r="AB66" t="n">
        <v>642.6288675833315</v>
      </c>
      <c r="AC66" t="n">
        <v>581.2972703964579</v>
      </c>
      <c r="AD66" t="n">
        <v>469674.131722718</v>
      </c>
      <c r="AE66" t="n">
        <v>642628.8675833315</v>
      </c>
      <c r="AF66" t="n">
        <v>2.324116218737987e-06</v>
      </c>
      <c r="AG66" t="n">
        <v>10.72916666666667</v>
      </c>
      <c r="AH66" t="n">
        <v>581297.2703964579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6.0663</v>
      </c>
      <c r="E67" t="n">
        <v>16.48</v>
      </c>
      <c r="F67" t="n">
        <v>12.93</v>
      </c>
      <c r="G67" t="n">
        <v>77.59</v>
      </c>
      <c r="H67" t="n">
        <v>0.92</v>
      </c>
      <c r="I67" t="n">
        <v>10</v>
      </c>
      <c r="J67" t="n">
        <v>332.64</v>
      </c>
      <c r="K67" t="n">
        <v>61.82</v>
      </c>
      <c r="L67" t="n">
        <v>17.25</v>
      </c>
      <c r="M67" t="n">
        <v>8</v>
      </c>
      <c r="N67" t="n">
        <v>103.57</v>
      </c>
      <c r="O67" t="n">
        <v>41260.35</v>
      </c>
      <c r="P67" t="n">
        <v>200.19</v>
      </c>
      <c r="Q67" t="n">
        <v>988.08</v>
      </c>
      <c r="R67" t="n">
        <v>43.26</v>
      </c>
      <c r="S67" t="n">
        <v>35.43</v>
      </c>
      <c r="T67" t="n">
        <v>2891.21</v>
      </c>
      <c r="U67" t="n">
        <v>0.82</v>
      </c>
      <c r="V67" t="n">
        <v>0.88</v>
      </c>
      <c r="W67" t="n">
        <v>2.98</v>
      </c>
      <c r="X67" t="n">
        <v>0.18</v>
      </c>
      <c r="Y67" t="n">
        <v>1</v>
      </c>
      <c r="Z67" t="n">
        <v>10</v>
      </c>
      <c r="AA67" t="n">
        <v>469.2197600791686</v>
      </c>
      <c r="AB67" t="n">
        <v>642.0071762551649</v>
      </c>
      <c r="AC67" t="n">
        <v>580.7349124161024</v>
      </c>
      <c r="AD67" t="n">
        <v>469219.7600791685</v>
      </c>
      <c r="AE67" t="n">
        <v>642007.1762551649</v>
      </c>
      <c r="AF67" t="n">
        <v>2.324001288651016e-06</v>
      </c>
      <c r="AG67" t="n">
        <v>10.72916666666667</v>
      </c>
      <c r="AH67" t="n">
        <v>580734.9124161024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6.0682</v>
      </c>
      <c r="E68" t="n">
        <v>16.48</v>
      </c>
      <c r="F68" t="n">
        <v>12.93</v>
      </c>
      <c r="G68" t="n">
        <v>77.56</v>
      </c>
      <c r="H68" t="n">
        <v>0.9399999999999999</v>
      </c>
      <c r="I68" t="n">
        <v>10</v>
      </c>
      <c r="J68" t="n">
        <v>333.24</v>
      </c>
      <c r="K68" t="n">
        <v>61.82</v>
      </c>
      <c r="L68" t="n">
        <v>17.5</v>
      </c>
      <c r="M68" t="n">
        <v>8</v>
      </c>
      <c r="N68" t="n">
        <v>103.92</v>
      </c>
      <c r="O68" t="n">
        <v>41333.46</v>
      </c>
      <c r="P68" t="n">
        <v>199.37</v>
      </c>
      <c r="Q68" t="n">
        <v>988.08</v>
      </c>
      <c r="R68" t="n">
        <v>43.2</v>
      </c>
      <c r="S68" t="n">
        <v>35.43</v>
      </c>
      <c r="T68" t="n">
        <v>2860.4</v>
      </c>
      <c r="U68" t="n">
        <v>0.82</v>
      </c>
      <c r="V68" t="n">
        <v>0.88</v>
      </c>
      <c r="W68" t="n">
        <v>2.98</v>
      </c>
      <c r="X68" t="n">
        <v>0.17</v>
      </c>
      <c r="Y68" t="n">
        <v>1</v>
      </c>
      <c r="Z68" t="n">
        <v>10</v>
      </c>
      <c r="AA68" t="n">
        <v>468.40785322739</v>
      </c>
      <c r="AB68" t="n">
        <v>640.896289481759</v>
      </c>
      <c r="AC68" t="n">
        <v>579.730047117211</v>
      </c>
      <c r="AD68" t="n">
        <v>468407.85322739</v>
      </c>
      <c r="AE68" t="n">
        <v>640896.2894817591</v>
      </c>
      <c r="AF68" t="n">
        <v>2.324729179201835e-06</v>
      </c>
      <c r="AG68" t="n">
        <v>10.72916666666667</v>
      </c>
      <c r="AH68" t="n">
        <v>579730.047117211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6.0919</v>
      </c>
      <c r="E69" t="n">
        <v>16.42</v>
      </c>
      <c r="F69" t="n">
        <v>12.92</v>
      </c>
      <c r="G69" t="n">
        <v>86.12</v>
      </c>
      <c r="H69" t="n">
        <v>0.95</v>
      </c>
      <c r="I69" t="n">
        <v>9</v>
      </c>
      <c r="J69" t="n">
        <v>333.83</v>
      </c>
      <c r="K69" t="n">
        <v>61.82</v>
      </c>
      <c r="L69" t="n">
        <v>17.75</v>
      </c>
      <c r="M69" t="n">
        <v>7</v>
      </c>
      <c r="N69" t="n">
        <v>104.26</v>
      </c>
      <c r="O69" t="n">
        <v>41406.86</v>
      </c>
      <c r="P69" t="n">
        <v>197.66</v>
      </c>
      <c r="Q69" t="n">
        <v>988.09</v>
      </c>
      <c r="R69" t="n">
        <v>42.78</v>
      </c>
      <c r="S69" t="n">
        <v>35.43</v>
      </c>
      <c r="T69" t="n">
        <v>2656.69</v>
      </c>
      <c r="U69" t="n">
        <v>0.83</v>
      </c>
      <c r="V69" t="n">
        <v>0.88</v>
      </c>
      <c r="W69" t="n">
        <v>2.98</v>
      </c>
      <c r="X69" t="n">
        <v>0.16</v>
      </c>
      <c r="Y69" t="n">
        <v>1</v>
      </c>
      <c r="Z69" t="n">
        <v>10</v>
      </c>
      <c r="AA69" t="n">
        <v>465.882602768315</v>
      </c>
      <c r="AB69" t="n">
        <v>637.4411303974651</v>
      </c>
      <c r="AC69" t="n">
        <v>576.6046435665759</v>
      </c>
      <c r="AD69" t="n">
        <v>465882.602768315</v>
      </c>
      <c r="AE69" t="n">
        <v>637441.1303974652</v>
      </c>
      <c r="AF69" t="n">
        <v>2.333808656072585e-06</v>
      </c>
      <c r="AG69" t="n">
        <v>10.69010416666667</v>
      </c>
      <c r="AH69" t="n">
        <v>576604.6435665758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6.093</v>
      </c>
      <c r="E70" t="n">
        <v>16.41</v>
      </c>
      <c r="F70" t="n">
        <v>12.91</v>
      </c>
      <c r="G70" t="n">
        <v>86.09999999999999</v>
      </c>
      <c r="H70" t="n">
        <v>0.96</v>
      </c>
      <c r="I70" t="n">
        <v>9</v>
      </c>
      <c r="J70" t="n">
        <v>334.43</v>
      </c>
      <c r="K70" t="n">
        <v>61.82</v>
      </c>
      <c r="L70" t="n">
        <v>18</v>
      </c>
      <c r="M70" t="n">
        <v>7</v>
      </c>
      <c r="N70" t="n">
        <v>104.61</v>
      </c>
      <c r="O70" t="n">
        <v>41480.31</v>
      </c>
      <c r="P70" t="n">
        <v>197.82</v>
      </c>
      <c r="Q70" t="n">
        <v>988.08</v>
      </c>
      <c r="R70" t="n">
        <v>42.76</v>
      </c>
      <c r="S70" t="n">
        <v>35.43</v>
      </c>
      <c r="T70" t="n">
        <v>2644.49</v>
      </c>
      <c r="U70" t="n">
        <v>0.83</v>
      </c>
      <c r="V70" t="n">
        <v>0.88</v>
      </c>
      <c r="W70" t="n">
        <v>2.98</v>
      </c>
      <c r="X70" t="n">
        <v>0.16</v>
      </c>
      <c r="Y70" t="n">
        <v>1</v>
      </c>
      <c r="Z70" t="n">
        <v>10</v>
      </c>
      <c r="AA70" t="n">
        <v>465.93205600392</v>
      </c>
      <c r="AB70" t="n">
        <v>637.5087944961427</v>
      </c>
      <c r="AC70" t="n">
        <v>576.6658498986427</v>
      </c>
      <c r="AD70" t="n">
        <v>465932.05600392</v>
      </c>
      <c r="AE70" t="n">
        <v>637508.7944961428</v>
      </c>
      <c r="AF70" t="n">
        <v>2.33423006639148e-06</v>
      </c>
      <c r="AG70" t="n">
        <v>10.68359375</v>
      </c>
      <c r="AH70" t="n">
        <v>576665.8498986427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6.0929</v>
      </c>
      <c r="E71" t="n">
        <v>16.41</v>
      </c>
      <c r="F71" t="n">
        <v>12.92</v>
      </c>
      <c r="G71" t="n">
        <v>86.09999999999999</v>
      </c>
      <c r="H71" t="n">
        <v>0.97</v>
      </c>
      <c r="I71" t="n">
        <v>9</v>
      </c>
      <c r="J71" t="n">
        <v>335.02</v>
      </c>
      <c r="K71" t="n">
        <v>61.82</v>
      </c>
      <c r="L71" t="n">
        <v>18.25</v>
      </c>
      <c r="M71" t="n">
        <v>7</v>
      </c>
      <c r="N71" t="n">
        <v>104.95</v>
      </c>
      <c r="O71" t="n">
        <v>41553.93</v>
      </c>
      <c r="P71" t="n">
        <v>197.98</v>
      </c>
      <c r="Q71" t="n">
        <v>988.21</v>
      </c>
      <c r="R71" t="n">
        <v>42.77</v>
      </c>
      <c r="S71" t="n">
        <v>35.43</v>
      </c>
      <c r="T71" t="n">
        <v>2651.4</v>
      </c>
      <c r="U71" t="n">
        <v>0.83</v>
      </c>
      <c r="V71" t="n">
        <v>0.88</v>
      </c>
      <c r="W71" t="n">
        <v>2.98</v>
      </c>
      <c r="X71" t="n">
        <v>0.16</v>
      </c>
      <c r="Y71" t="n">
        <v>1</v>
      </c>
      <c r="Z71" t="n">
        <v>10</v>
      </c>
      <c r="AA71" t="n">
        <v>466.1288466081721</v>
      </c>
      <c r="AB71" t="n">
        <v>637.7780520826692</v>
      </c>
      <c r="AC71" t="n">
        <v>576.9094099190165</v>
      </c>
      <c r="AD71" t="n">
        <v>466128.8466081721</v>
      </c>
      <c r="AE71" t="n">
        <v>637778.0520826692</v>
      </c>
      <c r="AF71" t="n">
        <v>2.33419175636249e-06</v>
      </c>
      <c r="AG71" t="n">
        <v>10.68359375</v>
      </c>
      <c r="AH71" t="n">
        <v>576909.4099190165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6.0923</v>
      </c>
      <c r="E72" t="n">
        <v>16.41</v>
      </c>
      <c r="F72" t="n">
        <v>12.92</v>
      </c>
      <c r="G72" t="n">
        <v>86.11</v>
      </c>
      <c r="H72" t="n">
        <v>0.98</v>
      </c>
      <c r="I72" t="n">
        <v>9</v>
      </c>
      <c r="J72" t="n">
        <v>335.62</v>
      </c>
      <c r="K72" t="n">
        <v>61.82</v>
      </c>
      <c r="L72" t="n">
        <v>18.5</v>
      </c>
      <c r="M72" t="n">
        <v>7</v>
      </c>
      <c r="N72" t="n">
        <v>105.3</v>
      </c>
      <c r="O72" t="n">
        <v>41627.72</v>
      </c>
      <c r="P72" t="n">
        <v>198.01</v>
      </c>
      <c r="Q72" t="n">
        <v>988.17</v>
      </c>
      <c r="R72" t="n">
        <v>42.83</v>
      </c>
      <c r="S72" t="n">
        <v>35.43</v>
      </c>
      <c r="T72" t="n">
        <v>2683.28</v>
      </c>
      <c r="U72" t="n">
        <v>0.83</v>
      </c>
      <c r="V72" t="n">
        <v>0.88</v>
      </c>
      <c r="W72" t="n">
        <v>2.98</v>
      </c>
      <c r="X72" t="n">
        <v>0.16</v>
      </c>
      <c r="Y72" t="n">
        <v>1</v>
      </c>
      <c r="Z72" t="n">
        <v>10</v>
      </c>
      <c r="AA72" t="n">
        <v>466.1794119271894</v>
      </c>
      <c r="AB72" t="n">
        <v>637.8472377829331</v>
      </c>
      <c r="AC72" t="n">
        <v>576.9719926331501</v>
      </c>
      <c r="AD72" t="n">
        <v>466179.4119271894</v>
      </c>
      <c r="AE72" t="n">
        <v>637847.2377829332</v>
      </c>
      <c r="AF72" t="n">
        <v>2.333961896188547e-06</v>
      </c>
      <c r="AG72" t="n">
        <v>10.68359375</v>
      </c>
      <c r="AH72" t="n">
        <v>576971.9926331501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6.0942</v>
      </c>
      <c r="E73" t="n">
        <v>16.41</v>
      </c>
      <c r="F73" t="n">
        <v>12.91</v>
      </c>
      <c r="G73" t="n">
        <v>86.08</v>
      </c>
      <c r="H73" t="n">
        <v>0.99</v>
      </c>
      <c r="I73" t="n">
        <v>9</v>
      </c>
      <c r="J73" t="n">
        <v>336.22</v>
      </c>
      <c r="K73" t="n">
        <v>61.82</v>
      </c>
      <c r="L73" t="n">
        <v>18.75</v>
      </c>
      <c r="M73" t="n">
        <v>7</v>
      </c>
      <c r="N73" t="n">
        <v>105.65</v>
      </c>
      <c r="O73" t="n">
        <v>41701.68</v>
      </c>
      <c r="P73" t="n">
        <v>197.36</v>
      </c>
      <c r="Q73" t="n">
        <v>988.12</v>
      </c>
      <c r="R73" t="n">
        <v>42.77</v>
      </c>
      <c r="S73" t="n">
        <v>35.43</v>
      </c>
      <c r="T73" t="n">
        <v>2648.98</v>
      </c>
      <c r="U73" t="n">
        <v>0.83</v>
      </c>
      <c r="V73" t="n">
        <v>0.88</v>
      </c>
      <c r="W73" t="n">
        <v>2.98</v>
      </c>
      <c r="X73" t="n">
        <v>0.16</v>
      </c>
      <c r="Y73" t="n">
        <v>1</v>
      </c>
      <c r="Z73" t="n">
        <v>10</v>
      </c>
      <c r="AA73" t="n">
        <v>465.4738062805508</v>
      </c>
      <c r="AB73" t="n">
        <v>636.8817970080779</v>
      </c>
      <c r="AC73" t="n">
        <v>576.0986921708424</v>
      </c>
      <c r="AD73" t="n">
        <v>465473.8062805508</v>
      </c>
      <c r="AE73" t="n">
        <v>636881.797008078</v>
      </c>
      <c r="AF73" t="n">
        <v>2.334689786739366e-06</v>
      </c>
      <c r="AG73" t="n">
        <v>10.68359375</v>
      </c>
      <c r="AH73" t="n">
        <v>576098.6921708423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6.096</v>
      </c>
      <c r="E74" t="n">
        <v>16.4</v>
      </c>
      <c r="F74" t="n">
        <v>12.91</v>
      </c>
      <c r="G74" t="n">
        <v>86.05</v>
      </c>
      <c r="H74" t="n">
        <v>1.01</v>
      </c>
      <c r="I74" t="n">
        <v>9</v>
      </c>
      <c r="J74" t="n">
        <v>336.82</v>
      </c>
      <c r="K74" t="n">
        <v>61.82</v>
      </c>
      <c r="L74" t="n">
        <v>19</v>
      </c>
      <c r="M74" t="n">
        <v>7</v>
      </c>
      <c r="N74" t="n">
        <v>106</v>
      </c>
      <c r="O74" t="n">
        <v>41775.82</v>
      </c>
      <c r="P74" t="n">
        <v>196.54</v>
      </c>
      <c r="Q74" t="n">
        <v>988.08</v>
      </c>
      <c r="R74" t="n">
        <v>42.53</v>
      </c>
      <c r="S74" t="n">
        <v>35.43</v>
      </c>
      <c r="T74" t="n">
        <v>2530.85</v>
      </c>
      <c r="U74" t="n">
        <v>0.83</v>
      </c>
      <c r="V74" t="n">
        <v>0.88</v>
      </c>
      <c r="W74" t="n">
        <v>2.98</v>
      </c>
      <c r="X74" t="n">
        <v>0.15</v>
      </c>
      <c r="Y74" t="n">
        <v>1</v>
      </c>
      <c r="Z74" t="n">
        <v>10</v>
      </c>
      <c r="AA74" t="n">
        <v>464.6707177043633</v>
      </c>
      <c r="AB74" t="n">
        <v>635.7829757883707</v>
      </c>
      <c r="AC74" t="n">
        <v>575.1047409061388</v>
      </c>
      <c r="AD74" t="n">
        <v>464670.7177043633</v>
      </c>
      <c r="AE74" t="n">
        <v>635782.9757883707</v>
      </c>
      <c r="AF74" t="n">
        <v>2.335379367261196e-06</v>
      </c>
      <c r="AG74" t="n">
        <v>10.67708333333333</v>
      </c>
      <c r="AH74" t="n">
        <v>575104.7409061388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6.0933</v>
      </c>
      <c r="E75" t="n">
        <v>16.41</v>
      </c>
      <c r="F75" t="n">
        <v>12.91</v>
      </c>
      <c r="G75" t="n">
        <v>86.09</v>
      </c>
      <c r="H75" t="n">
        <v>1.02</v>
      </c>
      <c r="I75" t="n">
        <v>9</v>
      </c>
      <c r="J75" t="n">
        <v>337.43</v>
      </c>
      <c r="K75" t="n">
        <v>61.82</v>
      </c>
      <c r="L75" t="n">
        <v>19.25</v>
      </c>
      <c r="M75" t="n">
        <v>7</v>
      </c>
      <c r="N75" t="n">
        <v>106.35</v>
      </c>
      <c r="O75" t="n">
        <v>41850.13</v>
      </c>
      <c r="P75" t="n">
        <v>194.82</v>
      </c>
      <c r="Q75" t="n">
        <v>988.21</v>
      </c>
      <c r="R75" t="n">
        <v>42.74</v>
      </c>
      <c r="S75" t="n">
        <v>35.43</v>
      </c>
      <c r="T75" t="n">
        <v>2633.85</v>
      </c>
      <c r="U75" t="n">
        <v>0.83</v>
      </c>
      <c r="V75" t="n">
        <v>0.88</v>
      </c>
      <c r="W75" t="n">
        <v>2.98</v>
      </c>
      <c r="X75" t="n">
        <v>0.16</v>
      </c>
      <c r="Y75" t="n">
        <v>1</v>
      </c>
      <c r="Z75" t="n">
        <v>10</v>
      </c>
      <c r="AA75" t="n">
        <v>463.2408678412306</v>
      </c>
      <c r="AB75" t="n">
        <v>633.8265921251088</v>
      </c>
      <c r="AC75" t="n">
        <v>573.3350717538967</v>
      </c>
      <c r="AD75" t="n">
        <v>463240.8678412306</v>
      </c>
      <c r="AE75" t="n">
        <v>633826.5921251088</v>
      </c>
      <c r="AF75" t="n">
        <v>2.334344996478452e-06</v>
      </c>
      <c r="AG75" t="n">
        <v>10.68359375</v>
      </c>
      <c r="AH75" t="n">
        <v>573335.0717538968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6.0931</v>
      </c>
      <c r="E76" t="n">
        <v>16.41</v>
      </c>
      <c r="F76" t="n">
        <v>12.91</v>
      </c>
      <c r="G76" t="n">
        <v>86.09999999999999</v>
      </c>
      <c r="H76" t="n">
        <v>1.03</v>
      </c>
      <c r="I76" t="n">
        <v>9</v>
      </c>
      <c r="J76" t="n">
        <v>338.03</v>
      </c>
      <c r="K76" t="n">
        <v>61.82</v>
      </c>
      <c r="L76" t="n">
        <v>19.5</v>
      </c>
      <c r="M76" t="n">
        <v>7</v>
      </c>
      <c r="N76" t="n">
        <v>106.71</v>
      </c>
      <c r="O76" t="n">
        <v>41924.62</v>
      </c>
      <c r="P76" t="n">
        <v>193.78</v>
      </c>
      <c r="Q76" t="n">
        <v>988.09</v>
      </c>
      <c r="R76" t="n">
        <v>42.81</v>
      </c>
      <c r="S76" t="n">
        <v>35.43</v>
      </c>
      <c r="T76" t="n">
        <v>2670.2</v>
      </c>
      <c r="U76" t="n">
        <v>0.83</v>
      </c>
      <c r="V76" t="n">
        <v>0.88</v>
      </c>
      <c r="W76" t="n">
        <v>2.98</v>
      </c>
      <c r="X76" t="n">
        <v>0.16</v>
      </c>
      <c r="Y76" t="n">
        <v>1</v>
      </c>
      <c r="Z76" t="n">
        <v>10</v>
      </c>
      <c r="AA76" t="n">
        <v>462.3198345861208</v>
      </c>
      <c r="AB76" t="n">
        <v>632.566393792348</v>
      </c>
      <c r="AC76" t="n">
        <v>572.1951449813153</v>
      </c>
      <c r="AD76" t="n">
        <v>462319.8345861208</v>
      </c>
      <c r="AE76" t="n">
        <v>632566.393792348</v>
      </c>
      <c r="AF76" t="n">
        <v>2.334268376420471e-06</v>
      </c>
      <c r="AG76" t="n">
        <v>10.68359375</v>
      </c>
      <c r="AH76" t="n">
        <v>572195.1449813152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6.1208</v>
      </c>
      <c r="E77" t="n">
        <v>16.34</v>
      </c>
      <c r="F77" t="n">
        <v>12.9</v>
      </c>
      <c r="G77" t="n">
        <v>96.72</v>
      </c>
      <c r="H77" t="n">
        <v>1.04</v>
      </c>
      <c r="I77" t="n">
        <v>8</v>
      </c>
      <c r="J77" t="n">
        <v>338.63</v>
      </c>
      <c r="K77" t="n">
        <v>61.82</v>
      </c>
      <c r="L77" t="n">
        <v>19.75</v>
      </c>
      <c r="M77" t="n">
        <v>4</v>
      </c>
      <c r="N77" t="n">
        <v>107.06</v>
      </c>
      <c r="O77" t="n">
        <v>41999.28</v>
      </c>
      <c r="P77" t="n">
        <v>192.34</v>
      </c>
      <c r="Q77" t="n">
        <v>988.09</v>
      </c>
      <c r="R77" t="n">
        <v>42.19</v>
      </c>
      <c r="S77" t="n">
        <v>35.43</v>
      </c>
      <c r="T77" t="n">
        <v>2364.75</v>
      </c>
      <c r="U77" t="n">
        <v>0.84</v>
      </c>
      <c r="V77" t="n">
        <v>0.88</v>
      </c>
      <c r="W77" t="n">
        <v>2.98</v>
      </c>
      <c r="X77" t="n">
        <v>0.14</v>
      </c>
      <c r="Y77" t="n">
        <v>1</v>
      </c>
      <c r="Z77" t="n">
        <v>10</v>
      </c>
      <c r="AA77" t="n">
        <v>459.9149107293899</v>
      </c>
      <c r="AB77" t="n">
        <v>629.2758708738162</v>
      </c>
      <c r="AC77" t="n">
        <v>569.2186649518502</v>
      </c>
      <c r="AD77" t="n">
        <v>459914.9107293899</v>
      </c>
      <c r="AE77" t="n">
        <v>629275.8708738162</v>
      </c>
      <c r="AF77" t="n">
        <v>2.344880254450841e-06</v>
      </c>
      <c r="AG77" t="n">
        <v>10.63802083333333</v>
      </c>
      <c r="AH77" t="n">
        <v>569218.6649518502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6.12</v>
      </c>
      <c r="E78" t="n">
        <v>16.34</v>
      </c>
      <c r="F78" t="n">
        <v>12.9</v>
      </c>
      <c r="G78" t="n">
        <v>96.73999999999999</v>
      </c>
      <c r="H78" t="n">
        <v>1.05</v>
      </c>
      <c r="I78" t="n">
        <v>8</v>
      </c>
      <c r="J78" t="n">
        <v>339.24</v>
      </c>
      <c r="K78" t="n">
        <v>61.82</v>
      </c>
      <c r="L78" t="n">
        <v>20</v>
      </c>
      <c r="M78" t="n">
        <v>4</v>
      </c>
      <c r="N78" t="n">
        <v>107.42</v>
      </c>
      <c r="O78" t="n">
        <v>42074.12</v>
      </c>
      <c r="P78" t="n">
        <v>192.58</v>
      </c>
      <c r="Q78" t="n">
        <v>988.08</v>
      </c>
      <c r="R78" t="n">
        <v>42.21</v>
      </c>
      <c r="S78" t="n">
        <v>35.43</v>
      </c>
      <c r="T78" t="n">
        <v>2378.33</v>
      </c>
      <c r="U78" t="n">
        <v>0.84</v>
      </c>
      <c r="V78" t="n">
        <v>0.88</v>
      </c>
      <c r="W78" t="n">
        <v>2.98</v>
      </c>
      <c r="X78" t="n">
        <v>0.14</v>
      </c>
      <c r="Y78" t="n">
        <v>1</v>
      </c>
      <c r="Z78" t="n">
        <v>10</v>
      </c>
      <c r="AA78" t="n">
        <v>460.1590555042409</v>
      </c>
      <c r="AB78" t="n">
        <v>629.6099205256747</v>
      </c>
      <c r="AC78" t="n">
        <v>569.520833373777</v>
      </c>
      <c r="AD78" t="n">
        <v>460159.0555042409</v>
      </c>
      <c r="AE78" t="n">
        <v>629609.9205256747</v>
      </c>
      <c r="AF78" t="n">
        <v>2.344573774218917e-06</v>
      </c>
      <c r="AG78" t="n">
        <v>10.63802083333333</v>
      </c>
      <c r="AH78" t="n">
        <v>569520.833373777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6.123</v>
      </c>
      <c r="E79" t="n">
        <v>16.33</v>
      </c>
      <c r="F79" t="n">
        <v>12.89</v>
      </c>
      <c r="G79" t="n">
        <v>96.68000000000001</v>
      </c>
      <c r="H79" t="n">
        <v>1.06</v>
      </c>
      <c r="I79" t="n">
        <v>8</v>
      </c>
      <c r="J79" t="n">
        <v>339.85</v>
      </c>
      <c r="K79" t="n">
        <v>61.82</v>
      </c>
      <c r="L79" t="n">
        <v>20.25</v>
      </c>
      <c r="M79" t="n">
        <v>3</v>
      </c>
      <c r="N79" t="n">
        <v>107.78</v>
      </c>
      <c r="O79" t="n">
        <v>42149.15</v>
      </c>
      <c r="P79" t="n">
        <v>192.61</v>
      </c>
      <c r="Q79" t="n">
        <v>988.13</v>
      </c>
      <c r="R79" t="n">
        <v>41.98</v>
      </c>
      <c r="S79" t="n">
        <v>35.43</v>
      </c>
      <c r="T79" t="n">
        <v>2262.67</v>
      </c>
      <c r="U79" t="n">
        <v>0.84</v>
      </c>
      <c r="V79" t="n">
        <v>0.88</v>
      </c>
      <c r="W79" t="n">
        <v>2.98</v>
      </c>
      <c r="X79" t="n">
        <v>0.14</v>
      </c>
      <c r="Y79" t="n">
        <v>1</v>
      </c>
      <c r="Z79" t="n">
        <v>10</v>
      </c>
      <c r="AA79" t="n">
        <v>460.0207194040387</v>
      </c>
      <c r="AB79" t="n">
        <v>629.4206429704201</v>
      </c>
      <c r="AC79" t="n">
        <v>569.3496202027432</v>
      </c>
      <c r="AD79" t="n">
        <v>460020.7194040387</v>
      </c>
      <c r="AE79" t="n">
        <v>629420.6429704201</v>
      </c>
      <c r="AF79" t="n">
        <v>2.345723075088632e-06</v>
      </c>
      <c r="AG79" t="n">
        <v>10.63151041666667</v>
      </c>
      <c r="AH79" t="n">
        <v>569349.6202027431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6.1201</v>
      </c>
      <c r="E80" t="n">
        <v>16.34</v>
      </c>
      <c r="F80" t="n">
        <v>12.9</v>
      </c>
      <c r="G80" t="n">
        <v>96.73999999999999</v>
      </c>
      <c r="H80" t="n">
        <v>1.07</v>
      </c>
      <c r="I80" t="n">
        <v>8</v>
      </c>
      <c r="J80" t="n">
        <v>340.46</v>
      </c>
      <c r="K80" t="n">
        <v>61.82</v>
      </c>
      <c r="L80" t="n">
        <v>20.5</v>
      </c>
      <c r="M80" t="n">
        <v>3</v>
      </c>
      <c r="N80" t="n">
        <v>108.14</v>
      </c>
      <c r="O80" t="n">
        <v>42224.35</v>
      </c>
      <c r="P80" t="n">
        <v>193.12</v>
      </c>
      <c r="Q80" t="n">
        <v>988.13</v>
      </c>
      <c r="R80" t="n">
        <v>42.16</v>
      </c>
      <c r="S80" t="n">
        <v>35.43</v>
      </c>
      <c r="T80" t="n">
        <v>2351.66</v>
      </c>
      <c r="U80" t="n">
        <v>0.84</v>
      </c>
      <c r="V80" t="n">
        <v>0.88</v>
      </c>
      <c r="W80" t="n">
        <v>2.98</v>
      </c>
      <c r="X80" t="n">
        <v>0.14</v>
      </c>
      <c r="Y80" t="n">
        <v>1</v>
      </c>
      <c r="Z80" t="n">
        <v>10</v>
      </c>
      <c r="AA80" t="n">
        <v>460.6353747173139</v>
      </c>
      <c r="AB80" t="n">
        <v>630.2616414867218</v>
      </c>
      <c r="AC80" t="n">
        <v>570.1103550009977</v>
      </c>
      <c r="AD80" t="n">
        <v>460635.3747173139</v>
      </c>
      <c r="AE80" t="n">
        <v>630261.6414867218</v>
      </c>
      <c r="AF80" t="n">
        <v>2.344612084247907e-06</v>
      </c>
      <c r="AG80" t="n">
        <v>10.63802083333333</v>
      </c>
      <c r="AH80" t="n">
        <v>570110.3550009978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6.1204</v>
      </c>
      <c r="E81" t="n">
        <v>16.34</v>
      </c>
      <c r="F81" t="n">
        <v>12.9</v>
      </c>
      <c r="G81" t="n">
        <v>96.73</v>
      </c>
      <c r="H81" t="n">
        <v>1.08</v>
      </c>
      <c r="I81" t="n">
        <v>8</v>
      </c>
      <c r="J81" t="n">
        <v>341.07</v>
      </c>
      <c r="K81" t="n">
        <v>61.82</v>
      </c>
      <c r="L81" t="n">
        <v>20.75</v>
      </c>
      <c r="M81" t="n">
        <v>2</v>
      </c>
      <c r="N81" t="n">
        <v>108.5</v>
      </c>
      <c r="O81" t="n">
        <v>42299.74</v>
      </c>
      <c r="P81" t="n">
        <v>193.13</v>
      </c>
      <c r="Q81" t="n">
        <v>988.13</v>
      </c>
      <c r="R81" t="n">
        <v>42.12</v>
      </c>
      <c r="S81" t="n">
        <v>35.43</v>
      </c>
      <c r="T81" t="n">
        <v>2330.01</v>
      </c>
      <c r="U81" t="n">
        <v>0.84</v>
      </c>
      <c r="V81" t="n">
        <v>0.88</v>
      </c>
      <c r="W81" t="n">
        <v>2.98</v>
      </c>
      <c r="X81" t="n">
        <v>0.14</v>
      </c>
      <c r="Y81" t="n">
        <v>1</v>
      </c>
      <c r="Z81" t="n">
        <v>10</v>
      </c>
      <c r="AA81" t="n">
        <v>460.6327061759141</v>
      </c>
      <c r="AB81" t="n">
        <v>630.2579902706507</v>
      </c>
      <c r="AC81" t="n">
        <v>570.1070522518642</v>
      </c>
      <c r="AD81" t="n">
        <v>460632.706175914</v>
      </c>
      <c r="AE81" t="n">
        <v>630257.9902706507</v>
      </c>
      <c r="AF81" t="n">
        <v>2.344727014334879e-06</v>
      </c>
      <c r="AG81" t="n">
        <v>10.63802083333333</v>
      </c>
      <c r="AH81" t="n">
        <v>570107.0522518641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6.1212</v>
      </c>
      <c r="E82" t="n">
        <v>16.34</v>
      </c>
      <c r="F82" t="n">
        <v>12.89</v>
      </c>
      <c r="G82" t="n">
        <v>96.70999999999999</v>
      </c>
      <c r="H82" t="n">
        <v>1.1</v>
      </c>
      <c r="I82" t="n">
        <v>8</v>
      </c>
      <c r="J82" t="n">
        <v>341.68</v>
      </c>
      <c r="K82" t="n">
        <v>61.82</v>
      </c>
      <c r="L82" t="n">
        <v>21</v>
      </c>
      <c r="M82" t="n">
        <v>1</v>
      </c>
      <c r="N82" t="n">
        <v>108.86</v>
      </c>
      <c r="O82" t="n">
        <v>42375.31</v>
      </c>
      <c r="P82" t="n">
        <v>193.3</v>
      </c>
      <c r="Q82" t="n">
        <v>988.14</v>
      </c>
      <c r="R82" t="n">
        <v>42.05</v>
      </c>
      <c r="S82" t="n">
        <v>35.43</v>
      </c>
      <c r="T82" t="n">
        <v>2297.7</v>
      </c>
      <c r="U82" t="n">
        <v>0.84</v>
      </c>
      <c r="V82" t="n">
        <v>0.88</v>
      </c>
      <c r="W82" t="n">
        <v>2.98</v>
      </c>
      <c r="X82" t="n">
        <v>0.14</v>
      </c>
      <c r="Y82" t="n">
        <v>1</v>
      </c>
      <c r="Z82" t="n">
        <v>10</v>
      </c>
      <c r="AA82" t="n">
        <v>460.7033237610858</v>
      </c>
      <c r="AB82" t="n">
        <v>630.3546123661107</v>
      </c>
      <c r="AC82" t="n">
        <v>570.1944528701431</v>
      </c>
      <c r="AD82" t="n">
        <v>460703.3237610857</v>
      </c>
      <c r="AE82" t="n">
        <v>630354.6123661107</v>
      </c>
      <c r="AF82" t="n">
        <v>2.345033494566803e-06</v>
      </c>
      <c r="AG82" t="n">
        <v>10.63802083333333</v>
      </c>
      <c r="AH82" t="n">
        <v>570194.4528701431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6.1219</v>
      </c>
      <c r="E83" t="n">
        <v>16.33</v>
      </c>
      <c r="F83" t="n">
        <v>12.89</v>
      </c>
      <c r="G83" t="n">
        <v>96.7</v>
      </c>
      <c r="H83" t="n">
        <v>1.11</v>
      </c>
      <c r="I83" t="n">
        <v>8</v>
      </c>
      <c r="J83" t="n">
        <v>342.3</v>
      </c>
      <c r="K83" t="n">
        <v>61.82</v>
      </c>
      <c r="L83" t="n">
        <v>21.25</v>
      </c>
      <c r="M83" t="n">
        <v>1</v>
      </c>
      <c r="N83" t="n">
        <v>109.23</v>
      </c>
      <c r="O83" t="n">
        <v>42451.07</v>
      </c>
      <c r="P83" t="n">
        <v>193.42</v>
      </c>
      <c r="Q83" t="n">
        <v>988.1900000000001</v>
      </c>
      <c r="R83" t="n">
        <v>41.89</v>
      </c>
      <c r="S83" t="n">
        <v>35.43</v>
      </c>
      <c r="T83" t="n">
        <v>2214.34</v>
      </c>
      <c r="U83" t="n">
        <v>0.85</v>
      </c>
      <c r="V83" t="n">
        <v>0.88</v>
      </c>
      <c r="W83" t="n">
        <v>2.98</v>
      </c>
      <c r="X83" t="n">
        <v>0.14</v>
      </c>
      <c r="Y83" t="n">
        <v>1</v>
      </c>
      <c r="Z83" t="n">
        <v>10</v>
      </c>
      <c r="AA83" t="n">
        <v>460.7830211048266</v>
      </c>
      <c r="AB83" t="n">
        <v>630.4636577878155</v>
      </c>
      <c r="AC83" t="n">
        <v>570.2930911498469</v>
      </c>
      <c r="AD83" t="n">
        <v>460783.0211048266</v>
      </c>
      <c r="AE83" t="n">
        <v>630463.6577878154</v>
      </c>
      <c r="AF83" t="n">
        <v>2.345301664769736e-06</v>
      </c>
      <c r="AG83" t="n">
        <v>10.63151041666667</v>
      </c>
      <c r="AH83" t="n">
        <v>570293.0911498469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6.1221</v>
      </c>
      <c r="E84" t="n">
        <v>16.33</v>
      </c>
      <c r="F84" t="n">
        <v>12.89</v>
      </c>
      <c r="G84" t="n">
        <v>96.69</v>
      </c>
      <c r="H84" t="n">
        <v>1.12</v>
      </c>
      <c r="I84" t="n">
        <v>8</v>
      </c>
      <c r="J84" t="n">
        <v>342.91</v>
      </c>
      <c r="K84" t="n">
        <v>61.82</v>
      </c>
      <c r="L84" t="n">
        <v>21.5</v>
      </c>
      <c r="M84" t="n">
        <v>1</v>
      </c>
      <c r="N84" t="n">
        <v>109.59</v>
      </c>
      <c r="O84" t="n">
        <v>42527.02</v>
      </c>
      <c r="P84" t="n">
        <v>193.64</v>
      </c>
      <c r="Q84" t="n">
        <v>988.13</v>
      </c>
      <c r="R84" t="n">
        <v>42.01</v>
      </c>
      <c r="S84" t="n">
        <v>35.43</v>
      </c>
      <c r="T84" t="n">
        <v>2277.27</v>
      </c>
      <c r="U84" t="n">
        <v>0.84</v>
      </c>
      <c r="V84" t="n">
        <v>0.88</v>
      </c>
      <c r="W84" t="n">
        <v>2.98</v>
      </c>
      <c r="X84" t="n">
        <v>0.14</v>
      </c>
      <c r="Y84" t="n">
        <v>1</v>
      </c>
      <c r="Z84" t="n">
        <v>10</v>
      </c>
      <c r="AA84" t="n">
        <v>460.9708705798679</v>
      </c>
      <c r="AB84" t="n">
        <v>630.7206817269013</v>
      </c>
      <c r="AC84" t="n">
        <v>570.5255850849214</v>
      </c>
      <c r="AD84" t="n">
        <v>460970.870579868</v>
      </c>
      <c r="AE84" t="n">
        <v>630720.6817269012</v>
      </c>
      <c r="AF84" t="n">
        <v>2.345378284827717e-06</v>
      </c>
      <c r="AG84" t="n">
        <v>10.63151041666667</v>
      </c>
      <c r="AH84" t="n">
        <v>570525.5850849214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6.1221</v>
      </c>
      <c r="E85" t="n">
        <v>16.33</v>
      </c>
      <c r="F85" t="n">
        <v>12.89</v>
      </c>
      <c r="G85" t="n">
        <v>96.69</v>
      </c>
      <c r="H85" t="n">
        <v>1.13</v>
      </c>
      <c r="I85" t="n">
        <v>8</v>
      </c>
      <c r="J85" t="n">
        <v>343.53</v>
      </c>
      <c r="K85" t="n">
        <v>61.82</v>
      </c>
      <c r="L85" t="n">
        <v>21.75</v>
      </c>
      <c r="M85" t="n">
        <v>0</v>
      </c>
      <c r="N85" t="n">
        <v>109.96</v>
      </c>
      <c r="O85" t="n">
        <v>42603.15</v>
      </c>
      <c r="P85" t="n">
        <v>193.85</v>
      </c>
      <c r="Q85" t="n">
        <v>988.17</v>
      </c>
      <c r="R85" t="n">
        <v>41.83</v>
      </c>
      <c r="S85" t="n">
        <v>35.43</v>
      </c>
      <c r="T85" t="n">
        <v>2187.97</v>
      </c>
      <c r="U85" t="n">
        <v>0.85</v>
      </c>
      <c r="V85" t="n">
        <v>0.88</v>
      </c>
      <c r="W85" t="n">
        <v>2.98</v>
      </c>
      <c r="X85" t="n">
        <v>0.14</v>
      </c>
      <c r="Y85" t="n">
        <v>1</v>
      </c>
      <c r="Z85" t="n">
        <v>10</v>
      </c>
      <c r="AA85" t="n">
        <v>461.1575403988944</v>
      </c>
      <c r="AB85" t="n">
        <v>630.9760916085843</v>
      </c>
      <c r="AC85" t="n">
        <v>570.7566190059667</v>
      </c>
      <c r="AD85" t="n">
        <v>461157.5403988944</v>
      </c>
      <c r="AE85" t="n">
        <v>630976.0916085843</v>
      </c>
      <c r="AF85" t="n">
        <v>2.345378284827717e-06</v>
      </c>
      <c r="AG85" t="n">
        <v>10.63151041666667</v>
      </c>
      <c r="AH85" t="n">
        <v>570756.6190059667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5.6848</v>
      </c>
      <c r="E2" t="n">
        <v>17.59</v>
      </c>
      <c r="F2" t="n">
        <v>14.83</v>
      </c>
      <c r="G2" t="n">
        <v>8.9</v>
      </c>
      <c r="H2" t="n">
        <v>0.64</v>
      </c>
      <c r="I2" t="n">
        <v>100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43.34</v>
      </c>
      <c r="Q2" t="n">
        <v>988.8099999999999</v>
      </c>
      <c r="R2" t="n">
        <v>98.39</v>
      </c>
      <c r="S2" t="n">
        <v>35.43</v>
      </c>
      <c r="T2" t="n">
        <v>30006.06</v>
      </c>
      <c r="U2" t="n">
        <v>0.36</v>
      </c>
      <c r="V2" t="n">
        <v>0.77</v>
      </c>
      <c r="W2" t="n">
        <v>3.25</v>
      </c>
      <c r="X2" t="n">
        <v>2.08</v>
      </c>
      <c r="Y2" t="n">
        <v>1</v>
      </c>
      <c r="Z2" t="n">
        <v>10</v>
      </c>
      <c r="AA2" t="n">
        <v>235.3042625324406</v>
      </c>
      <c r="AB2" t="n">
        <v>321.9536728881513</v>
      </c>
      <c r="AC2" t="n">
        <v>291.2268662126197</v>
      </c>
      <c r="AD2" t="n">
        <v>235304.2625324407</v>
      </c>
      <c r="AE2" t="n">
        <v>321953.6728881514</v>
      </c>
      <c r="AF2" t="n">
        <v>4.333944575588768e-06</v>
      </c>
      <c r="AG2" t="n">
        <v>11.45182291666667</v>
      </c>
      <c r="AH2" t="n">
        <v>291226.8662126197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5.4167</v>
      </c>
      <c r="E2" t="n">
        <v>18.46</v>
      </c>
      <c r="F2" t="n">
        <v>14.6</v>
      </c>
      <c r="G2" t="n">
        <v>9.630000000000001</v>
      </c>
      <c r="H2" t="n">
        <v>0.18</v>
      </c>
      <c r="I2" t="n">
        <v>91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125.54</v>
      </c>
      <c r="Q2" t="n">
        <v>988.3</v>
      </c>
      <c r="R2" t="n">
        <v>94.92</v>
      </c>
      <c r="S2" t="n">
        <v>35.43</v>
      </c>
      <c r="T2" t="n">
        <v>28316.02</v>
      </c>
      <c r="U2" t="n">
        <v>0.37</v>
      </c>
      <c r="V2" t="n">
        <v>0.78</v>
      </c>
      <c r="W2" t="n">
        <v>3.12</v>
      </c>
      <c r="X2" t="n">
        <v>1.85</v>
      </c>
      <c r="Y2" t="n">
        <v>1</v>
      </c>
      <c r="Z2" t="n">
        <v>10</v>
      </c>
      <c r="AA2" t="n">
        <v>384.5246143513465</v>
      </c>
      <c r="AB2" t="n">
        <v>526.1235413842373</v>
      </c>
      <c r="AC2" t="n">
        <v>475.911049013553</v>
      </c>
      <c r="AD2" t="n">
        <v>384524.6143513465</v>
      </c>
      <c r="AE2" t="n">
        <v>526123.5413842374</v>
      </c>
      <c r="AF2" t="n">
        <v>2.914448613381124e-06</v>
      </c>
      <c r="AG2" t="n">
        <v>12.01822916666667</v>
      </c>
      <c r="AH2" t="n">
        <v>475911.049013553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5.6934</v>
      </c>
      <c r="E3" t="n">
        <v>17.56</v>
      </c>
      <c r="F3" t="n">
        <v>14.14</v>
      </c>
      <c r="G3" t="n">
        <v>12.12</v>
      </c>
      <c r="H3" t="n">
        <v>0.22</v>
      </c>
      <c r="I3" t="n">
        <v>70</v>
      </c>
      <c r="J3" t="n">
        <v>99.02</v>
      </c>
      <c r="K3" t="n">
        <v>39.72</v>
      </c>
      <c r="L3" t="n">
        <v>1.25</v>
      </c>
      <c r="M3" t="n">
        <v>68</v>
      </c>
      <c r="N3" t="n">
        <v>13.05</v>
      </c>
      <c r="O3" t="n">
        <v>12446.14</v>
      </c>
      <c r="P3" t="n">
        <v>119.29</v>
      </c>
      <c r="Q3" t="n">
        <v>988.36</v>
      </c>
      <c r="R3" t="n">
        <v>80.91</v>
      </c>
      <c r="S3" t="n">
        <v>35.43</v>
      </c>
      <c r="T3" t="n">
        <v>21413.76</v>
      </c>
      <c r="U3" t="n">
        <v>0.44</v>
      </c>
      <c r="V3" t="n">
        <v>0.8100000000000001</v>
      </c>
      <c r="W3" t="n">
        <v>3.07</v>
      </c>
      <c r="X3" t="n">
        <v>1.38</v>
      </c>
      <c r="Y3" t="n">
        <v>1</v>
      </c>
      <c r="Z3" t="n">
        <v>10</v>
      </c>
      <c r="AA3" t="n">
        <v>357.4723182823316</v>
      </c>
      <c r="AB3" t="n">
        <v>489.109396439539</v>
      </c>
      <c r="AC3" t="n">
        <v>442.429482112698</v>
      </c>
      <c r="AD3" t="n">
        <v>357472.3182823316</v>
      </c>
      <c r="AE3" t="n">
        <v>489109.396439539</v>
      </c>
      <c r="AF3" t="n">
        <v>3.063326699913986e-06</v>
      </c>
      <c r="AG3" t="n">
        <v>11.43229166666667</v>
      </c>
      <c r="AH3" t="n">
        <v>442429.482112698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5.8803</v>
      </c>
      <c r="E4" t="n">
        <v>17.01</v>
      </c>
      <c r="F4" t="n">
        <v>13.87</v>
      </c>
      <c r="G4" t="n">
        <v>14.86</v>
      </c>
      <c r="H4" t="n">
        <v>0.27</v>
      </c>
      <c r="I4" t="n">
        <v>56</v>
      </c>
      <c r="J4" t="n">
        <v>99.33</v>
      </c>
      <c r="K4" t="n">
        <v>39.72</v>
      </c>
      <c r="L4" t="n">
        <v>1.5</v>
      </c>
      <c r="M4" t="n">
        <v>54</v>
      </c>
      <c r="N4" t="n">
        <v>13.11</v>
      </c>
      <c r="O4" t="n">
        <v>12484.55</v>
      </c>
      <c r="P4" t="n">
        <v>114.56</v>
      </c>
      <c r="Q4" t="n">
        <v>988.37</v>
      </c>
      <c r="R4" t="n">
        <v>72.22</v>
      </c>
      <c r="S4" t="n">
        <v>35.43</v>
      </c>
      <c r="T4" t="n">
        <v>17142.38</v>
      </c>
      <c r="U4" t="n">
        <v>0.49</v>
      </c>
      <c r="V4" t="n">
        <v>0.82</v>
      </c>
      <c r="W4" t="n">
        <v>3.06</v>
      </c>
      <c r="X4" t="n">
        <v>1.11</v>
      </c>
      <c r="Y4" t="n">
        <v>1</v>
      </c>
      <c r="Z4" t="n">
        <v>10</v>
      </c>
      <c r="AA4" t="n">
        <v>336.490628392005</v>
      </c>
      <c r="AB4" t="n">
        <v>460.4013226847652</v>
      </c>
      <c r="AC4" t="n">
        <v>416.4612666250452</v>
      </c>
      <c r="AD4" t="n">
        <v>336490.628392005</v>
      </c>
      <c r="AE4" t="n">
        <v>460401.3226847652</v>
      </c>
      <c r="AF4" t="n">
        <v>3.163888009538099e-06</v>
      </c>
      <c r="AG4" t="n">
        <v>11.07421875</v>
      </c>
      <c r="AH4" t="n">
        <v>416461.2666250452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6.0105</v>
      </c>
      <c r="E5" t="n">
        <v>16.64</v>
      </c>
      <c r="F5" t="n">
        <v>13.68</v>
      </c>
      <c r="G5" t="n">
        <v>17.47</v>
      </c>
      <c r="H5" t="n">
        <v>0.31</v>
      </c>
      <c r="I5" t="n">
        <v>47</v>
      </c>
      <c r="J5" t="n">
        <v>99.64</v>
      </c>
      <c r="K5" t="n">
        <v>39.72</v>
      </c>
      <c r="L5" t="n">
        <v>1.75</v>
      </c>
      <c r="M5" t="n">
        <v>45</v>
      </c>
      <c r="N5" t="n">
        <v>13.18</v>
      </c>
      <c r="O5" t="n">
        <v>12522.99</v>
      </c>
      <c r="P5" t="n">
        <v>110.85</v>
      </c>
      <c r="Q5" t="n">
        <v>988.14</v>
      </c>
      <c r="R5" t="n">
        <v>66.65000000000001</v>
      </c>
      <c r="S5" t="n">
        <v>35.43</v>
      </c>
      <c r="T5" t="n">
        <v>14399.68</v>
      </c>
      <c r="U5" t="n">
        <v>0.53</v>
      </c>
      <c r="V5" t="n">
        <v>0.83</v>
      </c>
      <c r="W5" t="n">
        <v>3.04</v>
      </c>
      <c r="X5" t="n">
        <v>0.93</v>
      </c>
      <c r="Y5" t="n">
        <v>1</v>
      </c>
      <c r="Z5" t="n">
        <v>10</v>
      </c>
      <c r="AA5" t="n">
        <v>329.1163088967829</v>
      </c>
      <c r="AB5" t="n">
        <v>450.3114534193869</v>
      </c>
      <c r="AC5" t="n">
        <v>407.3343603211342</v>
      </c>
      <c r="AD5" t="n">
        <v>329116.3088967829</v>
      </c>
      <c r="AE5" t="n">
        <v>450311.4534193869</v>
      </c>
      <c r="AF5" t="n">
        <v>3.23394195556838e-06</v>
      </c>
      <c r="AG5" t="n">
        <v>10.83333333333333</v>
      </c>
      <c r="AH5" t="n">
        <v>407334.3603211342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6.1166</v>
      </c>
      <c r="E6" t="n">
        <v>16.35</v>
      </c>
      <c r="F6" t="n">
        <v>13.54</v>
      </c>
      <c r="G6" t="n">
        <v>20.31</v>
      </c>
      <c r="H6" t="n">
        <v>0.35</v>
      </c>
      <c r="I6" t="n">
        <v>40</v>
      </c>
      <c r="J6" t="n">
        <v>99.95</v>
      </c>
      <c r="K6" t="n">
        <v>39.72</v>
      </c>
      <c r="L6" t="n">
        <v>2</v>
      </c>
      <c r="M6" t="n">
        <v>38</v>
      </c>
      <c r="N6" t="n">
        <v>13.24</v>
      </c>
      <c r="O6" t="n">
        <v>12561.45</v>
      </c>
      <c r="P6" t="n">
        <v>107.39</v>
      </c>
      <c r="Q6" t="n">
        <v>988.25</v>
      </c>
      <c r="R6" t="n">
        <v>61.92</v>
      </c>
      <c r="S6" t="n">
        <v>35.43</v>
      </c>
      <c r="T6" t="n">
        <v>12068.74</v>
      </c>
      <c r="U6" t="n">
        <v>0.57</v>
      </c>
      <c r="V6" t="n">
        <v>0.84</v>
      </c>
      <c r="W6" t="n">
        <v>3.04</v>
      </c>
      <c r="X6" t="n">
        <v>0.78</v>
      </c>
      <c r="Y6" t="n">
        <v>1</v>
      </c>
      <c r="Z6" t="n">
        <v>10</v>
      </c>
      <c r="AA6" t="n">
        <v>323.1296086583839</v>
      </c>
      <c r="AB6" t="n">
        <v>442.1201860386351</v>
      </c>
      <c r="AC6" t="n">
        <v>399.9248560026853</v>
      </c>
      <c r="AD6" t="n">
        <v>323129.6086583838</v>
      </c>
      <c r="AE6" t="n">
        <v>442120.1860386351</v>
      </c>
      <c r="AF6" t="n">
        <v>3.291028926949431e-06</v>
      </c>
      <c r="AG6" t="n">
        <v>10.64453125</v>
      </c>
      <c r="AH6" t="n">
        <v>399924.8560026853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6.1893</v>
      </c>
      <c r="E7" t="n">
        <v>16.16</v>
      </c>
      <c r="F7" t="n">
        <v>13.45</v>
      </c>
      <c r="G7" t="n">
        <v>23.06</v>
      </c>
      <c r="H7" t="n">
        <v>0.39</v>
      </c>
      <c r="I7" t="n">
        <v>35</v>
      </c>
      <c r="J7" t="n">
        <v>100.27</v>
      </c>
      <c r="K7" t="n">
        <v>39.72</v>
      </c>
      <c r="L7" t="n">
        <v>2.25</v>
      </c>
      <c r="M7" t="n">
        <v>33</v>
      </c>
      <c r="N7" t="n">
        <v>13.3</v>
      </c>
      <c r="O7" t="n">
        <v>12599.94</v>
      </c>
      <c r="P7" t="n">
        <v>104.17</v>
      </c>
      <c r="Q7" t="n">
        <v>988.2</v>
      </c>
      <c r="R7" t="n">
        <v>59.29</v>
      </c>
      <c r="S7" t="n">
        <v>35.43</v>
      </c>
      <c r="T7" t="n">
        <v>10783.19</v>
      </c>
      <c r="U7" t="n">
        <v>0.6</v>
      </c>
      <c r="V7" t="n">
        <v>0.85</v>
      </c>
      <c r="W7" t="n">
        <v>3.02</v>
      </c>
      <c r="X7" t="n">
        <v>0.6899999999999999</v>
      </c>
      <c r="Y7" t="n">
        <v>1</v>
      </c>
      <c r="Z7" t="n">
        <v>10</v>
      </c>
      <c r="AA7" t="n">
        <v>307.7740123396793</v>
      </c>
      <c r="AB7" t="n">
        <v>421.1099817142854</v>
      </c>
      <c r="AC7" t="n">
        <v>380.9198360910446</v>
      </c>
      <c r="AD7" t="n">
        <v>307774.0123396793</v>
      </c>
      <c r="AE7" t="n">
        <v>421109.9817142854</v>
      </c>
      <c r="AF7" t="n">
        <v>3.330145070393374e-06</v>
      </c>
      <c r="AG7" t="n">
        <v>10.52083333333333</v>
      </c>
      <c r="AH7" t="n">
        <v>380919.8360910446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6.2787</v>
      </c>
      <c r="E8" t="n">
        <v>15.93</v>
      </c>
      <c r="F8" t="n">
        <v>13.32</v>
      </c>
      <c r="G8" t="n">
        <v>26.64</v>
      </c>
      <c r="H8" t="n">
        <v>0.44</v>
      </c>
      <c r="I8" t="n">
        <v>30</v>
      </c>
      <c r="J8" t="n">
        <v>100.58</v>
      </c>
      <c r="K8" t="n">
        <v>39.72</v>
      </c>
      <c r="L8" t="n">
        <v>2.5</v>
      </c>
      <c r="M8" t="n">
        <v>28</v>
      </c>
      <c r="N8" t="n">
        <v>13.36</v>
      </c>
      <c r="O8" t="n">
        <v>12638.45</v>
      </c>
      <c r="P8" t="n">
        <v>100.69</v>
      </c>
      <c r="Q8" t="n">
        <v>988.14</v>
      </c>
      <c r="R8" t="n">
        <v>55.71</v>
      </c>
      <c r="S8" t="n">
        <v>35.43</v>
      </c>
      <c r="T8" t="n">
        <v>9014.559999999999</v>
      </c>
      <c r="U8" t="n">
        <v>0.64</v>
      </c>
      <c r="V8" t="n">
        <v>0.86</v>
      </c>
      <c r="W8" t="n">
        <v>3</v>
      </c>
      <c r="X8" t="n">
        <v>0.57</v>
      </c>
      <c r="Y8" t="n">
        <v>1</v>
      </c>
      <c r="Z8" t="n">
        <v>10</v>
      </c>
      <c r="AA8" t="n">
        <v>302.3163546263544</v>
      </c>
      <c r="AB8" t="n">
        <v>413.642573656049</v>
      </c>
      <c r="AC8" t="n">
        <v>374.1651069773133</v>
      </c>
      <c r="AD8" t="n">
        <v>302316.3546263544</v>
      </c>
      <c r="AE8" t="n">
        <v>413642.573656049</v>
      </c>
      <c r="AF8" t="n">
        <v>3.37824662780587e-06</v>
      </c>
      <c r="AG8" t="n">
        <v>10.37109375</v>
      </c>
      <c r="AH8" t="n">
        <v>374165.1069773133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6.3238</v>
      </c>
      <c r="E9" t="n">
        <v>15.81</v>
      </c>
      <c r="F9" t="n">
        <v>13.27</v>
      </c>
      <c r="G9" t="n">
        <v>29.49</v>
      </c>
      <c r="H9" t="n">
        <v>0.48</v>
      </c>
      <c r="I9" t="n">
        <v>27</v>
      </c>
      <c r="J9" t="n">
        <v>100.89</v>
      </c>
      <c r="K9" t="n">
        <v>39.72</v>
      </c>
      <c r="L9" t="n">
        <v>2.75</v>
      </c>
      <c r="M9" t="n">
        <v>22</v>
      </c>
      <c r="N9" t="n">
        <v>13.42</v>
      </c>
      <c r="O9" t="n">
        <v>12676.98</v>
      </c>
      <c r="P9" t="n">
        <v>97.65000000000001</v>
      </c>
      <c r="Q9" t="n">
        <v>988.1900000000001</v>
      </c>
      <c r="R9" t="n">
        <v>53.63</v>
      </c>
      <c r="S9" t="n">
        <v>35.43</v>
      </c>
      <c r="T9" t="n">
        <v>7992.01</v>
      </c>
      <c r="U9" t="n">
        <v>0.66</v>
      </c>
      <c r="V9" t="n">
        <v>0.86</v>
      </c>
      <c r="W9" t="n">
        <v>3.01</v>
      </c>
      <c r="X9" t="n">
        <v>0.52</v>
      </c>
      <c r="Y9" t="n">
        <v>1</v>
      </c>
      <c r="Z9" t="n">
        <v>10</v>
      </c>
      <c r="AA9" t="n">
        <v>298.646694775834</v>
      </c>
      <c r="AB9" t="n">
        <v>408.6215831546002</v>
      </c>
      <c r="AC9" t="n">
        <v>369.6233127623183</v>
      </c>
      <c r="AD9" t="n">
        <v>298646.694775834</v>
      </c>
      <c r="AE9" t="n">
        <v>408621.5831546002</v>
      </c>
      <c r="AF9" t="n">
        <v>3.402512626008372e-06</v>
      </c>
      <c r="AG9" t="n">
        <v>10.29296875</v>
      </c>
      <c r="AH9" t="n">
        <v>369623.3127623183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6.3474</v>
      </c>
      <c r="E10" t="n">
        <v>15.75</v>
      </c>
      <c r="F10" t="n">
        <v>13.25</v>
      </c>
      <c r="G10" t="n">
        <v>31.81</v>
      </c>
      <c r="H10" t="n">
        <v>0.52</v>
      </c>
      <c r="I10" t="n">
        <v>25</v>
      </c>
      <c r="J10" t="n">
        <v>101.2</v>
      </c>
      <c r="K10" t="n">
        <v>39.72</v>
      </c>
      <c r="L10" t="n">
        <v>3</v>
      </c>
      <c r="M10" t="n">
        <v>13</v>
      </c>
      <c r="N10" t="n">
        <v>13.49</v>
      </c>
      <c r="O10" t="n">
        <v>12715.54</v>
      </c>
      <c r="P10" t="n">
        <v>95.14</v>
      </c>
      <c r="Q10" t="n">
        <v>988.22</v>
      </c>
      <c r="R10" t="n">
        <v>52.7</v>
      </c>
      <c r="S10" t="n">
        <v>35.43</v>
      </c>
      <c r="T10" t="n">
        <v>7534.51</v>
      </c>
      <c r="U10" t="n">
        <v>0.67</v>
      </c>
      <c r="V10" t="n">
        <v>0.86</v>
      </c>
      <c r="W10" t="n">
        <v>3.02</v>
      </c>
      <c r="X10" t="n">
        <v>0.5</v>
      </c>
      <c r="Y10" t="n">
        <v>1</v>
      </c>
      <c r="Z10" t="n">
        <v>10</v>
      </c>
      <c r="AA10" t="n">
        <v>295.9772908986911</v>
      </c>
      <c r="AB10" t="n">
        <v>404.9691870041059</v>
      </c>
      <c r="AC10" t="n">
        <v>366.3194961742569</v>
      </c>
      <c r="AD10" t="n">
        <v>295977.2908986912</v>
      </c>
      <c r="AE10" t="n">
        <v>404969.1870041059</v>
      </c>
      <c r="AF10" t="n">
        <v>3.415210576287287e-06</v>
      </c>
      <c r="AG10" t="n">
        <v>10.25390625</v>
      </c>
      <c r="AH10" t="n">
        <v>366319.4961742569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6.3645</v>
      </c>
      <c r="E11" t="n">
        <v>15.71</v>
      </c>
      <c r="F11" t="n">
        <v>13.23</v>
      </c>
      <c r="G11" t="n">
        <v>33.08</v>
      </c>
      <c r="H11" t="n">
        <v>0.5600000000000001</v>
      </c>
      <c r="I11" t="n">
        <v>24</v>
      </c>
      <c r="J11" t="n">
        <v>101.52</v>
      </c>
      <c r="K11" t="n">
        <v>39.72</v>
      </c>
      <c r="L11" t="n">
        <v>3.25</v>
      </c>
      <c r="M11" t="n">
        <v>4</v>
      </c>
      <c r="N11" t="n">
        <v>13.55</v>
      </c>
      <c r="O11" t="n">
        <v>12754.13</v>
      </c>
      <c r="P11" t="n">
        <v>94.56</v>
      </c>
      <c r="Q11" t="n">
        <v>988.33</v>
      </c>
      <c r="R11" t="n">
        <v>51.92</v>
      </c>
      <c r="S11" t="n">
        <v>35.43</v>
      </c>
      <c r="T11" t="n">
        <v>7148.81</v>
      </c>
      <c r="U11" t="n">
        <v>0.68</v>
      </c>
      <c r="V11" t="n">
        <v>0.86</v>
      </c>
      <c r="W11" t="n">
        <v>3.02</v>
      </c>
      <c r="X11" t="n">
        <v>0.48</v>
      </c>
      <c r="Y11" t="n">
        <v>1</v>
      </c>
      <c r="Z11" t="n">
        <v>10</v>
      </c>
      <c r="AA11" t="n">
        <v>295.0984106003536</v>
      </c>
      <c r="AB11" t="n">
        <v>403.7666642064581</v>
      </c>
      <c r="AC11" t="n">
        <v>365.2317404646653</v>
      </c>
      <c r="AD11" t="n">
        <v>295098.4106003536</v>
      </c>
      <c r="AE11" t="n">
        <v>403766.6642064581</v>
      </c>
      <c r="AF11" t="n">
        <v>3.424411209752093e-06</v>
      </c>
      <c r="AG11" t="n">
        <v>10.22786458333333</v>
      </c>
      <c r="AH11" t="n">
        <v>365231.7404646653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6.3815</v>
      </c>
      <c r="E12" t="n">
        <v>15.67</v>
      </c>
      <c r="F12" t="n">
        <v>13.21</v>
      </c>
      <c r="G12" t="n">
        <v>34.46</v>
      </c>
      <c r="H12" t="n">
        <v>0.6</v>
      </c>
      <c r="I12" t="n">
        <v>23</v>
      </c>
      <c r="J12" t="n">
        <v>101.83</v>
      </c>
      <c r="K12" t="n">
        <v>39.72</v>
      </c>
      <c r="L12" t="n">
        <v>3.5</v>
      </c>
      <c r="M12" t="n">
        <v>1</v>
      </c>
      <c r="N12" t="n">
        <v>13.61</v>
      </c>
      <c r="O12" t="n">
        <v>12792.74</v>
      </c>
      <c r="P12" t="n">
        <v>94.05</v>
      </c>
      <c r="Q12" t="n">
        <v>988.3099999999999</v>
      </c>
      <c r="R12" t="n">
        <v>51.3</v>
      </c>
      <c r="S12" t="n">
        <v>35.43</v>
      </c>
      <c r="T12" t="n">
        <v>6846.66</v>
      </c>
      <c r="U12" t="n">
        <v>0.6899999999999999</v>
      </c>
      <c r="V12" t="n">
        <v>0.86</v>
      </c>
      <c r="W12" t="n">
        <v>3.02</v>
      </c>
      <c r="X12" t="n">
        <v>0.45</v>
      </c>
      <c r="Y12" t="n">
        <v>1</v>
      </c>
      <c r="Z12" t="n">
        <v>10</v>
      </c>
      <c r="AA12" t="n">
        <v>294.2857973346867</v>
      </c>
      <c r="AB12" t="n">
        <v>402.6548108864056</v>
      </c>
      <c r="AC12" t="n">
        <v>364.2260008649827</v>
      </c>
      <c r="AD12" t="n">
        <v>294285.7973346867</v>
      </c>
      <c r="AE12" t="n">
        <v>402654.8108864056</v>
      </c>
      <c r="AF12" t="n">
        <v>3.433558038342836e-06</v>
      </c>
      <c r="AG12" t="n">
        <v>10.20182291666667</v>
      </c>
      <c r="AH12" t="n">
        <v>364226.0008649827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6.3806</v>
      </c>
      <c r="E13" t="n">
        <v>15.67</v>
      </c>
      <c r="F13" t="n">
        <v>13.21</v>
      </c>
      <c r="G13" t="n">
        <v>34.47</v>
      </c>
      <c r="H13" t="n">
        <v>0.65</v>
      </c>
      <c r="I13" t="n">
        <v>23</v>
      </c>
      <c r="J13" t="n">
        <v>102.14</v>
      </c>
      <c r="K13" t="n">
        <v>39.72</v>
      </c>
      <c r="L13" t="n">
        <v>3.75</v>
      </c>
      <c r="M13" t="n">
        <v>0</v>
      </c>
      <c r="N13" t="n">
        <v>13.68</v>
      </c>
      <c r="O13" t="n">
        <v>12831.37</v>
      </c>
      <c r="P13" t="n">
        <v>94.36</v>
      </c>
      <c r="Q13" t="n">
        <v>988.27</v>
      </c>
      <c r="R13" t="n">
        <v>51.28</v>
      </c>
      <c r="S13" t="n">
        <v>35.43</v>
      </c>
      <c r="T13" t="n">
        <v>6833.65</v>
      </c>
      <c r="U13" t="n">
        <v>0.6899999999999999</v>
      </c>
      <c r="V13" t="n">
        <v>0.86</v>
      </c>
      <c r="W13" t="n">
        <v>3.02</v>
      </c>
      <c r="X13" t="n">
        <v>0.46</v>
      </c>
      <c r="Y13" t="n">
        <v>1</v>
      </c>
      <c r="Z13" t="n">
        <v>10</v>
      </c>
      <c r="AA13" t="n">
        <v>294.5669717013564</v>
      </c>
      <c r="AB13" t="n">
        <v>403.0395260594205</v>
      </c>
      <c r="AC13" t="n">
        <v>364.5739993618362</v>
      </c>
      <c r="AD13" t="n">
        <v>294566.9717013563</v>
      </c>
      <c r="AE13" t="n">
        <v>403039.5260594205</v>
      </c>
      <c r="AF13" t="n">
        <v>3.433073794476267e-06</v>
      </c>
      <c r="AG13" t="n">
        <v>10.20182291666667</v>
      </c>
      <c r="AH13" t="n">
        <v>364573.9993618362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3.9218</v>
      </c>
      <c r="E2" t="n">
        <v>25.5</v>
      </c>
      <c r="F2" t="n">
        <v>16.16</v>
      </c>
      <c r="G2" t="n">
        <v>5.81</v>
      </c>
      <c r="H2" t="n">
        <v>0.09</v>
      </c>
      <c r="I2" t="n">
        <v>167</v>
      </c>
      <c r="J2" t="n">
        <v>204</v>
      </c>
      <c r="K2" t="n">
        <v>55.27</v>
      </c>
      <c r="L2" t="n">
        <v>1</v>
      </c>
      <c r="M2" t="n">
        <v>165</v>
      </c>
      <c r="N2" t="n">
        <v>42.72</v>
      </c>
      <c r="O2" t="n">
        <v>25393.6</v>
      </c>
      <c r="P2" t="n">
        <v>231.17</v>
      </c>
      <c r="Q2" t="n">
        <v>988.36</v>
      </c>
      <c r="R2" t="n">
        <v>143.92</v>
      </c>
      <c r="S2" t="n">
        <v>35.43</v>
      </c>
      <c r="T2" t="n">
        <v>52435.8</v>
      </c>
      <c r="U2" t="n">
        <v>0.25</v>
      </c>
      <c r="V2" t="n">
        <v>0.71</v>
      </c>
      <c r="W2" t="n">
        <v>3.23</v>
      </c>
      <c r="X2" t="n">
        <v>3.4</v>
      </c>
      <c r="Y2" t="n">
        <v>1</v>
      </c>
      <c r="Z2" t="n">
        <v>10</v>
      </c>
      <c r="AA2" t="n">
        <v>751.8287420426802</v>
      </c>
      <c r="AB2" t="n">
        <v>1028.685253205991</v>
      </c>
      <c r="AC2" t="n">
        <v>930.5089764088308</v>
      </c>
      <c r="AD2" t="n">
        <v>751828.7420426803</v>
      </c>
      <c r="AE2" t="n">
        <v>1028685.253205991</v>
      </c>
      <c r="AF2" t="n">
        <v>1.669959152810787e-06</v>
      </c>
      <c r="AG2" t="n">
        <v>16.6015625</v>
      </c>
      <c r="AH2" t="n">
        <v>930508.9764088308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4.35</v>
      </c>
      <c r="E3" t="n">
        <v>22.99</v>
      </c>
      <c r="F3" t="n">
        <v>15.31</v>
      </c>
      <c r="G3" t="n">
        <v>7.29</v>
      </c>
      <c r="H3" t="n">
        <v>0.11</v>
      </c>
      <c r="I3" t="n">
        <v>126</v>
      </c>
      <c r="J3" t="n">
        <v>204.39</v>
      </c>
      <c r="K3" t="n">
        <v>55.27</v>
      </c>
      <c r="L3" t="n">
        <v>1.25</v>
      </c>
      <c r="M3" t="n">
        <v>124</v>
      </c>
      <c r="N3" t="n">
        <v>42.87</v>
      </c>
      <c r="O3" t="n">
        <v>25442.42</v>
      </c>
      <c r="P3" t="n">
        <v>218.14</v>
      </c>
      <c r="Q3" t="n">
        <v>988.5</v>
      </c>
      <c r="R3" t="n">
        <v>117.26</v>
      </c>
      <c r="S3" t="n">
        <v>35.43</v>
      </c>
      <c r="T3" t="n">
        <v>39309.67</v>
      </c>
      <c r="U3" t="n">
        <v>0.3</v>
      </c>
      <c r="V3" t="n">
        <v>0.74</v>
      </c>
      <c r="W3" t="n">
        <v>3.17</v>
      </c>
      <c r="X3" t="n">
        <v>2.56</v>
      </c>
      <c r="Y3" t="n">
        <v>1</v>
      </c>
      <c r="Z3" t="n">
        <v>10</v>
      </c>
      <c r="AA3" t="n">
        <v>651.0625602867327</v>
      </c>
      <c r="AB3" t="n">
        <v>890.8125178373111</v>
      </c>
      <c r="AC3" t="n">
        <v>805.7946213981386</v>
      </c>
      <c r="AD3" t="n">
        <v>651062.5602867327</v>
      </c>
      <c r="AE3" t="n">
        <v>890812.5178373111</v>
      </c>
      <c r="AF3" t="n">
        <v>1.852292904973971e-06</v>
      </c>
      <c r="AG3" t="n">
        <v>14.96744791666667</v>
      </c>
      <c r="AH3" t="n">
        <v>805794.6213981386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4.6472</v>
      </c>
      <c r="E4" t="n">
        <v>21.52</v>
      </c>
      <c r="F4" t="n">
        <v>14.82</v>
      </c>
      <c r="G4" t="n">
        <v>8.720000000000001</v>
      </c>
      <c r="H4" t="n">
        <v>0.13</v>
      </c>
      <c r="I4" t="n">
        <v>102</v>
      </c>
      <c r="J4" t="n">
        <v>204.79</v>
      </c>
      <c r="K4" t="n">
        <v>55.27</v>
      </c>
      <c r="L4" t="n">
        <v>1.5</v>
      </c>
      <c r="M4" t="n">
        <v>100</v>
      </c>
      <c r="N4" t="n">
        <v>43.02</v>
      </c>
      <c r="O4" t="n">
        <v>25491.3</v>
      </c>
      <c r="P4" t="n">
        <v>210.11</v>
      </c>
      <c r="Q4" t="n">
        <v>988.25</v>
      </c>
      <c r="R4" t="n">
        <v>101.54</v>
      </c>
      <c r="S4" t="n">
        <v>35.43</v>
      </c>
      <c r="T4" t="n">
        <v>31571.89</v>
      </c>
      <c r="U4" t="n">
        <v>0.35</v>
      </c>
      <c r="V4" t="n">
        <v>0.77</v>
      </c>
      <c r="W4" t="n">
        <v>3.15</v>
      </c>
      <c r="X4" t="n">
        <v>2.06</v>
      </c>
      <c r="Y4" t="n">
        <v>1</v>
      </c>
      <c r="Z4" t="n">
        <v>10</v>
      </c>
      <c r="AA4" t="n">
        <v>603.2043446363336</v>
      </c>
      <c r="AB4" t="n">
        <v>825.3307958289724</v>
      </c>
      <c r="AC4" t="n">
        <v>746.5623830341018</v>
      </c>
      <c r="AD4" t="n">
        <v>603204.3446363336</v>
      </c>
      <c r="AE4" t="n">
        <v>825330.7958289725</v>
      </c>
      <c r="AF4" t="n">
        <v>1.978844962757481e-06</v>
      </c>
      <c r="AG4" t="n">
        <v>14.01041666666667</v>
      </c>
      <c r="AH4" t="n">
        <v>746562.3830341018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4.8878</v>
      </c>
      <c r="E5" t="n">
        <v>20.46</v>
      </c>
      <c r="F5" t="n">
        <v>14.45</v>
      </c>
      <c r="G5" t="n">
        <v>10.2</v>
      </c>
      <c r="H5" t="n">
        <v>0.15</v>
      </c>
      <c r="I5" t="n">
        <v>85</v>
      </c>
      <c r="J5" t="n">
        <v>205.18</v>
      </c>
      <c r="K5" t="n">
        <v>55.27</v>
      </c>
      <c r="L5" t="n">
        <v>1.75</v>
      </c>
      <c r="M5" t="n">
        <v>83</v>
      </c>
      <c r="N5" t="n">
        <v>43.16</v>
      </c>
      <c r="O5" t="n">
        <v>25540.22</v>
      </c>
      <c r="P5" t="n">
        <v>203.94</v>
      </c>
      <c r="Q5" t="n">
        <v>988.36</v>
      </c>
      <c r="R5" t="n">
        <v>90.25</v>
      </c>
      <c r="S5" t="n">
        <v>35.43</v>
      </c>
      <c r="T5" t="n">
        <v>26011.66</v>
      </c>
      <c r="U5" t="n">
        <v>0.39</v>
      </c>
      <c r="V5" t="n">
        <v>0.79</v>
      </c>
      <c r="W5" t="n">
        <v>3.1</v>
      </c>
      <c r="X5" t="n">
        <v>1.69</v>
      </c>
      <c r="Y5" t="n">
        <v>1</v>
      </c>
      <c r="Z5" t="n">
        <v>10</v>
      </c>
      <c r="AA5" t="n">
        <v>565.6280982796848</v>
      </c>
      <c r="AB5" t="n">
        <v>773.9173178168144</v>
      </c>
      <c r="AC5" t="n">
        <v>700.0557352041545</v>
      </c>
      <c r="AD5" t="n">
        <v>565628.0982796848</v>
      </c>
      <c r="AE5" t="n">
        <v>773917.3178168144</v>
      </c>
      <c r="AF5" t="n">
        <v>2.081295922053282e-06</v>
      </c>
      <c r="AG5" t="n">
        <v>13.3203125</v>
      </c>
      <c r="AH5" t="n">
        <v>700055.7352041545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5.0678</v>
      </c>
      <c r="E6" t="n">
        <v>19.73</v>
      </c>
      <c r="F6" t="n">
        <v>14.21</v>
      </c>
      <c r="G6" t="n">
        <v>11.68</v>
      </c>
      <c r="H6" t="n">
        <v>0.17</v>
      </c>
      <c r="I6" t="n">
        <v>73</v>
      </c>
      <c r="J6" t="n">
        <v>205.58</v>
      </c>
      <c r="K6" t="n">
        <v>55.27</v>
      </c>
      <c r="L6" t="n">
        <v>2</v>
      </c>
      <c r="M6" t="n">
        <v>71</v>
      </c>
      <c r="N6" t="n">
        <v>43.31</v>
      </c>
      <c r="O6" t="n">
        <v>25589.2</v>
      </c>
      <c r="P6" t="n">
        <v>199.65</v>
      </c>
      <c r="Q6" t="n">
        <v>988.41</v>
      </c>
      <c r="R6" t="n">
        <v>82.98999999999999</v>
      </c>
      <c r="S6" t="n">
        <v>35.43</v>
      </c>
      <c r="T6" t="n">
        <v>22440.04</v>
      </c>
      <c r="U6" t="n">
        <v>0.43</v>
      </c>
      <c r="V6" t="n">
        <v>0.8</v>
      </c>
      <c r="W6" t="n">
        <v>3.08</v>
      </c>
      <c r="X6" t="n">
        <v>1.45</v>
      </c>
      <c r="Y6" t="n">
        <v>1</v>
      </c>
      <c r="Z6" t="n">
        <v>10</v>
      </c>
      <c r="AA6" t="n">
        <v>536.6474995616495</v>
      </c>
      <c r="AB6" t="n">
        <v>734.2647841170174</v>
      </c>
      <c r="AC6" t="n">
        <v>664.1875836679855</v>
      </c>
      <c r="AD6" t="n">
        <v>536647.4995616495</v>
      </c>
      <c r="AE6" t="n">
        <v>734264.7841170174</v>
      </c>
      <c r="AF6" t="n">
        <v>2.157942525017723e-06</v>
      </c>
      <c r="AG6" t="n">
        <v>12.84505208333333</v>
      </c>
      <c r="AH6" t="n">
        <v>664187.5836679854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5.212</v>
      </c>
      <c r="E7" t="n">
        <v>19.19</v>
      </c>
      <c r="F7" t="n">
        <v>14.03</v>
      </c>
      <c r="G7" t="n">
        <v>13.15</v>
      </c>
      <c r="H7" t="n">
        <v>0.19</v>
      </c>
      <c r="I7" t="n">
        <v>64</v>
      </c>
      <c r="J7" t="n">
        <v>205.98</v>
      </c>
      <c r="K7" t="n">
        <v>55.27</v>
      </c>
      <c r="L7" t="n">
        <v>2.25</v>
      </c>
      <c r="M7" t="n">
        <v>62</v>
      </c>
      <c r="N7" t="n">
        <v>43.46</v>
      </c>
      <c r="O7" t="n">
        <v>25638.22</v>
      </c>
      <c r="P7" t="n">
        <v>196.22</v>
      </c>
      <c r="Q7" t="n">
        <v>988.3099999999999</v>
      </c>
      <c r="R7" t="n">
        <v>77.47</v>
      </c>
      <c r="S7" t="n">
        <v>35.43</v>
      </c>
      <c r="T7" t="n">
        <v>19727.28</v>
      </c>
      <c r="U7" t="n">
        <v>0.46</v>
      </c>
      <c r="V7" t="n">
        <v>0.8100000000000001</v>
      </c>
      <c r="W7" t="n">
        <v>3.07</v>
      </c>
      <c r="X7" t="n">
        <v>1.27</v>
      </c>
      <c r="Y7" t="n">
        <v>1</v>
      </c>
      <c r="Z7" t="n">
        <v>10</v>
      </c>
      <c r="AA7" t="n">
        <v>511.8859519612848</v>
      </c>
      <c r="AB7" t="n">
        <v>700.3849422878164</v>
      </c>
      <c r="AC7" t="n">
        <v>633.5411863923067</v>
      </c>
      <c r="AD7" t="n">
        <v>511885.9519612849</v>
      </c>
      <c r="AE7" t="n">
        <v>700384.9422878164</v>
      </c>
      <c r="AF7" t="n">
        <v>2.219344970281457e-06</v>
      </c>
      <c r="AG7" t="n">
        <v>12.49348958333333</v>
      </c>
      <c r="AH7" t="n">
        <v>633541.1863923067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5.3329</v>
      </c>
      <c r="E8" t="n">
        <v>18.75</v>
      </c>
      <c r="F8" t="n">
        <v>13.88</v>
      </c>
      <c r="G8" t="n">
        <v>14.61</v>
      </c>
      <c r="H8" t="n">
        <v>0.22</v>
      </c>
      <c r="I8" t="n">
        <v>57</v>
      </c>
      <c r="J8" t="n">
        <v>206.38</v>
      </c>
      <c r="K8" t="n">
        <v>55.27</v>
      </c>
      <c r="L8" t="n">
        <v>2.5</v>
      </c>
      <c r="M8" t="n">
        <v>55</v>
      </c>
      <c r="N8" t="n">
        <v>43.6</v>
      </c>
      <c r="O8" t="n">
        <v>25687.3</v>
      </c>
      <c r="P8" t="n">
        <v>193.12</v>
      </c>
      <c r="Q8" t="n">
        <v>988.39</v>
      </c>
      <c r="R8" t="n">
        <v>72.61</v>
      </c>
      <c r="S8" t="n">
        <v>35.43</v>
      </c>
      <c r="T8" t="n">
        <v>17330.52</v>
      </c>
      <c r="U8" t="n">
        <v>0.49</v>
      </c>
      <c r="V8" t="n">
        <v>0.82</v>
      </c>
      <c r="W8" t="n">
        <v>3.06</v>
      </c>
      <c r="X8" t="n">
        <v>1.12</v>
      </c>
      <c r="Y8" t="n">
        <v>1</v>
      </c>
      <c r="Z8" t="n">
        <v>10</v>
      </c>
      <c r="AA8" t="n">
        <v>501.7292449458712</v>
      </c>
      <c r="AB8" t="n">
        <v>686.4880876670379</v>
      </c>
      <c r="AC8" t="n">
        <v>620.9706280721774</v>
      </c>
      <c r="AD8" t="n">
        <v>501729.2449458712</v>
      </c>
      <c r="AE8" t="n">
        <v>686488.087667038</v>
      </c>
      <c r="AF8" t="n">
        <v>2.270825938605907e-06</v>
      </c>
      <c r="AG8" t="n">
        <v>12.20703125</v>
      </c>
      <c r="AH8" t="n">
        <v>620970.6280721774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5.4328</v>
      </c>
      <c r="E9" t="n">
        <v>18.41</v>
      </c>
      <c r="F9" t="n">
        <v>13.77</v>
      </c>
      <c r="G9" t="n">
        <v>16.2</v>
      </c>
      <c r="H9" t="n">
        <v>0.24</v>
      </c>
      <c r="I9" t="n">
        <v>51</v>
      </c>
      <c r="J9" t="n">
        <v>206.78</v>
      </c>
      <c r="K9" t="n">
        <v>55.27</v>
      </c>
      <c r="L9" t="n">
        <v>2.75</v>
      </c>
      <c r="M9" t="n">
        <v>49</v>
      </c>
      <c r="N9" t="n">
        <v>43.75</v>
      </c>
      <c r="O9" t="n">
        <v>25736.42</v>
      </c>
      <c r="P9" t="n">
        <v>190.72</v>
      </c>
      <c r="Q9" t="n">
        <v>988.26</v>
      </c>
      <c r="R9" t="n">
        <v>69.38</v>
      </c>
      <c r="S9" t="n">
        <v>35.43</v>
      </c>
      <c r="T9" t="n">
        <v>15744.83</v>
      </c>
      <c r="U9" t="n">
        <v>0.51</v>
      </c>
      <c r="V9" t="n">
        <v>0.83</v>
      </c>
      <c r="W9" t="n">
        <v>3.05</v>
      </c>
      <c r="X9" t="n">
        <v>1.02</v>
      </c>
      <c r="Y9" t="n">
        <v>1</v>
      </c>
      <c r="Z9" t="n">
        <v>10</v>
      </c>
      <c r="AA9" t="n">
        <v>493.7366586600637</v>
      </c>
      <c r="AB9" t="n">
        <v>675.5522785027749</v>
      </c>
      <c r="AC9" t="n">
        <v>611.0785171860471</v>
      </c>
      <c r="AD9" t="n">
        <v>493736.6586600636</v>
      </c>
      <c r="AE9" t="n">
        <v>675552.2785027749</v>
      </c>
      <c r="AF9" t="n">
        <v>2.313364803251171e-06</v>
      </c>
      <c r="AG9" t="n">
        <v>11.98567708333333</v>
      </c>
      <c r="AH9" t="n">
        <v>611078.517186047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5.5293</v>
      </c>
      <c r="E10" t="n">
        <v>18.09</v>
      </c>
      <c r="F10" t="n">
        <v>13.66</v>
      </c>
      <c r="G10" t="n">
        <v>17.81</v>
      </c>
      <c r="H10" t="n">
        <v>0.26</v>
      </c>
      <c r="I10" t="n">
        <v>46</v>
      </c>
      <c r="J10" t="n">
        <v>207.17</v>
      </c>
      <c r="K10" t="n">
        <v>55.27</v>
      </c>
      <c r="L10" t="n">
        <v>3</v>
      </c>
      <c r="M10" t="n">
        <v>44</v>
      </c>
      <c r="N10" t="n">
        <v>43.9</v>
      </c>
      <c r="O10" t="n">
        <v>25785.6</v>
      </c>
      <c r="P10" t="n">
        <v>188.21</v>
      </c>
      <c r="Q10" t="n">
        <v>988.1900000000001</v>
      </c>
      <c r="R10" t="n">
        <v>65.48999999999999</v>
      </c>
      <c r="S10" t="n">
        <v>35.43</v>
      </c>
      <c r="T10" t="n">
        <v>13824.48</v>
      </c>
      <c r="U10" t="n">
        <v>0.54</v>
      </c>
      <c r="V10" t="n">
        <v>0.83</v>
      </c>
      <c r="W10" t="n">
        <v>3.04</v>
      </c>
      <c r="X10" t="n">
        <v>0.9</v>
      </c>
      <c r="Y10" t="n">
        <v>1</v>
      </c>
      <c r="Z10" t="n">
        <v>10</v>
      </c>
      <c r="AA10" t="n">
        <v>474.118125821968</v>
      </c>
      <c r="AB10" t="n">
        <v>648.7093363651081</v>
      </c>
      <c r="AC10" t="n">
        <v>586.7974277716934</v>
      </c>
      <c r="AD10" t="n">
        <v>474118.125821968</v>
      </c>
      <c r="AE10" t="n">
        <v>648709.3363651081</v>
      </c>
      <c r="AF10" t="n">
        <v>2.354455898729329e-06</v>
      </c>
      <c r="AG10" t="n">
        <v>11.77734375</v>
      </c>
      <c r="AH10" t="n">
        <v>586797.4277716933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5.606</v>
      </c>
      <c r="E11" t="n">
        <v>17.84</v>
      </c>
      <c r="F11" t="n">
        <v>13.57</v>
      </c>
      <c r="G11" t="n">
        <v>19.39</v>
      </c>
      <c r="H11" t="n">
        <v>0.28</v>
      </c>
      <c r="I11" t="n">
        <v>42</v>
      </c>
      <c r="J11" t="n">
        <v>207.57</v>
      </c>
      <c r="K11" t="n">
        <v>55.27</v>
      </c>
      <c r="L11" t="n">
        <v>3.25</v>
      </c>
      <c r="M11" t="n">
        <v>40</v>
      </c>
      <c r="N11" t="n">
        <v>44.05</v>
      </c>
      <c r="O11" t="n">
        <v>25834.83</v>
      </c>
      <c r="P11" t="n">
        <v>185.92</v>
      </c>
      <c r="Q11" t="n">
        <v>988.16</v>
      </c>
      <c r="R11" t="n">
        <v>63.32</v>
      </c>
      <c r="S11" t="n">
        <v>35.43</v>
      </c>
      <c r="T11" t="n">
        <v>12759.12</v>
      </c>
      <c r="U11" t="n">
        <v>0.5600000000000001</v>
      </c>
      <c r="V11" t="n">
        <v>0.84</v>
      </c>
      <c r="W11" t="n">
        <v>3.03</v>
      </c>
      <c r="X11" t="n">
        <v>0.82</v>
      </c>
      <c r="Y11" t="n">
        <v>1</v>
      </c>
      <c r="Z11" t="n">
        <v>10</v>
      </c>
      <c r="AA11" t="n">
        <v>468.0474148831259</v>
      </c>
      <c r="AB11" t="n">
        <v>640.4031218377197</v>
      </c>
      <c r="AC11" t="n">
        <v>579.2839467009536</v>
      </c>
      <c r="AD11" t="n">
        <v>468047.4148831259</v>
      </c>
      <c r="AE11" t="n">
        <v>640403.1218377197</v>
      </c>
      <c r="AF11" t="n">
        <v>2.387115867881399e-06</v>
      </c>
      <c r="AG11" t="n">
        <v>11.61458333333333</v>
      </c>
      <c r="AH11" t="n">
        <v>579283.9467009536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5.6614</v>
      </c>
      <c r="E12" t="n">
        <v>17.66</v>
      </c>
      <c r="F12" t="n">
        <v>13.52</v>
      </c>
      <c r="G12" t="n">
        <v>20.8</v>
      </c>
      <c r="H12" t="n">
        <v>0.3</v>
      </c>
      <c r="I12" t="n">
        <v>39</v>
      </c>
      <c r="J12" t="n">
        <v>207.97</v>
      </c>
      <c r="K12" t="n">
        <v>55.27</v>
      </c>
      <c r="L12" t="n">
        <v>3.5</v>
      </c>
      <c r="M12" t="n">
        <v>37</v>
      </c>
      <c r="N12" t="n">
        <v>44.2</v>
      </c>
      <c r="O12" t="n">
        <v>25884.1</v>
      </c>
      <c r="P12" t="n">
        <v>184.56</v>
      </c>
      <c r="Q12" t="n">
        <v>988.1799999999999</v>
      </c>
      <c r="R12" t="n">
        <v>61.42</v>
      </c>
      <c r="S12" t="n">
        <v>35.43</v>
      </c>
      <c r="T12" t="n">
        <v>11825.12</v>
      </c>
      <c r="U12" t="n">
        <v>0.58</v>
      </c>
      <c r="V12" t="n">
        <v>0.84</v>
      </c>
      <c r="W12" t="n">
        <v>3.03</v>
      </c>
      <c r="X12" t="n">
        <v>0.76</v>
      </c>
      <c r="Y12" t="n">
        <v>1</v>
      </c>
      <c r="Z12" t="n">
        <v>10</v>
      </c>
      <c r="AA12" t="n">
        <v>463.9467791774152</v>
      </c>
      <c r="AB12" t="n">
        <v>634.7924511578867</v>
      </c>
      <c r="AC12" t="n">
        <v>574.2087505561781</v>
      </c>
      <c r="AD12" t="n">
        <v>463946.7791774152</v>
      </c>
      <c r="AE12" t="n">
        <v>634792.4511578868</v>
      </c>
      <c r="AF12" t="n">
        <v>2.41070598901601e-06</v>
      </c>
      <c r="AG12" t="n">
        <v>11.49739583333333</v>
      </c>
      <c r="AH12" t="n">
        <v>574208.750556178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5.7206</v>
      </c>
      <c r="E13" t="n">
        <v>17.48</v>
      </c>
      <c r="F13" t="n">
        <v>13.46</v>
      </c>
      <c r="G13" t="n">
        <v>22.43</v>
      </c>
      <c r="H13" t="n">
        <v>0.32</v>
      </c>
      <c r="I13" t="n">
        <v>36</v>
      </c>
      <c r="J13" t="n">
        <v>208.37</v>
      </c>
      <c r="K13" t="n">
        <v>55.27</v>
      </c>
      <c r="L13" t="n">
        <v>3.75</v>
      </c>
      <c r="M13" t="n">
        <v>34</v>
      </c>
      <c r="N13" t="n">
        <v>44.35</v>
      </c>
      <c r="O13" t="n">
        <v>25933.43</v>
      </c>
      <c r="P13" t="n">
        <v>182.58</v>
      </c>
      <c r="Q13" t="n">
        <v>988.1</v>
      </c>
      <c r="R13" t="n">
        <v>59.52</v>
      </c>
      <c r="S13" t="n">
        <v>35.43</v>
      </c>
      <c r="T13" t="n">
        <v>10890.2</v>
      </c>
      <c r="U13" t="n">
        <v>0.6</v>
      </c>
      <c r="V13" t="n">
        <v>0.85</v>
      </c>
      <c r="W13" t="n">
        <v>3.02</v>
      </c>
      <c r="X13" t="n">
        <v>0.7</v>
      </c>
      <c r="Y13" t="n">
        <v>1</v>
      </c>
      <c r="Z13" t="n">
        <v>10</v>
      </c>
      <c r="AA13" t="n">
        <v>459.2999799282379</v>
      </c>
      <c r="AB13" t="n">
        <v>628.4344954228479</v>
      </c>
      <c r="AC13" t="n">
        <v>568.4575891930444</v>
      </c>
      <c r="AD13" t="n">
        <v>459299.9799282379</v>
      </c>
      <c r="AE13" t="n">
        <v>628434.4954228479</v>
      </c>
      <c r="AF13" t="n">
        <v>2.435914205102092e-06</v>
      </c>
      <c r="AG13" t="n">
        <v>11.38020833333333</v>
      </c>
      <c r="AH13" t="n">
        <v>568457.5891930445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5.7625</v>
      </c>
      <c r="E14" t="n">
        <v>17.35</v>
      </c>
      <c r="F14" t="n">
        <v>13.41</v>
      </c>
      <c r="G14" t="n">
        <v>23.66</v>
      </c>
      <c r="H14" t="n">
        <v>0.34</v>
      </c>
      <c r="I14" t="n">
        <v>34</v>
      </c>
      <c r="J14" t="n">
        <v>208.77</v>
      </c>
      <c r="K14" t="n">
        <v>55.27</v>
      </c>
      <c r="L14" t="n">
        <v>4</v>
      </c>
      <c r="M14" t="n">
        <v>32</v>
      </c>
      <c r="N14" t="n">
        <v>44.5</v>
      </c>
      <c r="O14" t="n">
        <v>25982.82</v>
      </c>
      <c r="P14" t="n">
        <v>181.18</v>
      </c>
      <c r="Q14" t="n">
        <v>988.15</v>
      </c>
      <c r="R14" t="n">
        <v>58.25</v>
      </c>
      <c r="S14" t="n">
        <v>35.43</v>
      </c>
      <c r="T14" t="n">
        <v>10263.9</v>
      </c>
      <c r="U14" t="n">
        <v>0.61</v>
      </c>
      <c r="V14" t="n">
        <v>0.85</v>
      </c>
      <c r="W14" t="n">
        <v>3.02</v>
      </c>
      <c r="X14" t="n">
        <v>0.66</v>
      </c>
      <c r="Y14" t="n">
        <v>1</v>
      </c>
      <c r="Z14" t="n">
        <v>10</v>
      </c>
      <c r="AA14" t="n">
        <v>456.0356819968925</v>
      </c>
      <c r="AB14" t="n">
        <v>623.9681389825203</v>
      </c>
      <c r="AC14" t="n">
        <v>564.4174955428109</v>
      </c>
      <c r="AD14" t="n">
        <v>456035.6819968926</v>
      </c>
      <c r="AE14" t="n">
        <v>623968.1389825202</v>
      </c>
      <c r="AF14" t="n">
        <v>2.45375583101437e-06</v>
      </c>
      <c r="AG14" t="n">
        <v>11.29557291666667</v>
      </c>
      <c r="AH14" t="n">
        <v>564417.4955428109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5.7968</v>
      </c>
      <c r="E15" t="n">
        <v>17.25</v>
      </c>
      <c r="F15" t="n">
        <v>13.39</v>
      </c>
      <c r="G15" t="n">
        <v>25.1</v>
      </c>
      <c r="H15" t="n">
        <v>0.36</v>
      </c>
      <c r="I15" t="n">
        <v>32</v>
      </c>
      <c r="J15" t="n">
        <v>209.17</v>
      </c>
      <c r="K15" t="n">
        <v>55.27</v>
      </c>
      <c r="L15" t="n">
        <v>4.25</v>
      </c>
      <c r="M15" t="n">
        <v>30</v>
      </c>
      <c r="N15" t="n">
        <v>44.65</v>
      </c>
      <c r="O15" t="n">
        <v>26032.25</v>
      </c>
      <c r="P15" t="n">
        <v>179.69</v>
      </c>
      <c r="Q15" t="n">
        <v>988.2</v>
      </c>
      <c r="R15" t="n">
        <v>57.32</v>
      </c>
      <c r="S15" t="n">
        <v>35.43</v>
      </c>
      <c r="T15" t="n">
        <v>9810.870000000001</v>
      </c>
      <c r="U15" t="n">
        <v>0.62</v>
      </c>
      <c r="V15" t="n">
        <v>0.85</v>
      </c>
      <c r="W15" t="n">
        <v>3.02</v>
      </c>
      <c r="X15" t="n">
        <v>0.63</v>
      </c>
      <c r="Y15" t="n">
        <v>1</v>
      </c>
      <c r="Z15" t="n">
        <v>10</v>
      </c>
      <c r="AA15" t="n">
        <v>453.1708385287337</v>
      </c>
      <c r="AB15" t="n">
        <v>620.0483337614113</v>
      </c>
      <c r="AC15" t="n">
        <v>560.8717910305235</v>
      </c>
      <c r="AD15" t="n">
        <v>453170.8385287336</v>
      </c>
      <c r="AE15" t="n">
        <v>620048.3337614113</v>
      </c>
      <c r="AF15" t="n">
        <v>2.468361267023706e-06</v>
      </c>
      <c r="AG15" t="n">
        <v>11.23046875</v>
      </c>
      <c r="AH15" t="n">
        <v>560871.7910305235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5.8492</v>
      </c>
      <c r="E16" t="n">
        <v>17.1</v>
      </c>
      <c r="F16" t="n">
        <v>13.31</v>
      </c>
      <c r="G16" t="n">
        <v>26.63</v>
      </c>
      <c r="H16" t="n">
        <v>0.38</v>
      </c>
      <c r="I16" t="n">
        <v>30</v>
      </c>
      <c r="J16" t="n">
        <v>209.58</v>
      </c>
      <c r="K16" t="n">
        <v>55.27</v>
      </c>
      <c r="L16" t="n">
        <v>4.5</v>
      </c>
      <c r="M16" t="n">
        <v>28</v>
      </c>
      <c r="N16" t="n">
        <v>44.8</v>
      </c>
      <c r="O16" t="n">
        <v>26081.73</v>
      </c>
      <c r="P16" t="n">
        <v>178.08</v>
      </c>
      <c r="Q16" t="n">
        <v>988.13</v>
      </c>
      <c r="R16" t="n">
        <v>55.3</v>
      </c>
      <c r="S16" t="n">
        <v>35.43</v>
      </c>
      <c r="T16" t="n">
        <v>8811.639999999999</v>
      </c>
      <c r="U16" t="n">
        <v>0.64</v>
      </c>
      <c r="V16" t="n">
        <v>0.86</v>
      </c>
      <c r="W16" t="n">
        <v>3.01</v>
      </c>
      <c r="X16" t="n">
        <v>0.5600000000000001</v>
      </c>
      <c r="Y16" t="n">
        <v>1</v>
      </c>
      <c r="Z16" t="n">
        <v>10</v>
      </c>
      <c r="AA16" t="n">
        <v>437.1316419182386</v>
      </c>
      <c r="AB16" t="n">
        <v>598.1027973595175</v>
      </c>
      <c r="AC16" t="n">
        <v>541.0207058220726</v>
      </c>
      <c r="AD16" t="n">
        <v>437131.6419182386</v>
      </c>
      <c r="AE16" t="n">
        <v>598102.7973595174</v>
      </c>
      <c r="AF16" t="n">
        <v>2.490673944775576e-06</v>
      </c>
      <c r="AG16" t="n">
        <v>11.1328125</v>
      </c>
      <c r="AH16" t="n">
        <v>541020.7058220726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5.8864</v>
      </c>
      <c r="E17" t="n">
        <v>16.99</v>
      </c>
      <c r="F17" t="n">
        <v>13.29</v>
      </c>
      <c r="G17" t="n">
        <v>28.47</v>
      </c>
      <c r="H17" t="n">
        <v>0.4</v>
      </c>
      <c r="I17" t="n">
        <v>28</v>
      </c>
      <c r="J17" t="n">
        <v>209.98</v>
      </c>
      <c r="K17" t="n">
        <v>55.27</v>
      </c>
      <c r="L17" t="n">
        <v>4.75</v>
      </c>
      <c r="M17" t="n">
        <v>26</v>
      </c>
      <c r="N17" t="n">
        <v>44.95</v>
      </c>
      <c r="O17" t="n">
        <v>26131.27</v>
      </c>
      <c r="P17" t="n">
        <v>176.56</v>
      </c>
      <c r="Q17" t="n">
        <v>988.2</v>
      </c>
      <c r="R17" t="n">
        <v>54.49</v>
      </c>
      <c r="S17" t="n">
        <v>35.43</v>
      </c>
      <c r="T17" t="n">
        <v>8417.969999999999</v>
      </c>
      <c r="U17" t="n">
        <v>0.65</v>
      </c>
      <c r="V17" t="n">
        <v>0.86</v>
      </c>
      <c r="W17" t="n">
        <v>3</v>
      </c>
      <c r="X17" t="n">
        <v>0.53</v>
      </c>
      <c r="Y17" t="n">
        <v>1</v>
      </c>
      <c r="Z17" t="n">
        <v>10</v>
      </c>
      <c r="AA17" t="n">
        <v>434.2110167508357</v>
      </c>
      <c r="AB17" t="n">
        <v>594.1066691565882</v>
      </c>
      <c r="AC17" t="n">
        <v>537.4059624862297</v>
      </c>
      <c r="AD17" t="n">
        <v>434211.0167508357</v>
      </c>
      <c r="AE17" t="n">
        <v>594106.6691565881</v>
      </c>
      <c r="AF17" t="n">
        <v>2.50651424272156e-06</v>
      </c>
      <c r="AG17" t="n">
        <v>11.06119791666667</v>
      </c>
      <c r="AH17" t="n">
        <v>537405.9624862297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5.9044</v>
      </c>
      <c r="E18" t="n">
        <v>16.94</v>
      </c>
      <c r="F18" t="n">
        <v>13.28</v>
      </c>
      <c r="G18" t="n">
        <v>29.5</v>
      </c>
      <c r="H18" t="n">
        <v>0.42</v>
      </c>
      <c r="I18" t="n">
        <v>27</v>
      </c>
      <c r="J18" t="n">
        <v>210.38</v>
      </c>
      <c r="K18" t="n">
        <v>55.27</v>
      </c>
      <c r="L18" t="n">
        <v>5</v>
      </c>
      <c r="M18" t="n">
        <v>25</v>
      </c>
      <c r="N18" t="n">
        <v>45.11</v>
      </c>
      <c r="O18" t="n">
        <v>26180.86</v>
      </c>
      <c r="P18" t="n">
        <v>175.41</v>
      </c>
      <c r="Q18" t="n">
        <v>988.12</v>
      </c>
      <c r="R18" t="n">
        <v>53.75</v>
      </c>
      <c r="S18" t="n">
        <v>35.43</v>
      </c>
      <c r="T18" t="n">
        <v>8053.12</v>
      </c>
      <c r="U18" t="n">
        <v>0.66</v>
      </c>
      <c r="V18" t="n">
        <v>0.86</v>
      </c>
      <c r="W18" t="n">
        <v>3.02</v>
      </c>
      <c r="X18" t="n">
        <v>0.52</v>
      </c>
      <c r="Y18" t="n">
        <v>1</v>
      </c>
      <c r="Z18" t="n">
        <v>10</v>
      </c>
      <c r="AA18" t="n">
        <v>432.4275331700005</v>
      </c>
      <c r="AB18" t="n">
        <v>591.6664282395469</v>
      </c>
      <c r="AC18" t="n">
        <v>535.1986147374113</v>
      </c>
      <c r="AD18" t="n">
        <v>432427.5331700005</v>
      </c>
      <c r="AE18" t="n">
        <v>591666.4282395469</v>
      </c>
      <c r="AF18" t="n">
        <v>2.514178903018004e-06</v>
      </c>
      <c r="AG18" t="n">
        <v>11.02864583333333</v>
      </c>
      <c r="AH18" t="n">
        <v>535198.6147374113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5.9457</v>
      </c>
      <c r="E19" t="n">
        <v>16.82</v>
      </c>
      <c r="F19" t="n">
        <v>13.24</v>
      </c>
      <c r="G19" t="n">
        <v>31.78</v>
      </c>
      <c r="H19" t="n">
        <v>0.44</v>
      </c>
      <c r="I19" t="n">
        <v>25</v>
      </c>
      <c r="J19" t="n">
        <v>210.78</v>
      </c>
      <c r="K19" t="n">
        <v>55.27</v>
      </c>
      <c r="L19" t="n">
        <v>5.25</v>
      </c>
      <c r="M19" t="n">
        <v>23</v>
      </c>
      <c r="N19" t="n">
        <v>45.26</v>
      </c>
      <c r="O19" t="n">
        <v>26230.5</v>
      </c>
      <c r="P19" t="n">
        <v>174.07</v>
      </c>
      <c r="Q19" t="n">
        <v>988.21</v>
      </c>
      <c r="R19" t="n">
        <v>52.92</v>
      </c>
      <c r="S19" t="n">
        <v>35.43</v>
      </c>
      <c r="T19" t="n">
        <v>7647.28</v>
      </c>
      <c r="U19" t="n">
        <v>0.67</v>
      </c>
      <c r="V19" t="n">
        <v>0.86</v>
      </c>
      <c r="W19" t="n">
        <v>3</v>
      </c>
      <c r="X19" t="n">
        <v>0.49</v>
      </c>
      <c r="Y19" t="n">
        <v>1</v>
      </c>
      <c r="Z19" t="n">
        <v>10</v>
      </c>
      <c r="AA19" t="n">
        <v>429.3186701028154</v>
      </c>
      <c r="AB19" t="n">
        <v>587.4127446376655</v>
      </c>
      <c r="AC19" t="n">
        <v>531.3508967284109</v>
      </c>
      <c r="AD19" t="n">
        <v>429318.6701028154</v>
      </c>
      <c r="AE19" t="n">
        <v>587412.7446376655</v>
      </c>
      <c r="AF19" t="n">
        <v>2.531765040253734e-06</v>
      </c>
      <c r="AG19" t="n">
        <v>10.95052083333333</v>
      </c>
      <c r="AH19" t="n">
        <v>531350.896728411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5.9757</v>
      </c>
      <c r="E20" t="n">
        <v>16.73</v>
      </c>
      <c r="F20" t="n">
        <v>13.2</v>
      </c>
      <c r="G20" t="n">
        <v>32.99</v>
      </c>
      <c r="H20" t="n">
        <v>0.46</v>
      </c>
      <c r="I20" t="n">
        <v>24</v>
      </c>
      <c r="J20" t="n">
        <v>211.18</v>
      </c>
      <c r="K20" t="n">
        <v>55.27</v>
      </c>
      <c r="L20" t="n">
        <v>5.5</v>
      </c>
      <c r="M20" t="n">
        <v>22</v>
      </c>
      <c r="N20" t="n">
        <v>45.41</v>
      </c>
      <c r="O20" t="n">
        <v>26280.2</v>
      </c>
      <c r="P20" t="n">
        <v>172.52</v>
      </c>
      <c r="Q20" t="n">
        <v>988.14</v>
      </c>
      <c r="R20" t="n">
        <v>51.57</v>
      </c>
      <c r="S20" t="n">
        <v>35.43</v>
      </c>
      <c r="T20" t="n">
        <v>6974.25</v>
      </c>
      <c r="U20" t="n">
        <v>0.6899999999999999</v>
      </c>
      <c r="V20" t="n">
        <v>0.86</v>
      </c>
      <c r="W20" t="n">
        <v>3</v>
      </c>
      <c r="X20" t="n">
        <v>0.44</v>
      </c>
      <c r="Y20" t="n">
        <v>1</v>
      </c>
      <c r="Z20" t="n">
        <v>10</v>
      </c>
      <c r="AA20" t="n">
        <v>426.6364214984899</v>
      </c>
      <c r="AB20" t="n">
        <v>583.7427737647704</v>
      </c>
      <c r="AC20" t="n">
        <v>528.0311827247886</v>
      </c>
      <c r="AD20" t="n">
        <v>426636.4214984899</v>
      </c>
      <c r="AE20" t="n">
        <v>583742.7737647704</v>
      </c>
      <c r="AF20" t="n">
        <v>2.54453947408114e-06</v>
      </c>
      <c r="AG20" t="n">
        <v>10.89192708333333</v>
      </c>
      <c r="AH20" t="n">
        <v>528031.1827247886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5.9898</v>
      </c>
      <c r="E21" t="n">
        <v>16.7</v>
      </c>
      <c r="F21" t="n">
        <v>13.2</v>
      </c>
      <c r="G21" t="n">
        <v>34.43</v>
      </c>
      <c r="H21" t="n">
        <v>0.48</v>
      </c>
      <c r="I21" t="n">
        <v>23</v>
      </c>
      <c r="J21" t="n">
        <v>211.59</v>
      </c>
      <c r="K21" t="n">
        <v>55.27</v>
      </c>
      <c r="L21" t="n">
        <v>5.75</v>
      </c>
      <c r="M21" t="n">
        <v>21</v>
      </c>
      <c r="N21" t="n">
        <v>45.57</v>
      </c>
      <c r="O21" t="n">
        <v>26329.94</v>
      </c>
      <c r="P21" t="n">
        <v>171.78</v>
      </c>
      <c r="Q21" t="n">
        <v>988.12</v>
      </c>
      <c r="R21" t="n">
        <v>51.44</v>
      </c>
      <c r="S21" t="n">
        <v>35.43</v>
      </c>
      <c r="T21" t="n">
        <v>6915.82</v>
      </c>
      <c r="U21" t="n">
        <v>0.6899999999999999</v>
      </c>
      <c r="V21" t="n">
        <v>0.86</v>
      </c>
      <c r="W21" t="n">
        <v>3</v>
      </c>
      <c r="X21" t="n">
        <v>0.44</v>
      </c>
      <c r="Y21" t="n">
        <v>1</v>
      </c>
      <c r="Z21" t="n">
        <v>10</v>
      </c>
      <c r="AA21" t="n">
        <v>425.4572817867418</v>
      </c>
      <c r="AB21" t="n">
        <v>582.1294227911841</v>
      </c>
      <c r="AC21" t="n">
        <v>526.571807703769</v>
      </c>
      <c r="AD21" t="n">
        <v>425457.2817867418</v>
      </c>
      <c r="AE21" t="n">
        <v>582129.422791184</v>
      </c>
      <c r="AF21" t="n">
        <v>2.550543457980022e-06</v>
      </c>
      <c r="AG21" t="n">
        <v>10.87239583333333</v>
      </c>
      <c r="AH21" t="n">
        <v>526571.807703769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6.0136</v>
      </c>
      <c r="E22" t="n">
        <v>16.63</v>
      </c>
      <c r="F22" t="n">
        <v>13.17</v>
      </c>
      <c r="G22" t="n">
        <v>35.92</v>
      </c>
      <c r="H22" t="n">
        <v>0.5</v>
      </c>
      <c r="I22" t="n">
        <v>22</v>
      </c>
      <c r="J22" t="n">
        <v>211.99</v>
      </c>
      <c r="K22" t="n">
        <v>55.27</v>
      </c>
      <c r="L22" t="n">
        <v>6</v>
      </c>
      <c r="M22" t="n">
        <v>20</v>
      </c>
      <c r="N22" t="n">
        <v>45.72</v>
      </c>
      <c r="O22" t="n">
        <v>26379.74</v>
      </c>
      <c r="P22" t="n">
        <v>170.42</v>
      </c>
      <c r="Q22" t="n">
        <v>988.12</v>
      </c>
      <c r="R22" t="n">
        <v>50.8</v>
      </c>
      <c r="S22" t="n">
        <v>35.43</v>
      </c>
      <c r="T22" t="n">
        <v>6602.05</v>
      </c>
      <c r="U22" t="n">
        <v>0.7</v>
      </c>
      <c r="V22" t="n">
        <v>0.87</v>
      </c>
      <c r="W22" t="n">
        <v>3</v>
      </c>
      <c r="X22" t="n">
        <v>0.42</v>
      </c>
      <c r="Y22" t="n">
        <v>1</v>
      </c>
      <c r="Z22" t="n">
        <v>10</v>
      </c>
      <c r="AA22" t="n">
        <v>423.2477067634404</v>
      </c>
      <c r="AB22" t="n">
        <v>579.1061847647328</v>
      </c>
      <c r="AC22" t="n">
        <v>523.8371032714209</v>
      </c>
      <c r="AD22" t="n">
        <v>423247.7067634404</v>
      </c>
      <c r="AE22" t="n">
        <v>579106.1847647328</v>
      </c>
      <c r="AF22" t="n">
        <v>2.560677842149765e-06</v>
      </c>
      <c r="AG22" t="n">
        <v>10.82682291666667</v>
      </c>
      <c r="AH22" t="n">
        <v>523837.1032714209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6.0374</v>
      </c>
      <c r="E23" t="n">
        <v>16.56</v>
      </c>
      <c r="F23" t="n">
        <v>13.15</v>
      </c>
      <c r="G23" t="n">
        <v>37.56</v>
      </c>
      <c r="H23" t="n">
        <v>0.52</v>
      </c>
      <c r="I23" t="n">
        <v>21</v>
      </c>
      <c r="J23" t="n">
        <v>212.4</v>
      </c>
      <c r="K23" t="n">
        <v>55.27</v>
      </c>
      <c r="L23" t="n">
        <v>6.25</v>
      </c>
      <c r="M23" t="n">
        <v>19</v>
      </c>
      <c r="N23" t="n">
        <v>45.87</v>
      </c>
      <c r="O23" t="n">
        <v>26429.59</v>
      </c>
      <c r="P23" t="n">
        <v>168.55</v>
      </c>
      <c r="Q23" t="n">
        <v>988.15</v>
      </c>
      <c r="R23" t="n">
        <v>50</v>
      </c>
      <c r="S23" t="n">
        <v>35.43</v>
      </c>
      <c r="T23" t="n">
        <v>6207.46</v>
      </c>
      <c r="U23" t="n">
        <v>0.71</v>
      </c>
      <c r="V23" t="n">
        <v>0.87</v>
      </c>
      <c r="W23" t="n">
        <v>3</v>
      </c>
      <c r="X23" t="n">
        <v>0.39</v>
      </c>
      <c r="Y23" t="n">
        <v>1</v>
      </c>
      <c r="Z23" t="n">
        <v>10</v>
      </c>
      <c r="AA23" t="n">
        <v>420.6394853814613</v>
      </c>
      <c r="AB23" t="n">
        <v>575.5375012033026</v>
      </c>
      <c r="AC23" t="n">
        <v>520.6090098604149</v>
      </c>
      <c r="AD23" t="n">
        <v>420639.4853814613</v>
      </c>
      <c r="AE23" t="n">
        <v>575537.5012033025</v>
      </c>
      <c r="AF23" t="n">
        <v>2.570812226319507e-06</v>
      </c>
      <c r="AG23" t="n">
        <v>10.78125</v>
      </c>
      <c r="AH23" t="n">
        <v>520609.0098604149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6.0641</v>
      </c>
      <c r="E24" t="n">
        <v>16.49</v>
      </c>
      <c r="F24" t="n">
        <v>13.11</v>
      </c>
      <c r="G24" t="n">
        <v>39.34</v>
      </c>
      <c r="H24" t="n">
        <v>0.54</v>
      </c>
      <c r="I24" t="n">
        <v>20</v>
      </c>
      <c r="J24" t="n">
        <v>212.8</v>
      </c>
      <c r="K24" t="n">
        <v>55.27</v>
      </c>
      <c r="L24" t="n">
        <v>6.5</v>
      </c>
      <c r="M24" t="n">
        <v>18</v>
      </c>
      <c r="N24" t="n">
        <v>46.03</v>
      </c>
      <c r="O24" t="n">
        <v>26479.5</v>
      </c>
      <c r="P24" t="n">
        <v>167.68</v>
      </c>
      <c r="Q24" t="n">
        <v>988.15</v>
      </c>
      <c r="R24" t="n">
        <v>48.99</v>
      </c>
      <c r="S24" t="n">
        <v>35.43</v>
      </c>
      <c r="T24" t="n">
        <v>5703.86</v>
      </c>
      <c r="U24" t="n">
        <v>0.72</v>
      </c>
      <c r="V24" t="n">
        <v>0.87</v>
      </c>
      <c r="W24" t="n">
        <v>2.99</v>
      </c>
      <c r="X24" t="n">
        <v>0.36</v>
      </c>
      <c r="Y24" t="n">
        <v>1</v>
      </c>
      <c r="Z24" t="n">
        <v>10</v>
      </c>
      <c r="AA24" t="n">
        <v>418.7634117536589</v>
      </c>
      <c r="AB24" t="n">
        <v>572.9705744992162</v>
      </c>
      <c r="AC24" t="n">
        <v>518.2870670382623</v>
      </c>
      <c r="AD24" t="n">
        <v>418763.4117536589</v>
      </c>
      <c r="AE24" t="n">
        <v>572970.5744992163</v>
      </c>
      <c r="AF24" t="n">
        <v>2.582181472425899e-06</v>
      </c>
      <c r="AG24" t="n">
        <v>10.73567708333333</v>
      </c>
      <c r="AH24" t="n">
        <v>518287.0670382623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6.0817</v>
      </c>
      <c r="E25" t="n">
        <v>16.44</v>
      </c>
      <c r="F25" t="n">
        <v>13.11</v>
      </c>
      <c r="G25" t="n">
        <v>41.39</v>
      </c>
      <c r="H25" t="n">
        <v>0.5600000000000001</v>
      </c>
      <c r="I25" t="n">
        <v>19</v>
      </c>
      <c r="J25" t="n">
        <v>213.21</v>
      </c>
      <c r="K25" t="n">
        <v>55.27</v>
      </c>
      <c r="L25" t="n">
        <v>6.75</v>
      </c>
      <c r="M25" t="n">
        <v>17</v>
      </c>
      <c r="N25" t="n">
        <v>46.18</v>
      </c>
      <c r="O25" t="n">
        <v>26529.46</v>
      </c>
      <c r="P25" t="n">
        <v>166.46</v>
      </c>
      <c r="Q25" t="n">
        <v>988.25</v>
      </c>
      <c r="R25" t="n">
        <v>48.67</v>
      </c>
      <c r="S25" t="n">
        <v>35.43</v>
      </c>
      <c r="T25" t="n">
        <v>5551.73</v>
      </c>
      <c r="U25" t="n">
        <v>0.73</v>
      </c>
      <c r="V25" t="n">
        <v>0.87</v>
      </c>
      <c r="W25" t="n">
        <v>3</v>
      </c>
      <c r="X25" t="n">
        <v>0.35</v>
      </c>
      <c r="Y25" t="n">
        <v>1</v>
      </c>
      <c r="Z25" t="n">
        <v>10</v>
      </c>
      <c r="AA25" t="n">
        <v>417.0714598230617</v>
      </c>
      <c r="AB25" t="n">
        <v>570.6555712241221</v>
      </c>
      <c r="AC25" t="n">
        <v>516.1930044266155</v>
      </c>
      <c r="AD25" t="n">
        <v>417071.4598230617</v>
      </c>
      <c r="AE25" t="n">
        <v>570655.5712241221</v>
      </c>
      <c r="AF25" t="n">
        <v>2.589675806937977e-06</v>
      </c>
      <c r="AG25" t="n">
        <v>10.703125</v>
      </c>
      <c r="AH25" t="n">
        <v>516193.0044266155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6.1026</v>
      </c>
      <c r="E26" t="n">
        <v>16.39</v>
      </c>
      <c r="F26" t="n">
        <v>13.09</v>
      </c>
      <c r="G26" t="n">
        <v>43.64</v>
      </c>
      <c r="H26" t="n">
        <v>0.58</v>
      </c>
      <c r="I26" t="n">
        <v>18</v>
      </c>
      <c r="J26" t="n">
        <v>213.61</v>
      </c>
      <c r="K26" t="n">
        <v>55.27</v>
      </c>
      <c r="L26" t="n">
        <v>7</v>
      </c>
      <c r="M26" t="n">
        <v>16</v>
      </c>
      <c r="N26" t="n">
        <v>46.34</v>
      </c>
      <c r="O26" t="n">
        <v>26579.47</v>
      </c>
      <c r="P26" t="n">
        <v>165.15</v>
      </c>
      <c r="Q26" t="n">
        <v>988.2</v>
      </c>
      <c r="R26" t="n">
        <v>48.34</v>
      </c>
      <c r="S26" t="n">
        <v>35.43</v>
      </c>
      <c r="T26" t="n">
        <v>5390.47</v>
      </c>
      <c r="U26" t="n">
        <v>0.73</v>
      </c>
      <c r="V26" t="n">
        <v>0.87</v>
      </c>
      <c r="W26" t="n">
        <v>2.99</v>
      </c>
      <c r="X26" t="n">
        <v>0.34</v>
      </c>
      <c r="Y26" t="n">
        <v>1</v>
      </c>
      <c r="Z26" t="n">
        <v>10</v>
      </c>
      <c r="AA26" t="n">
        <v>415.1123364715928</v>
      </c>
      <c r="AB26" t="n">
        <v>567.97501222422</v>
      </c>
      <c r="AC26" t="n">
        <v>513.7682742154759</v>
      </c>
      <c r="AD26" t="n">
        <v>415112.3364715928</v>
      </c>
      <c r="AE26" t="n">
        <v>567975.01222422</v>
      </c>
      <c r="AF26" t="n">
        <v>2.598575329171071e-06</v>
      </c>
      <c r="AG26" t="n">
        <v>10.67057291666667</v>
      </c>
      <c r="AH26" t="n">
        <v>513768.2742154759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6.1103</v>
      </c>
      <c r="E27" t="n">
        <v>16.37</v>
      </c>
      <c r="F27" t="n">
        <v>13.07</v>
      </c>
      <c r="G27" t="n">
        <v>43.57</v>
      </c>
      <c r="H27" t="n">
        <v>0.6</v>
      </c>
      <c r="I27" t="n">
        <v>18</v>
      </c>
      <c r="J27" t="n">
        <v>214.02</v>
      </c>
      <c r="K27" t="n">
        <v>55.27</v>
      </c>
      <c r="L27" t="n">
        <v>7.25</v>
      </c>
      <c r="M27" t="n">
        <v>16</v>
      </c>
      <c r="N27" t="n">
        <v>46.49</v>
      </c>
      <c r="O27" t="n">
        <v>26629.54</v>
      </c>
      <c r="P27" t="n">
        <v>162.72</v>
      </c>
      <c r="Q27" t="n">
        <v>988.08</v>
      </c>
      <c r="R27" t="n">
        <v>47.62</v>
      </c>
      <c r="S27" t="n">
        <v>35.43</v>
      </c>
      <c r="T27" t="n">
        <v>5030.95</v>
      </c>
      <c r="U27" t="n">
        <v>0.74</v>
      </c>
      <c r="V27" t="n">
        <v>0.87</v>
      </c>
      <c r="W27" t="n">
        <v>2.99</v>
      </c>
      <c r="X27" t="n">
        <v>0.32</v>
      </c>
      <c r="Y27" t="n">
        <v>1</v>
      </c>
      <c r="Z27" t="n">
        <v>10</v>
      </c>
      <c r="AA27" t="n">
        <v>412.6051073139609</v>
      </c>
      <c r="AB27" t="n">
        <v>564.5445106796041</v>
      </c>
      <c r="AC27" t="n">
        <v>510.665174923539</v>
      </c>
      <c r="AD27" t="n">
        <v>412605.1073139609</v>
      </c>
      <c r="AE27" t="n">
        <v>564544.510679604</v>
      </c>
      <c r="AF27" t="n">
        <v>2.601854100520105e-06</v>
      </c>
      <c r="AG27" t="n">
        <v>10.65755208333333</v>
      </c>
      <c r="AH27" t="n">
        <v>510665.174923539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6.1253</v>
      </c>
      <c r="E28" t="n">
        <v>16.33</v>
      </c>
      <c r="F28" t="n">
        <v>13.07</v>
      </c>
      <c r="G28" t="n">
        <v>46.14</v>
      </c>
      <c r="H28" t="n">
        <v>0.62</v>
      </c>
      <c r="I28" t="n">
        <v>17</v>
      </c>
      <c r="J28" t="n">
        <v>214.42</v>
      </c>
      <c r="K28" t="n">
        <v>55.27</v>
      </c>
      <c r="L28" t="n">
        <v>7.5</v>
      </c>
      <c r="M28" t="n">
        <v>15</v>
      </c>
      <c r="N28" t="n">
        <v>46.65</v>
      </c>
      <c r="O28" t="n">
        <v>26679.66</v>
      </c>
      <c r="P28" t="n">
        <v>161.93</v>
      </c>
      <c r="Q28" t="n">
        <v>988.13</v>
      </c>
      <c r="R28" t="n">
        <v>47.79</v>
      </c>
      <c r="S28" t="n">
        <v>35.43</v>
      </c>
      <c r="T28" t="n">
        <v>5122.18</v>
      </c>
      <c r="U28" t="n">
        <v>0.74</v>
      </c>
      <c r="V28" t="n">
        <v>0.87</v>
      </c>
      <c r="W28" t="n">
        <v>2.99</v>
      </c>
      <c r="X28" t="n">
        <v>0.32</v>
      </c>
      <c r="Y28" t="n">
        <v>1</v>
      </c>
      <c r="Z28" t="n">
        <v>10</v>
      </c>
      <c r="AA28" t="n">
        <v>411.4103558267214</v>
      </c>
      <c r="AB28" t="n">
        <v>562.9097989860475</v>
      </c>
      <c r="AC28" t="n">
        <v>509.1864778196831</v>
      </c>
      <c r="AD28" t="n">
        <v>411410.3558267214</v>
      </c>
      <c r="AE28" t="n">
        <v>562909.7989860475</v>
      </c>
      <c r="AF28" t="n">
        <v>2.608241317433809e-06</v>
      </c>
      <c r="AG28" t="n">
        <v>10.63151041666667</v>
      </c>
      <c r="AH28" t="n">
        <v>509186.4778196831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6.1505</v>
      </c>
      <c r="E29" t="n">
        <v>16.26</v>
      </c>
      <c r="F29" t="n">
        <v>13.05</v>
      </c>
      <c r="G29" t="n">
        <v>48.92</v>
      </c>
      <c r="H29" t="n">
        <v>0.64</v>
      </c>
      <c r="I29" t="n">
        <v>16</v>
      </c>
      <c r="J29" t="n">
        <v>214.83</v>
      </c>
      <c r="K29" t="n">
        <v>55.27</v>
      </c>
      <c r="L29" t="n">
        <v>7.75</v>
      </c>
      <c r="M29" t="n">
        <v>14</v>
      </c>
      <c r="N29" t="n">
        <v>46.81</v>
      </c>
      <c r="O29" t="n">
        <v>26729.83</v>
      </c>
      <c r="P29" t="n">
        <v>160.82</v>
      </c>
      <c r="Q29" t="n">
        <v>988.09</v>
      </c>
      <c r="R29" t="n">
        <v>46.8</v>
      </c>
      <c r="S29" t="n">
        <v>35.43</v>
      </c>
      <c r="T29" t="n">
        <v>4633.44</v>
      </c>
      <c r="U29" t="n">
        <v>0.76</v>
      </c>
      <c r="V29" t="n">
        <v>0.87</v>
      </c>
      <c r="W29" t="n">
        <v>2.99</v>
      </c>
      <c r="X29" t="n">
        <v>0.29</v>
      </c>
      <c r="Y29" t="n">
        <v>1</v>
      </c>
      <c r="Z29" t="n">
        <v>10</v>
      </c>
      <c r="AA29" t="n">
        <v>409.5228076656712</v>
      </c>
      <c r="AB29" t="n">
        <v>560.3271723193508</v>
      </c>
      <c r="AC29" t="n">
        <v>506.8503334173168</v>
      </c>
      <c r="AD29" t="n">
        <v>409522.8076656712</v>
      </c>
      <c r="AE29" t="n">
        <v>560327.1723193508</v>
      </c>
      <c r="AF29" t="n">
        <v>2.61897184184883e-06</v>
      </c>
      <c r="AG29" t="n">
        <v>10.5859375</v>
      </c>
      <c r="AH29" t="n">
        <v>506850.3334173168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6.1437</v>
      </c>
      <c r="E30" t="n">
        <v>16.28</v>
      </c>
      <c r="F30" t="n">
        <v>13.06</v>
      </c>
      <c r="G30" t="n">
        <v>48.99</v>
      </c>
      <c r="H30" t="n">
        <v>0.66</v>
      </c>
      <c r="I30" t="n">
        <v>16</v>
      </c>
      <c r="J30" t="n">
        <v>215.24</v>
      </c>
      <c r="K30" t="n">
        <v>55.27</v>
      </c>
      <c r="L30" t="n">
        <v>8</v>
      </c>
      <c r="M30" t="n">
        <v>14</v>
      </c>
      <c r="N30" t="n">
        <v>46.97</v>
      </c>
      <c r="O30" t="n">
        <v>26780.06</v>
      </c>
      <c r="P30" t="n">
        <v>160.34</v>
      </c>
      <c r="Q30" t="n">
        <v>988.15</v>
      </c>
      <c r="R30" t="n">
        <v>47.42</v>
      </c>
      <c r="S30" t="n">
        <v>35.43</v>
      </c>
      <c r="T30" t="n">
        <v>4941.46</v>
      </c>
      <c r="U30" t="n">
        <v>0.75</v>
      </c>
      <c r="V30" t="n">
        <v>0.87</v>
      </c>
      <c r="W30" t="n">
        <v>2.99</v>
      </c>
      <c r="X30" t="n">
        <v>0.31</v>
      </c>
      <c r="Y30" t="n">
        <v>1</v>
      </c>
      <c r="Z30" t="n">
        <v>10</v>
      </c>
      <c r="AA30" t="n">
        <v>409.3598729808289</v>
      </c>
      <c r="AB30" t="n">
        <v>560.1042378953784</v>
      </c>
      <c r="AC30" t="n">
        <v>506.648675541878</v>
      </c>
      <c r="AD30" t="n">
        <v>409359.8729808289</v>
      </c>
      <c r="AE30" t="n">
        <v>560104.2378953785</v>
      </c>
      <c r="AF30" t="n">
        <v>2.616076303514618e-06</v>
      </c>
      <c r="AG30" t="n">
        <v>10.59895833333333</v>
      </c>
      <c r="AH30" t="n">
        <v>506648.675541878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6.1658</v>
      </c>
      <c r="E31" t="n">
        <v>16.22</v>
      </c>
      <c r="F31" t="n">
        <v>13.05</v>
      </c>
      <c r="G31" t="n">
        <v>52.18</v>
      </c>
      <c r="H31" t="n">
        <v>0.68</v>
      </c>
      <c r="I31" t="n">
        <v>15</v>
      </c>
      <c r="J31" t="n">
        <v>215.65</v>
      </c>
      <c r="K31" t="n">
        <v>55.27</v>
      </c>
      <c r="L31" t="n">
        <v>8.25</v>
      </c>
      <c r="M31" t="n">
        <v>13</v>
      </c>
      <c r="N31" t="n">
        <v>47.12</v>
      </c>
      <c r="O31" t="n">
        <v>26830.34</v>
      </c>
      <c r="P31" t="n">
        <v>158.84</v>
      </c>
      <c r="Q31" t="n">
        <v>988.09</v>
      </c>
      <c r="R31" t="n">
        <v>46.71</v>
      </c>
      <c r="S31" t="n">
        <v>35.43</v>
      </c>
      <c r="T31" t="n">
        <v>4590.94</v>
      </c>
      <c r="U31" t="n">
        <v>0.76</v>
      </c>
      <c r="V31" t="n">
        <v>0.87</v>
      </c>
      <c r="W31" t="n">
        <v>2.99</v>
      </c>
      <c r="X31" t="n">
        <v>0.29</v>
      </c>
      <c r="Y31" t="n">
        <v>1</v>
      </c>
      <c r="Z31" t="n">
        <v>10</v>
      </c>
      <c r="AA31" t="n">
        <v>395.1588182533408</v>
      </c>
      <c r="AB31" t="n">
        <v>540.6737283109112</v>
      </c>
      <c r="AC31" t="n">
        <v>489.0725865212608</v>
      </c>
      <c r="AD31" t="n">
        <v>395158.8182533408</v>
      </c>
      <c r="AE31" t="n">
        <v>540673.7283109112</v>
      </c>
      <c r="AF31" t="n">
        <v>2.625486803100808e-06</v>
      </c>
      <c r="AG31" t="n">
        <v>10.55989583333333</v>
      </c>
      <c r="AH31" t="n">
        <v>489072.5865212608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6.1727</v>
      </c>
      <c r="E32" t="n">
        <v>16.2</v>
      </c>
      <c r="F32" t="n">
        <v>13.03</v>
      </c>
      <c r="G32" t="n">
        <v>52.11</v>
      </c>
      <c r="H32" t="n">
        <v>0.7</v>
      </c>
      <c r="I32" t="n">
        <v>15</v>
      </c>
      <c r="J32" t="n">
        <v>216.05</v>
      </c>
      <c r="K32" t="n">
        <v>55.27</v>
      </c>
      <c r="L32" t="n">
        <v>8.5</v>
      </c>
      <c r="M32" t="n">
        <v>13</v>
      </c>
      <c r="N32" t="n">
        <v>47.28</v>
      </c>
      <c r="O32" t="n">
        <v>26880.68</v>
      </c>
      <c r="P32" t="n">
        <v>157.78</v>
      </c>
      <c r="Q32" t="n">
        <v>988.22</v>
      </c>
      <c r="R32" t="n">
        <v>46.18</v>
      </c>
      <c r="S32" t="n">
        <v>35.43</v>
      </c>
      <c r="T32" t="n">
        <v>4327</v>
      </c>
      <c r="U32" t="n">
        <v>0.77</v>
      </c>
      <c r="V32" t="n">
        <v>0.87</v>
      </c>
      <c r="W32" t="n">
        <v>2.99</v>
      </c>
      <c r="X32" t="n">
        <v>0.27</v>
      </c>
      <c r="Y32" t="n">
        <v>1</v>
      </c>
      <c r="Z32" t="n">
        <v>10</v>
      </c>
      <c r="AA32" t="n">
        <v>393.9199118893437</v>
      </c>
      <c r="AB32" t="n">
        <v>538.9786019669991</v>
      </c>
      <c r="AC32" t="n">
        <v>487.5392406564868</v>
      </c>
      <c r="AD32" t="n">
        <v>393919.9118893436</v>
      </c>
      <c r="AE32" t="n">
        <v>538978.6019669991</v>
      </c>
      <c r="AF32" t="n">
        <v>2.628424922881111e-06</v>
      </c>
      <c r="AG32" t="n">
        <v>10.546875</v>
      </c>
      <c r="AH32" t="n">
        <v>487539.2406564868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6.1954</v>
      </c>
      <c r="E33" t="n">
        <v>16.14</v>
      </c>
      <c r="F33" t="n">
        <v>13.01</v>
      </c>
      <c r="G33" t="n">
        <v>55.75</v>
      </c>
      <c r="H33" t="n">
        <v>0.72</v>
      </c>
      <c r="I33" t="n">
        <v>14</v>
      </c>
      <c r="J33" t="n">
        <v>216.46</v>
      </c>
      <c r="K33" t="n">
        <v>55.27</v>
      </c>
      <c r="L33" t="n">
        <v>8.75</v>
      </c>
      <c r="M33" t="n">
        <v>12</v>
      </c>
      <c r="N33" t="n">
        <v>47.44</v>
      </c>
      <c r="O33" t="n">
        <v>26931.07</v>
      </c>
      <c r="P33" t="n">
        <v>156.19</v>
      </c>
      <c r="Q33" t="n">
        <v>988.14</v>
      </c>
      <c r="R33" t="n">
        <v>45.64</v>
      </c>
      <c r="S33" t="n">
        <v>35.43</v>
      </c>
      <c r="T33" t="n">
        <v>4060.65</v>
      </c>
      <c r="U33" t="n">
        <v>0.78</v>
      </c>
      <c r="V33" t="n">
        <v>0.88</v>
      </c>
      <c r="W33" t="n">
        <v>2.99</v>
      </c>
      <c r="X33" t="n">
        <v>0.25</v>
      </c>
      <c r="Y33" t="n">
        <v>1</v>
      </c>
      <c r="Z33" t="n">
        <v>10</v>
      </c>
      <c r="AA33" t="n">
        <v>391.7248137631964</v>
      </c>
      <c r="AB33" t="n">
        <v>535.9751718699099</v>
      </c>
      <c r="AC33" t="n">
        <v>484.8224537125232</v>
      </c>
      <c r="AD33" t="n">
        <v>391724.8137631964</v>
      </c>
      <c r="AE33" t="n">
        <v>535975.1718699099</v>
      </c>
      <c r="AF33" t="n">
        <v>2.638090911143849e-06</v>
      </c>
      <c r="AG33" t="n">
        <v>10.5078125</v>
      </c>
      <c r="AH33" t="n">
        <v>484822.4537125232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6.1992</v>
      </c>
      <c r="E34" t="n">
        <v>16.13</v>
      </c>
      <c r="F34" t="n">
        <v>13</v>
      </c>
      <c r="G34" t="n">
        <v>55.71</v>
      </c>
      <c r="H34" t="n">
        <v>0.74</v>
      </c>
      <c r="I34" t="n">
        <v>14</v>
      </c>
      <c r="J34" t="n">
        <v>216.87</v>
      </c>
      <c r="K34" t="n">
        <v>55.27</v>
      </c>
      <c r="L34" t="n">
        <v>9</v>
      </c>
      <c r="M34" t="n">
        <v>12</v>
      </c>
      <c r="N34" t="n">
        <v>47.6</v>
      </c>
      <c r="O34" t="n">
        <v>26981.51</v>
      </c>
      <c r="P34" t="n">
        <v>155.13</v>
      </c>
      <c r="Q34" t="n">
        <v>988.13</v>
      </c>
      <c r="R34" t="n">
        <v>45.27</v>
      </c>
      <c r="S34" t="n">
        <v>35.43</v>
      </c>
      <c r="T34" t="n">
        <v>3875.39</v>
      </c>
      <c r="U34" t="n">
        <v>0.78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  <c r="AA34" t="n">
        <v>390.6337907713949</v>
      </c>
      <c r="AB34" t="n">
        <v>534.4823860799896</v>
      </c>
      <c r="AC34" t="n">
        <v>483.4721373032549</v>
      </c>
      <c r="AD34" t="n">
        <v>390633.7907713949</v>
      </c>
      <c r="AE34" t="n">
        <v>534482.3860799896</v>
      </c>
      <c r="AF34" t="n">
        <v>2.639709006095321e-06</v>
      </c>
      <c r="AG34" t="n">
        <v>10.50130208333333</v>
      </c>
      <c r="AH34" t="n">
        <v>483472.1373032549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6.2173</v>
      </c>
      <c r="E35" t="n">
        <v>16.08</v>
      </c>
      <c r="F35" t="n">
        <v>12.99</v>
      </c>
      <c r="G35" t="n">
        <v>59.96</v>
      </c>
      <c r="H35" t="n">
        <v>0.76</v>
      </c>
      <c r="I35" t="n">
        <v>13</v>
      </c>
      <c r="J35" t="n">
        <v>217.28</v>
      </c>
      <c r="K35" t="n">
        <v>55.27</v>
      </c>
      <c r="L35" t="n">
        <v>9.25</v>
      </c>
      <c r="M35" t="n">
        <v>11</v>
      </c>
      <c r="N35" t="n">
        <v>47.76</v>
      </c>
      <c r="O35" t="n">
        <v>27032.02</v>
      </c>
      <c r="P35" t="n">
        <v>153.35</v>
      </c>
      <c r="Q35" t="n">
        <v>988.08</v>
      </c>
      <c r="R35" t="n">
        <v>45.28</v>
      </c>
      <c r="S35" t="n">
        <v>35.43</v>
      </c>
      <c r="T35" t="n">
        <v>3886.01</v>
      </c>
      <c r="U35" t="n">
        <v>0.78</v>
      </c>
      <c r="V35" t="n">
        <v>0.88</v>
      </c>
      <c r="W35" t="n">
        <v>2.98</v>
      </c>
      <c r="X35" t="n">
        <v>0.24</v>
      </c>
      <c r="Y35" t="n">
        <v>1</v>
      </c>
      <c r="Z35" t="n">
        <v>10</v>
      </c>
      <c r="AA35" t="n">
        <v>388.3055254750589</v>
      </c>
      <c r="AB35" t="n">
        <v>531.2967507857273</v>
      </c>
      <c r="AC35" t="n">
        <v>480.5905345704097</v>
      </c>
      <c r="AD35" t="n">
        <v>388305.5254750589</v>
      </c>
      <c r="AE35" t="n">
        <v>531296.7507857273</v>
      </c>
      <c r="AF35" t="n">
        <v>2.647416247837856e-06</v>
      </c>
      <c r="AG35" t="n">
        <v>10.46875</v>
      </c>
      <c r="AH35" t="n">
        <v>480590.5345704097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6.2171</v>
      </c>
      <c r="E36" t="n">
        <v>16.08</v>
      </c>
      <c r="F36" t="n">
        <v>12.99</v>
      </c>
      <c r="G36" t="n">
        <v>59.97</v>
      </c>
      <c r="H36" t="n">
        <v>0.78</v>
      </c>
      <c r="I36" t="n">
        <v>13</v>
      </c>
      <c r="J36" t="n">
        <v>217.69</v>
      </c>
      <c r="K36" t="n">
        <v>55.27</v>
      </c>
      <c r="L36" t="n">
        <v>9.5</v>
      </c>
      <c r="M36" t="n">
        <v>11</v>
      </c>
      <c r="N36" t="n">
        <v>47.92</v>
      </c>
      <c r="O36" t="n">
        <v>27082.57</v>
      </c>
      <c r="P36" t="n">
        <v>152.41</v>
      </c>
      <c r="Q36" t="n">
        <v>988.15</v>
      </c>
      <c r="R36" t="n">
        <v>45.11</v>
      </c>
      <c r="S36" t="n">
        <v>35.43</v>
      </c>
      <c r="T36" t="n">
        <v>3803.09</v>
      </c>
      <c r="U36" t="n">
        <v>0.79</v>
      </c>
      <c r="V36" t="n">
        <v>0.88</v>
      </c>
      <c r="W36" t="n">
        <v>2.99</v>
      </c>
      <c r="X36" t="n">
        <v>0.24</v>
      </c>
      <c r="Y36" t="n">
        <v>1</v>
      </c>
      <c r="Z36" t="n">
        <v>10</v>
      </c>
      <c r="AA36" t="n">
        <v>387.4888122590193</v>
      </c>
      <c r="AB36" t="n">
        <v>530.1792877326975</v>
      </c>
      <c r="AC36" t="n">
        <v>479.5797206227919</v>
      </c>
      <c r="AD36" t="n">
        <v>387488.8122590192</v>
      </c>
      <c r="AE36" t="n">
        <v>530179.2877326976</v>
      </c>
      <c r="AF36" t="n">
        <v>2.647331084945673e-06</v>
      </c>
      <c r="AG36" t="n">
        <v>10.46875</v>
      </c>
      <c r="AH36" t="n">
        <v>479579.7206227919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6.2391</v>
      </c>
      <c r="E37" t="n">
        <v>16.03</v>
      </c>
      <c r="F37" t="n">
        <v>12.98</v>
      </c>
      <c r="G37" t="n">
        <v>64.88</v>
      </c>
      <c r="H37" t="n">
        <v>0.79</v>
      </c>
      <c r="I37" t="n">
        <v>12</v>
      </c>
      <c r="J37" t="n">
        <v>218.1</v>
      </c>
      <c r="K37" t="n">
        <v>55.27</v>
      </c>
      <c r="L37" t="n">
        <v>9.75</v>
      </c>
      <c r="M37" t="n">
        <v>10</v>
      </c>
      <c r="N37" t="n">
        <v>48.08</v>
      </c>
      <c r="O37" t="n">
        <v>27133.18</v>
      </c>
      <c r="P37" t="n">
        <v>150</v>
      </c>
      <c r="Q37" t="n">
        <v>988.08</v>
      </c>
      <c r="R37" t="n">
        <v>44.51</v>
      </c>
      <c r="S37" t="n">
        <v>35.43</v>
      </c>
      <c r="T37" t="n">
        <v>3506.85</v>
      </c>
      <c r="U37" t="n">
        <v>0.8</v>
      </c>
      <c r="V37" t="n">
        <v>0.88</v>
      </c>
      <c r="W37" t="n">
        <v>2.99</v>
      </c>
      <c r="X37" t="n">
        <v>0.22</v>
      </c>
      <c r="Y37" t="n">
        <v>1</v>
      </c>
      <c r="Z37" t="n">
        <v>10</v>
      </c>
      <c r="AA37" t="n">
        <v>384.6800012201155</v>
      </c>
      <c r="AB37" t="n">
        <v>526.336148553272</v>
      </c>
      <c r="AC37" t="n">
        <v>476.103365252771</v>
      </c>
      <c r="AD37" t="n">
        <v>384680.0012201155</v>
      </c>
      <c r="AE37" t="n">
        <v>526336.148553272</v>
      </c>
      <c r="AF37" t="n">
        <v>2.656699003085771e-06</v>
      </c>
      <c r="AG37" t="n">
        <v>10.43619791666667</v>
      </c>
      <c r="AH37" t="n">
        <v>476103.365252771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6.2406</v>
      </c>
      <c r="E38" t="n">
        <v>16.02</v>
      </c>
      <c r="F38" t="n">
        <v>12.97</v>
      </c>
      <c r="G38" t="n">
        <v>64.86</v>
      </c>
      <c r="H38" t="n">
        <v>0.8100000000000001</v>
      </c>
      <c r="I38" t="n">
        <v>12</v>
      </c>
      <c r="J38" t="n">
        <v>218.51</v>
      </c>
      <c r="K38" t="n">
        <v>55.27</v>
      </c>
      <c r="L38" t="n">
        <v>10</v>
      </c>
      <c r="M38" t="n">
        <v>10</v>
      </c>
      <c r="N38" t="n">
        <v>48.24</v>
      </c>
      <c r="O38" t="n">
        <v>27183.85</v>
      </c>
      <c r="P38" t="n">
        <v>148.98</v>
      </c>
      <c r="Q38" t="n">
        <v>988.08</v>
      </c>
      <c r="R38" t="n">
        <v>44.56</v>
      </c>
      <c r="S38" t="n">
        <v>35.43</v>
      </c>
      <c r="T38" t="n">
        <v>3530.96</v>
      </c>
      <c r="U38" t="n">
        <v>0.8</v>
      </c>
      <c r="V38" t="n">
        <v>0.88</v>
      </c>
      <c r="W38" t="n">
        <v>2.98</v>
      </c>
      <c r="X38" t="n">
        <v>0.22</v>
      </c>
      <c r="Y38" t="n">
        <v>1</v>
      </c>
      <c r="Z38" t="n">
        <v>10</v>
      </c>
      <c r="AA38" t="n">
        <v>383.7037016807559</v>
      </c>
      <c r="AB38" t="n">
        <v>525.0003324522244</v>
      </c>
      <c r="AC38" t="n">
        <v>474.8950375655776</v>
      </c>
      <c r="AD38" t="n">
        <v>383703.7016807559</v>
      </c>
      <c r="AE38" t="n">
        <v>525000.3324522243</v>
      </c>
      <c r="AF38" t="n">
        <v>2.657337724777142e-06</v>
      </c>
      <c r="AG38" t="n">
        <v>10.4296875</v>
      </c>
      <c r="AH38" t="n">
        <v>474895.0375655776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6.2434</v>
      </c>
      <c r="E39" t="n">
        <v>16.02</v>
      </c>
      <c r="F39" t="n">
        <v>12.97</v>
      </c>
      <c r="G39" t="n">
        <v>64.83</v>
      </c>
      <c r="H39" t="n">
        <v>0.83</v>
      </c>
      <c r="I39" t="n">
        <v>12</v>
      </c>
      <c r="J39" t="n">
        <v>218.92</v>
      </c>
      <c r="K39" t="n">
        <v>55.27</v>
      </c>
      <c r="L39" t="n">
        <v>10.25</v>
      </c>
      <c r="M39" t="n">
        <v>9</v>
      </c>
      <c r="N39" t="n">
        <v>48.4</v>
      </c>
      <c r="O39" t="n">
        <v>27234.57</v>
      </c>
      <c r="P39" t="n">
        <v>148.31</v>
      </c>
      <c r="Q39" t="n">
        <v>988.08</v>
      </c>
      <c r="R39" t="n">
        <v>44.27</v>
      </c>
      <c r="S39" t="n">
        <v>35.43</v>
      </c>
      <c r="T39" t="n">
        <v>3384.45</v>
      </c>
      <c r="U39" t="n">
        <v>0.8</v>
      </c>
      <c r="V39" t="n">
        <v>0.88</v>
      </c>
      <c r="W39" t="n">
        <v>2.98</v>
      </c>
      <c r="X39" t="n">
        <v>0.21</v>
      </c>
      <c r="Y39" t="n">
        <v>1</v>
      </c>
      <c r="Z39" t="n">
        <v>10</v>
      </c>
      <c r="AA39" t="n">
        <v>383.0368897548429</v>
      </c>
      <c r="AB39" t="n">
        <v>524.0879709575242</v>
      </c>
      <c r="AC39" t="n">
        <v>474.0697505714244</v>
      </c>
      <c r="AD39" t="n">
        <v>383036.889754843</v>
      </c>
      <c r="AE39" t="n">
        <v>524087.9709575243</v>
      </c>
      <c r="AF39" t="n">
        <v>2.6585300052677e-06</v>
      </c>
      <c r="AG39" t="n">
        <v>10.4296875</v>
      </c>
      <c r="AH39" t="n">
        <v>474069.7505714244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6.2401</v>
      </c>
      <c r="E40" t="n">
        <v>16.03</v>
      </c>
      <c r="F40" t="n">
        <v>12.97</v>
      </c>
      <c r="G40" t="n">
        <v>64.87</v>
      </c>
      <c r="H40" t="n">
        <v>0.85</v>
      </c>
      <c r="I40" t="n">
        <v>12</v>
      </c>
      <c r="J40" t="n">
        <v>219.33</v>
      </c>
      <c r="K40" t="n">
        <v>55.27</v>
      </c>
      <c r="L40" t="n">
        <v>10.5</v>
      </c>
      <c r="M40" t="n">
        <v>8</v>
      </c>
      <c r="N40" t="n">
        <v>48.56</v>
      </c>
      <c r="O40" t="n">
        <v>27285.35</v>
      </c>
      <c r="P40" t="n">
        <v>146.69</v>
      </c>
      <c r="Q40" t="n">
        <v>988.08</v>
      </c>
      <c r="R40" t="n">
        <v>44.52</v>
      </c>
      <c r="S40" t="n">
        <v>35.43</v>
      </c>
      <c r="T40" t="n">
        <v>3511.97</v>
      </c>
      <c r="U40" t="n">
        <v>0.8</v>
      </c>
      <c r="V40" t="n">
        <v>0.88</v>
      </c>
      <c r="W40" t="n">
        <v>2.99</v>
      </c>
      <c r="X40" t="n">
        <v>0.22</v>
      </c>
      <c r="Y40" t="n">
        <v>1</v>
      </c>
      <c r="Z40" t="n">
        <v>10</v>
      </c>
      <c r="AA40" t="n">
        <v>381.7214012790826</v>
      </c>
      <c r="AB40" t="n">
        <v>522.2880615897333</v>
      </c>
      <c r="AC40" t="n">
        <v>472.4416220275067</v>
      </c>
      <c r="AD40" t="n">
        <v>381721.4012790826</v>
      </c>
      <c r="AE40" t="n">
        <v>522288.0615897333</v>
      </c>
      <c r="AF40" t="n">
        <v>2.657124817546685e-06</v>
      </c>
      <c r="AG40" t="n">
        <v>10.43619791666667</v>
      </c>
      <c r="AH40" t="n">
        <v>472441.6220275067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6.2608</v>
      </c>
      <c r="E41" t="n">
        <v>15.97</v>
      </c>
      <c r="F41" t="n">
        <v>12.96</v>
      </c>
      <c r="G41" t="n">
        <v>70.7</v>
      </c>
      <c r="H41" t="n">
        <v>0.87</v>
      </c>
      <c r="I41" t="n">
        <v>11</v>
      </c>
      <c r="J41" t="n">
        <v>219.75</v>
      </c>
      <c r="K41" t="n">
        <v>55.27</v>
      </c>
      <c r="L41" t="n">
        <v>10.75</v>
      </c>
      <c r="M41" t="n">
        <v>5</v>
      </c>
      <c r="N41" t="n">
        <v>48.72</v>
      </c>
      <c r="O41" t="n">
        <v>27336.19</v>
      </c>
      <c r="P41" t="n">
        <v>146.37</v>
      </c>
      <c r="Q41" t="n">
        <v>988.12</v>
      </c>
      <c r="R41" t="n">
        <v>44.13</v>
      </c>
      <c r="S41" t="n">
        <v>35.43</v>
      </c>
      <c r="T41" t="n">
        <v>3319.33</v>
      </c>
      <c r="U41" t="n">
        <v>0.8</v>
      </c>
      <c r="V41" t="n">
        <v>0.88</v>
      </c>
      <c r="W41" t="n">
        <v>2.99</v>
      </c>
      <c r="X41" t="n">
        <v>0.21</v>
      </c>
      <c r="Y41" t="n">
        <v>1</v>
      </c>
      <c r="Z41" t="n">
        <v>10</v>
      </c>
      <c r="AA41" t="n">
        <v>380.7971760516318</v>
      </c>
      <c r="AB41" t="n">
        <v>521.0234958595956</v>
      </c>
      <c r="AC41" t="n">
        <v>471.2977446758243</v>
      </c>
      <c r="AD41" t="n">
        <v>380797.1760516317</v>
      </c>
      <c r="AE41" t="n">
        <v>521023.4958595957</v>
      </c>
      <c r="AF41" t="n">
        <v>2.665939176887596e-06</v>
      </c>
      <c r="AG41" t="n">
        <v>10.39713541666667</v>
      </c>
      <c r="AH41" t="n">
        <v>471297.7446758243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6.2591</v>
      </c>
      <c r="E42" t="n">
        <v>15.98</v>
      </c>
      <c r="F42" t="n">
        <v>12.97</v>
      </c>
      <c r="G42" t="n">
        <v>70.72</v>
      </c>
      <c r="H42" t="n">
        <v>0.89</v>
      </c>
      <c r="I42" t="n">
        <v>11</v>
      </c>
      <c r="J42" t="n">
        <v>220.16</v>
      </c>
      <c r="K42" t="n">
        <v>55.27</v>
      </c>
      <c r="L42" t="n">
        <v>11</v>
      </c>
      <c r="M42" t="n">
        <v>4</v>
      </c>
      <c r="N42" t="n">
        <v>48.89</v>
      </c>
      <c r="O42" t="n">
        <v>27387.08</v>
      </c>
      <c r="P42" t="n">
        <v>145.85</v>
      </c>
      <c r="Q42" t="n">
        <v>988.13</v>
      </c>
      <c r="R42" t="n">
        <v>44.1</v>
      </c>
      <c r="S42" t="n">
        <v>35.43</v>
      </c>
      <c r="T42" t="n">
        <v>3305.68</v>
      </c>
      <c r="U42" t="n">
        <v>0.8</v>
      </c>
      <c r="V42" t="n">
        <v>0.88</v>
      </c>
      <c r="W42" t="n">
        <v>2.99</v>
      </c>
      <c r="X42" t="n">
        <v>0.21</v>
      </c>
      <c r="Y42" t="n">
        <v>1</v>
      </c>
      <c r="Z42" t="n">
        <v>10</v>
      </c>
      <c r="AA42" t="n">
        <v>380.4365181490697</v>
      </c>
      <c r="AB42" t="n">
        <v>520.5300278062066</v>
      </c>
      <c r="AC42" t="n">
        <v>470.8513725208639</v>
      </c>
      <c r="AD42" t="n">
        <v>380436.5181490697</v>
      </c>
      <c r="AE42" t="n">
        <v>520530.0278062066</v>
      </c>
      <c r="AF42" t="n">
        <v>2.665215292304043e-06</v>
      </c>
      <c r="AG42" t="n">
        <v>10.40364583333333</v>
      </c>
      <c r="AH42" t="n">
        <v>470851.3725208639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6.2555</v>
      </c>
      <c r="E43" t="n">
        <v>15.99</v>
      </c>
      <c r="F43" t="n">
        <v>12.97</v>
      </c>
      <c r="G43" t="n">
        <v>70.77</v>
      </c>
      <c r="H43" t="n">
        <v>0.91</v>
      </c>
      <c r="I43" t="n">
        <v>11</v>
      </c>
      <c r="J43" t="n">
        <v>220.57</v>
      </c>
      <c r="K43" t="n">
        <v>55.27</v>
      </c>
      <c r="L43" t="n">
        <v>11.25</v>
      </c>
      <c r="M43" t="n">
        <v>3</v>
      </c>
      <c r="N43" t="n">
        <v>49.05</v>
      </c>
      <c r="O43" t="n">
        <v>27438.03</v>
      </c>
      <c r="P43" t="n">
        <v>145.82</v>
      </c>
      <c r="Q43" t="n">
        <v>988.11</v>
      </c>
      <c r="R43" t="n">
        <v>44.51</v>
      </c>
      <c r="S43" t="n">
        <v>35.43</v>
      </c>
      <c r="T43" t="n">
        <v>3512.76</v>
      </c>
      <c r="U43" t="n">
        <v>0.8</v>
      </c>
      <c r="V43" t="n">
        <v>0.88</v>
      </c>
      <c r="W43" t="n">
        <v>2.99</v>
      </c>
      <c r="X43" t="n">
        <v>0.22</v>
      </c>
      <c r="Y43" t="n">
        <v>1</v>
      </c>
      <c r="Z43" t="n">
        <v>10</v>
      </c>
      <c r="AA43" t="n">
        <v>380.5148128547888</v>
      </c>
      <c r="AB43" t="n">
        <v>520.6371540766901</v>
      </c>
      <c r="AC43" t="n">
        <v>470.9482748104451</v>
      </c>
      <c r="AD43" t="n">
        <v>380514.8128547888</v>
      </c>
      <c r="AE43" t="n">
        <v>520637.1540766901</v>
      </c>
      <c r="AF43" t="n">
        <v>2.663682360244754e-06</v>
      </c>
      <c r="AG43" t="n">
        <v>10.41015625</v>
      </c>
      <c r="AH43" t="n">
        <v>470948.2748104451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6.2549</v>
      </c>
      <c r="E44" t="n">
        <v>15.99</v>
      </c>
      <c r="F44" t="n">
        <v>12.98</v>
      </c>
      <c r="G44" t="n">
        <v>70.78</v>
      </c>
      <c r="H44" t="n">
        <v>0.92</v>
      </c>
      <c r="I44" t="n">
        <v>11</v>
      </c>
      <c r="J44" t="n">
        <v>220.99</v>
      </c>
      <c r="K44" t="n">
        <v>55.27</v>
      </c>
      <c r="L44" t="n">
        <v>11.5</v>
      </c>
      <c r="M44" t="n">
        <v>0</v>
      </c>
      <c r="N44" t="n">
        <v>49.21</v>
      </c>
      <c r="O44" t="n">
        <v>27489.03</v>
      </c>
      <c r="P44" t="n">
        <v>145.88</v>
      </c>
      <c r="Q44" t="n">
        <v>988.08</v>
      </c>
      <c r="R44" t="n">
        <v>44.37</v>
      </c>
      <c r="S44" t="n">
        <v>35.43</v>
      </c>
      <c r="T44" t="n">
        <v>3442.42</v>
      </c>
      <c r="U44" t="n">
        <v>0.8</v>
      </c>
      <c r="V44" t="n">
        <v>0.88</v>
      </c>
      <c r="W44" t="n">
        <v>2.99</v>
      </c>
      <c r="X44" t="n">
        <v>0.22</v>
      </c>
      <c r="Y44" t="n">
        <v>1</v>
      </c>
      <c r="Z44" t="n">
        <v>10</v>
      </c>
      <c r="AA44" t="n">
        <v>380.6265394389237</v>
      </c>
      <c r="AB44" t="n">
        <v>520.7900233181325</v>
      </c>
      <c r="AC44" t="n">
        <v>471.0865544260376</v>
      </c>
      <c r="AD44" t="n">
        <v>380626.5394389237</v>
      </c>
      <c r="AE44" t="n">
        <v>520790.0233181326</v>
      </c>
      <c r="AF44" t="n">
        <v>2.663426871568206e-06</v>
      </c>
      <c r="AG44" t="n">
        <v>10.41015625</v>
      </c>
      <c r="AH44" t="n">
        <v>471086.5544260376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5.0082</v>
      </c>
      <c r="E2" t="n">
        <v>19.97</v>
      </c>
      <c r="F2" t="n">
        <v>15</v>
      </c>
      <c r="G2" t="n">
        <v>8.109999999999999</v>
      </c>
      <c r="H2" t="n">
        <v>0.14</v>
      </c>
      <c r="I2" t="n">
        <v>111</v>
      </c>
      <c r="J2" t="n">
        <v>124.63</v>
      </c>
      <c r="K2" t="n">
        <v>45</v>
      </c>
      <c r="L2" t="n">
        <v>1</v>
      </c>
      <c r="M2" t="n">
        <v>109</v>
      </c>
      <c r="N2" t="n">
        <v>18.64</v>
      </c>
      <c r="O2" t="n">
        <v>15605.44</v>
      </c>
      <c r="P2" t="n">
        <v>153.25</v>
      </c>
      <c r="Q2" t="n">
        <v>988.7</v>
      </c>
      <c r="R2" t="n">
        <v>107.48</v>
      </c>
      <c r="S2" t="n">
        <v>35.43</v>
      </c>
      <c r="T2" t="n">
        <v>34494.18</v>
      </c>
      <c r="U2" t="n">
        <v>0.33</v>
      </c>
      <c r="V2" t="n">
        <v>0.76</v>
      </c>
      <c r="W2" t="n">
        <v>3.15</v>
      </c>
      <c r="X2" t="n">
        <v>2.24</v>
      </c>
      <c r="Y2" t="n">
        <v>1</v>
      </c>
      <c r="Z2" t="n">
        <v>10</v>
      </c>
      <c r="AA2" t="n">
        <v>457.3615539628358</v>
      </c>
      <c r="AB2" t="n">
        <v>625.7822554996666</v>
      </c>
      <c r="AC2" t="n">
        <v>566.0584753256894</v>
      </c>
      <c r="AD2" t="n">
        <v>457361.5539628358</v>
      </c>
      <c r="AE2" t="n">
        <v>625782.2554996666</v>
      </c>
      <c r="AF2" t="n">
        <v>2.495982866606098e-06</v>
      </c>
      <c r="AG2" t="n">
        <v>13.00130208333333</v>
      </c>
      <c r="AH2" t="n">
        <v>566058.4753256894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5.3333</v>
      </c>
      <c r="E3" t="n">
        <v>18.75</v>
      </c>
      <c r="F3" t="n">
        <v>14.45</v>
      </c>
      <c r="G3" t="n">
        <v>10.2</v>
      </c>
      <c r="H3" t="n">
        <v>0.18</v>
      </c>
      <c r="I3" t="n">
        <v>85</v>
      </c>
      <c r="J3" t="n">
        <v>124.96</v>
      </c>
      <c r="K3" t="n">
        <v>45</v>
      </c>
      <c r="L3" t="n">
        <v>1.25</v>
      </c>
      <c r="M3" t="n">
        <v>83</v>
      </c>
      <c r="N3" t="n">
        <v>18.71</v>
      </c>
      <c r="O3" t="n">
        <v>15645.96</v>
      </c>
      <c r="P3" t="n">
        <v>146</v>
      </c>
      <c r="Q3" t="n">
        <v>988.29</v>
      </c>
      <c r="R3" t="n">
        <v>90.36</v>
      </c>
      <c r="S3" t="n">
        <v>35.43</v>
      </c>
      <c r="T3" t="n">
        <v>26064.59</v>
      </c>
      <c r="U3" t="n">
        <v>0.39</v>
      </c>
      <c r="V3" t="n">
        <v>0.79</v>
      </c>
      <c r="W3" t="n">
        <v>3.1</v>
      </c>
      <c r="X3" t="n">
        <v>1.69</v>
      </c>
      <c r="Y3" t="n">
        <v>1</v>
      </c>
      <c r="Z3" t="n">
        <v>10</v>
      </c>
      <c r="AA3" t="n">
        <v>422.3759161667979</v>
      </c>
      <c r="AB3" t="n">
        <v>577.9133624097198</v>
      </c>
      <c r="AC3" t="n">
        <v>522.7581222078337</v>
      </c>
      <c r="AD3" t="n">
        <v>422375.9161667979</v>
      </c>
      <c r="AE3" t="n">
        <v>577913.3624097197</v>
      </c>
      <c r="AF3" t="n">
        <v>2.658005954728306e-06</v>
      </c>
      <c r="AG3" t="n">
        <v>12.20703125</v>
      </c>
      <c r="AH3" t="n">
        <v>522758.1222078337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5.5501</v>
      </c>
      <c r="E4" t="n">
        <v>18.02</v>
      </c>
      <c r="F4" t="n">
        <v>14.12</v>
      </c>
      <c r="G4" t="n">
        <v>12.28</v>
      </c>
      <c r="H4" t="n">
        <v>0.21</v>
      </c>
      <c r="I4" t="n">
        <v>69</v>
      </c>
      <c r="J4" t="n">
        <v>125.29</v>
      </c>
      <c r="K4" t="n">
        <v>45</v>
      </c>
      <c r="L4" t="n">
        <v>1.5</v>
      </c>
      <c r="M4" t="n">
        <v>67</v>
      </c>
      <c r="N4" t="n">
        <v>18.79</v>
      </c>
      <c r="O4" t="n">
        <v>15686.51</v>
      </c>
      <c r="P4" t="n">
        <v>141</v>
      </c>
      <c r="Q4" t="n">
        <v>988.3</v>
      </c>
      <c r="R4" t="n">
        <v>80.18000000000001</v>
      </c>
      <c r="S4" t="n">
        <v>35.43</v>
      </c>
      <c r="T4" t="n">
        <v>21054.66</v>
      </c>
      <c r="U4" t="n">
        <v>0.44</v>
      </c>
      <c r="V4" t="n">
        <v>0.8100000000000001</v>
      </c>
      <c r="W4" t="n">
        <v>3.08</v>
      </c>
      <c r="X4" t="n">
        <v>1.37</v>
      </c>
      <c r="Y4" t="n">
        <v>1</v>
      </c>
      <c r="Z4" t="n">
        <v>10</v>
      </c>
      <c r="AA4" t="n">
        <v>396.9182884932787</v>
      </c>
      <c r="AB4" t="n">
        <v>543.0811131155431</v>
      </c>
      <c r="AC4" t="n">
        <v>491.2502138989243</v>
      </c>
      <c r="AD4" t="n">
        <v>396918.2884932787</v>
      </c>
      <c r="AE4" t="n">
        <v>543081.113115543</v>
      </c>
      <c r="AF4" t="n">
        <v>2.76605457209187e-06</v>
      </c>
      <c r="AG4" t="n">
        <v>11.73177083333333</v>
      </c>
      <c r="AH4" t="n">
        <v>491250.2138989243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5.7226</v>
      </c>
      <c r="E5" t="n">
        <v>17.47</v>
      </c>
      <c r="F5" t="n">
        <v>13.89</v>
      </c>
      <c r="G5" t="n">
        <v>14.62</v>
      </c>
      <c r="H5" t="n">
        <v>0.25</v>
      </c>
      <c r="I5" t="n">
        <v>57</v>
      </c>
      <c r="J5" t="n">
        <v>125.62</v>
      </c>
      <c r="K5" t="n">
        <v>45</v>
      </c>
      <c r="L5" t="n">
        <v>1.75</v>
      </c>
      <c r="M5" t="n">
        <v>55</v>
      </c>
      <c r="N5" t="n">
        <v>18.87</v>
      </c>
      <c r="O5" t="n">
        <v>15727.09</v>
      </c>
      <c r="P5" t="n">
        <v>136.91</v>
      </c>
      <c r="Q5" t="n">
        <v>988.27</v>
      </c>
      <c r="R5" t="n">
        <v>72.87</v>
      </c>
      <c r="S5" t="n">
        <v>35.43</v>
      </c>
      <c r="T5" t="n">
        <v>17461.02</v>
      </c>
      <c r="U5" t="n">
        <v>0.49</v>
      </c>
      <c r="V5" t="n">
        <v>0.82</v>
      </c>
      <c r="W5" t="n">
        <v>3.06</v>
      </c>
      <c r="X5" t="n">
        <v>1.13</v>
      </c>
      <c r="Y5" t="n">
        <v>1</v>
      </c>
      <c r="Z5" t="n">
        <v>10</v>
      </c>
      <c r="AA5" t="n">
        <v>386.2339741045114</v>
      </c>
      <c r="AB5" t="n">
        <v>528.4623628101477</v>
      </c>
      <c r="AC5" t="n">
        <v>478.0266566051309</v>
      </c>
      <c r="AD5" t="n">
        <v>386233.9741045114</v>
      </c>
      <c r="AE5" t="n">
        <v>528462.3628101477</v>
      </c>
      <c r="AF5" t="n">
        <v>2.852024989505223e-06</v>
      </c>
      <c r="AG5" t="n">
        <v>11.37369791666667</v>
      </c>
      <c r="AH5" t="n">
        <v>478026.6566051309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5.8465</v>
      </c>
      <c r="E6" t="n">
        <v>17.1</v>
      </c>
      <c r="F6" t="n">
        <v>13.72</v>
      </c>
      <c r="G6" t="n">
        <v>16.8</v>
      </c>
      <c r="H6" t="n">
        <v>0.28</v>
      </c>
      <c r="I6" t="n">
        <v>49</v>
      </c>
      <c r="J6" t="n">
        <v>125.95</v>
      </c>
      <c r="K6" t="n">
        <v>45</v>
      </c>
      <c r="L6" t="n">
        <v>2</v>
      </c>
      <c r="M6" t="n">
        <v>47</v>
      </c>
      <c r="N6" t="n">
        <v>18.95</v>
      </c>
      <c r="O6" t="n">
        <v>15767.7</v>
      </c>
      <c r="P6" t="n">
        <v>133.67</v>
      </c>
      <c r="Q6" t="n">
        <v>988.26</v>
      </c>
      <c r="R6" t="n">
        <v>67.40000000000001</v>
      </c>
      <c r="S6" t="n">
        <v>35.43</v>
      </c>
      <c r="T6" t="n">
        <v>14765.22</v>
      </c>
      <c r="U6" t="n">
        <v>0.53</v>
      </c>
      <c r="V6" t="n">
        <v>0.83</v>
      </c>
      <c r="W6" t="n">
        <v>3.05</v>
      </c>
      <c r="X6" t="n">
        <v>0.96</v>
      </c>
      <c r="Y6" t="n">
        <v>1</v>
      </c>
      <c r="Z6" t="n">
        <v>10</v>
      </c>
      <c r="AA6" t="n">
        <v>367.6759437729769</v>
      </c>
      <c r="AB6" t="n">
        <v>503.0704469880264</v>
      </c>
      <c r="AC6" t="n">
        <v>455.0581095912952</v>
      </c>
      <c r="AD6" t="n">
        <v>367675.9437729769</v>
      </c>
      <c r="AE6" t="n">
        <v>503070.4469880264</v>
      </c>
      <c r="AF6" t="n">
        <v>2.913774176273422e-06</v>
      </c>
      <c r="AG6" t="n">
        <v>11.1328125</v>
      </c>
      <c r="AH6" t="n">
        <v>455058.1095912952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5.94</v>
      </c>
      <c r="E7" t="n">
        <v>16.84</v>
      </c>
      <c r="F7" t="n">
        <v>13.6</v>
      </c>
      <c r="G7" t="n">
        <v>18.98</v>
      </c>
      <c r="H7" t="n">
        <v>0.31</v>
      </c>
      <c r="I7" t="n">
        <v>43</v>
      </c>
      <c r="J7" t="n">
        <v>126.28</v>
      </c>
      <c r="K7" t="n">
        <v>45</v>
      </c>
      <c r="L7" t="n">
        <v>2.25</v>
      </c>
      <c r="M7" t="n">
        <v>41</v>
      </c>
      <c r="N7" t="n">
        <v>19.03</v>
      </c>
      <c r="O7" t="n">
        <v>15808.34</v>
      </c>
      <c r="P7" t="n">
        <v>130.83</v>
      </c>
      <c r="Q7" t="n">
        <v>988.1</v>
      </c>
      <c r="R7" t="n">
        <v>63.96</v>
      </c>
      <c r="S7" t="n">
        <v>35.43</v>
      </c>
      <c r="T7" t="n">
        <v>13077.22</v>
      </c>
      <c r="U7" t="n">
        <v>0.55</v>
      </c>
      <c r="V7" t="n">
        <v>0.84</v>
      </c>
      <c r="W7" t="n">
        <v>3.04</v>
      </c>
      <c r="X7" t="n">
        <v>0.85</v>
      </c>
      <c r="Y7" t="n">
        <v>1</v>
      </c>
      <c r="Z7" t="n">
        <v>10</v>
      </c>
      <c r="AA7" t="n">
        <v>361.7438728298264</v>
      </c>
      <c r="AB7" t="n">
        <v>494.9539258191081</v>
      </c>
      <c r="AC7" t="n">
        <v>447.7162178111296</v>
      </c>
      <c r="AD7" t="n">
        <v>361743.8728298264</v>
      </c>
      <c r="AE7" t="n">
        <v>494953.9258191081</v>
      </c>
      <c r="AF7" t="n">
        <v>2.960372634407617e-06</v>
      </c>
      <c r="AG7" t="n">
        <v>10.96354166666667</v>
      </c>
      <c r="AH7" t="n">
        <v>447716.2178111296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6.0302</v>
      </c>
      <c r="E8" t="n">
        <v>16.58</v>
      </c>
      <c r="F8" t="n">
        <v>13.48</v>
      </c>
      <c r="G8" t="n">
        <v>21.28</v>
      </c>
      <c r="H8" t="n">
        <v>0.35</v>
      </c>
      <c r="I8" t="n">
        <v>38</v>
      </c>
      <c r="J8" t="n">
        <v>126.61</v>
      </c>
      <c r="K8" t="n">
        <v>45</v>
      </c>
      <c r="L8" t="n">
        <v>2.5</v>
      </c>
      <c r="M8" t="n">
        <v>36</v>
      </c>
      <c r="N8" t="n">
        <v>19.11</v>
      </c>
      <c r="O8" t="n">
        <v>15849</v>
      </c>
      <c r="P8" t="n">
        <v>127.8</v>
      </c>
      <c r="Q8" t="n">
        <v>988.21</v>
      </c>
      <c r="R8" t="n">
        <v>60.61</v>
      </c>
      <c r="S8" t="n">
        <v>35.43</v>
      </c>
      <c r="T8" t="n">
        <v>11428.46</v>
      </c>
      <c r="U8" t="n">
        <v>0.58</v>
      </c>
      <c r="V8" t="n">
        <v>0.85</v>
      </c>
      <c r="W8" t="n">
        <v>3.02</v>
      </c>
      <c r="X8" t="n">
        <v>0.73</v>
      </c>
      <c r="Y8" t="n">
        <v>1</v>
      </c>
      <c r="Z8" t="n">
        <v>10</v>
      </c>
      <c r="AA8" t="n">
        <v>356.0783729742627</v>
      </c>
      <c r="AB8" t="n">
        <v>487.2021389725124</v>
      </c>
      <c r="AC8" t="n">
        <v>440.7042506214718</v>
      </c>
      <c r="AD8" t="n">
        <v>356078.3729742627</v>
      </c>
      <c r="AE8" t="n">
        <v>487202.1389725124</v>
      </c>
      <c r="AF8" t="n">
        <v>3.005326441078251e-06</v>
      </c>
      <c r="AG8" t="n">
        <v>10.79427083333333</v>
      </c>
      <c r="AH8" t="n">
        <v>440704.2506214718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6.0883</v>
      </c>
      <c r="E9" t="n">
        <v>16.42</v>
      </c>
      <c r="F9" t="n">
        <v>13.42</v>
      </c>
      <c r="G9" t="n">
        <v>23.69</v>
      </c>
      <c r="H9" t="n">
        <v>0.38</v>
      </c>
      <c r="I9" t="n">
        <v>34</v>
      </c>
      <c r="J9" t="n">
        <v>126.94</v>
      </c>
      <c r="K9" t="n">
        <v>45</v>
      </c>
      <c r="L9" t="n">
        <v>2.75</v>
      </c>
      <c r="M9" t="n">
        <v>32</v>
      </c>
      <c r="N9" t="n">
        <v>19.19</v>
      </c>
      <c r="O9" t="n">
        <v>15889.69</v>
      </c>
      <c r="P9" t="n">
        <v>125.55</v>
      </c>
      <c r="Q9" t="n">
        <v>988.36</v>
      </c>
      <c r="R9" t="n">
        <v>58.54</v>
      </c>
      <c r="S9" t="n">
        <v>35.43</v>
      </c>
      <c r="T9" t="n">
        <v>10410.08</v>
      </c>
      <c r="U9" t="n">
        <v>0.61</v>
      </c>
      <c r="V9" t="n">
        <v>0.85</v>
      </c>
      <c r="W9" t="n">
        <v>3.02</v>
      </c>
      <c r="X9" t="n">
        <v>0.67</v>
      </c>
      <c r="Y9" t="n">
        <v>1</v>
      </c>
      <c r="Z9" t="n">
        <v>10</v>
      </c>
      <c r="AA9" t="n">
        <v>352.3110542662675</v>
      </c>
      <c r="AB9" t="n">
        <v>482.047527313862</v>
      </c>
      <c r="AC9" t="n">
        <v>436.04158786498</v>
      </c>
      <c r="AD9" t="n">
        <v>352311.0542662675</v>
      </c>
      <c r="AE9" t="n">
        <v>482047.5273138619</v>
      </c>
      <c r="AF9" t="n">
        <v>3.03428227442153e-06</v>
      </c>
      <c r="AG9" t="n">
        <v>10.69010416666667</v>
      </c>
      <c r="AH9" t="n">
        <v>436041.58786498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6.1416</v>
      </c>
      <c r="E10" t="n">
        <v>16.28</v>
      </c>
      <c r="F10" t="n">
        <v>13.36</v>
      </c>
      <c r="G10" t="n">
        <v>25.85</v>
      </c>
      <c r="H10" t="n">
        <v>0.42</v>
      </c>
      <c r="I10" t="n">
        <v>31</v>
      </c>
      <c r="J10" t="n">
        <v>127.27</v>
      </c>
      <c r="K10" t="n">
        <v>45</v>
      </c>
      <c r="L10" t="n">
        <v>3</v>
      </c>
      <c r="M10" t="n">
        <v>29</v>
      </c>
      <c r="N10" t="n">
        <v>19.27</v>
      </c>
      <c r="O10" t="n">
        <v>15930.42</v>
      </c>
      <c r="P10" t="n">
        <v>123.17</v>
      </c>
      <c r="Q10" t="n">
        <v>988.1799999999999</v>
      </c>
      <c r="R10" t="n">
        <v>56.48</v>
      </c>
      <c r="S10" t="n">
        <v>35.43</v>
      </c>
      <c r="T10" t="n">
        <v>9393.950000000001</v>
      </c>
      <c r="U10" t="n">
        <v>0.63</v>
      </c>
      <c r="V10" t="n">
        <v>0.85</v>
      </c>
      <c r="W10" t="n">
        <v>3.02</v>
      </c>
      <c r="X10" t="n">
        <v>0.6</v>
      </c>
      <c r="Y10" t="n">
        <v>1</v>
      </c>
      <c r="Z10" t="n">
        <v>10</v>
      </c>
      <c r="AA10" t="n">
        <v>348.6207984593665</v>
      </c>
      <c r="AB10" t="n">
        <v>476.9983565162639</v>
      </c>
      <c r="AC10" t="n">
        <v>431.474302841749</v>
      </c>
      <c r="AD10" t="n">
        <v>348620.7984593665</v>
      </c>
      <c r="AE10" t="n">
        <v>476998.3565162639</v>
      </c>
      <c r="AF10" t="n">
        <v>3.060845887454178e-06</v>
      </c>
      <c r="AG10" t="n">
        <v>10.59895833333333</v>
      </c>
      <c r="AH10" t="n">
        <v>431474.302841749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6.1945</v>
      </c>
      <c r="E11" t="n">
        <v>16.14</v>
      </c>
      <c r="F11" t="n">
        <v>13.3</v>
      </c>
      <c r="G11" t="n">
        <v>28.49</v>
      </c>
      <c r="H11" t="n">
        <v>0.45</v>
      </c>
      <c r="I11" t="n">
        <v>28</v>
      </c>
      <c r="J11" t="n">
        <v>127.6</v>
      </c>
      <c r="K11" t="n">
        <v>45</v>
      </c>
      <c r="L11" t="n">
        <v>3.25</v>
      </c>
      <c r="M11" t="n">
        <v>26</v>
      </c>
      <c r="N11" t="n">
        <v>19.35</v>
      </c>
      <c r="O11" t="n">
        <v>15971.17</v>
      </c>
      <c r="P11" t="n">
        <v>120.46</v>
      </c>
      <c r="Q11" t="n">
        <v>988.08</v>
      </c>
      <c r="R11" t="n">
        <v>54.55</v>
      </c>
      <c r="S11" t="n">
        <v>35.43</v>
      </c>
      <c r="T11" t="n">
        <v>8447.82</v>
      </c>
      <c r="U11" t="n">
        <v>0.65</v>
      </c>
      <c r="V11" t="n">
        <v>0.86</v>
      </c>
      <c r="W11" t="n">
        <v>3.01</v>
      </c>
      <c r="X11" t="n">
        <v>0.54</v>
      </c>
      <c r="Y11" t="n">
        <v>1</v>
      </c>
      <c r="Z11" t="n">
        <v>10</v>
      </c>
      <c r="AA11" t="n">
        <v>333.6232740117453</v>
      </c>
      <c r="AB11" t="n">
        <v>456.4780819229463</v>
      </c>
      <c r="AC11" t="n">
        <v>412.9124544552313</v>
      </c>
      <c r="AD11" t="n">
        <v>333623.2740117452</v>
      </c>
      <c r="AE11" t="n">
        <v>456478.0819229463</v>
      </c>
      <c r="AF11" t="n">
        <v>3.087210148794272e-06</v>
      </c>
      <c r="AG11" t="n">
        <v>10.5078125</v>
      </c>
      <c r="AH11" t="n">
        <v>412912.4544552313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6.2545</v>
      </c>
      <c r="E12" t="n">
        <v>15.99</v>
      </c>
      <c r="F12" t="n">
        <v>13.22</v>
      </c>
      <c r="G12" t="n">
        <v>31.72</v>
      </c>
      <c r="H12" t="n">
        <v>0.48</v>
      </c>
      <c r="I12" t="n">
        <v>25</v>
      </c>
      <c r="J12" t="n">
        <v>127.93</v>
      </c>
      <c r="K12" t="n">
        <v>45</v>
      </c>
      <c r="L12" t="n">
        <v>3.5</v>
      </c>
      <c r="M12" t="n">
        <v>23</v>
      </c>
      <c r="N12" t="n">
        <v>19.43</v>
      </c>
      <c r="O12" t="n">
        <v>16011.95</v>
      </c>
      <c r="P12" t="n">
        <v>117.39</v>
      </c>
      <c r="Q12" t="n">
        <v>988.15</v>
      </c>
      <c r="R12" t="n">
        <v>52.22</v>
      </c>
      <c r="S12" t="n">
        <v>35.43</v>
      </c>
      <c r="T12" t="n">
        <v>7295.19</v>
      </c>
      <c r="U12" t="n">
        <v>0.68</v>
      </c>
      <c r="V12" t="n">
        <v>0.86</v>
      </c>
      <c r="W12" t="n">
        <v>3</v>
      </c>
      <c r="X12" t="n">
        <v>0.46</v>
      </c>
      <c r="Y12" t="n">
        <v>1</v>
      </c>
      <c r="Z12" t="n">
        <v>10</v>
      </c>
      <c r="AA12" t="n">
        <v>329.064493382969</v>
      </c>
      <c r="AB12" t="n">
        <v>450.2405571474476</v>
      </c>
      <c r="AC12" t="n">
        <v>407.2702302898853</v>
      </c>
      <c r="AD12" t="n">
        <v>329064.4933829691</v>
      </c>
      <c r="AE12" t="n">
        <v>450240.5571474477</v>
      </c>
      <c r="AF12" t="n">
        <v>3.117112902677178e-06</v>
      </c>
      <c r="AG12" t="n">
        <v>10.41015625</v>
      </c>
      <c r="AH12" t="n">
        <v>407270.2302898853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6.2647</v>
      </c>
      <c r="E13" t="n">
        <v>15.96</v>
      </c>
      <c r="F13" t="n">
        <v>13.22</v>
      </c>
      <c r="G13" t="n">
        <v>33.04</v>
      </c>
      <c r="H13" t="n">
        <v>0.52</v>
      </c>
      <c r="I13" t="n">
        <v>24</v>
      </c>
      <c r="J13" t="n">
        <v>128.26</v>
      </c>
      <c r="K13" t="n">
        <v>45</v>
      </c>
      <c r="L13" t="n">
        <v>3.75</v>
      </c>
      <c r="M13" t="n">
        <v>22</v>
      </c>
      <c r="N13" t="n">
        <v>19.51</v>
      </c>
      <c r="O13" t="n">
        <v>16052.76</v>
      </c>
      <c r="P13" t="n">
        <v>115.81</v>
      </c>
      <c r="Q13" t="n">
        <v>988.12</v>
      </c>
      <c r="R13" t="n">
        <v>52.13</v>
      </c>
      <c r="S13" t="n">
        <v>35.43</v>
      </c>
      <c r="T13" t="n">
        <v>7257.1</v>
      </c>
      <c r="U13" t="n">
        <v>0.68</v>
      </c>
      <c r="V13" t="n">
        <v>0.86</v>
      </c>
      <c r="W13" t="n">
        <v>3</v>
      </c>
      <c r="X13" t="n">
        <v>0.46</v>
      </c>
      <c r="Y13" t="n">
        <v>1</v>
      </c>
      <c r="Z13" t="n">
        <v>10</v>
      </c>
      <c r="AA13" t="n">
        <v>327.4533536978419</v>
      </c>
      <c r="AB13" t="n">
        <v>448.0361247517903</v>
      </c>
      <c r="AC13" t="n">
        <v>405.2761858281292</v>
      </c>
      <c r="AD13" t="n">
        <v>327453.3536978419</v>
      </c>
      <c r="AE13" t="n">
        <v>448036.1247517903</v>
      </c>
      <c r="AF13" t="n">
        <v>3.122196370837272e-06</v>
      </c>
      <c r="AG13" t="n">
        <v>10.390625</v>
      </c>
      <c r="AH13" t="n">
        <v>405276.1858281292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6.2991</v>
      </c>
      <c r="E14" t="n">
        <v>15.88</v>
      </c>
      <c r="F14" t="n">
        <v>13.18</v>
      </c>
      <c r="G14" t="n">
        <v>35.95</v>
      </c>
      <c r="H14" t="n">
        <v>0.55</v>
      </c>
      <c r="I14" t="n">
        <v>22</v>
      </c>
      <c r="J14" t="n">
        <v>128.59</v>
      </c>
      <c r="K14" t="n">
        <v>45</v>
      </c>
      <c r="L14" t="n">
        <v>4</v>
      </c>
      <c r="M14" t="n">
        <v>20</v>
      </c>
      <c r="N14" t="n">
        <v>19.59</v>
      </c>
      <c r="O14" t="n">
        <v>16093.6</v>
      </c>
      <c r="P14" t="n">
        <v>113.6</v>
      </c>
      <c r="Q14" t="n">
        <v>988.17</v>
      </c>
      <c r="R14" t="n">
        <v>50.99</v>
      </c>
      <c r="S14" t="n">
        <v>35.43</v>
      </c>
      <c r="T14" t="n">
        <v>6695.86</v>
      </c>
      <c r="U14" t="n">
        <v>0.6899999999999999</v>
      </c>
      <c r="V14" t="n">
        <v>0.86</v>
      </c>
      <c r="W14" t="n">
        <v>3</v>
      </c>
      <c r="X14" t="n">
        <v>0.43</v>
      </c>
      <c r="Y14" t="n">
        <v>1</v>
      </c>
      <c r="Z14" t="n">
        <v>10</v>
      </c>
      <c r="AA14" t="n">
        <v>324.6189610573606</v>
      </c>
      <c r="AB14" t="n">
        <v>444.1579836965056</v>
      </c>
      <c r="AC14" t="n">
        <v>401.7681691121557</v>
      </c>
      <c r="AD14" t="n">
        <v>324618.9610573606</v>
      </c>
      <c r="AE14" t="n">
        <v>444157.9836965056</v>
      </c>
      <c r="AF14" t="n">
        <v>3.139340616396804e-06</v>
      </c>
      <c r="AG14" t="n">
        <v>10.33854166666667</v>
      </c>
      <c r="AH14" t="n">
        <v>401768.1691121557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6.3426</v>
      </c>
      <c r="E15" t="n">
        <v>15.77</v>
      </c>
      <c r="F15" t="n">
        <v>13.12</v>
      </c>
      <c r="G15" t="n">
        <v>39.37</v>
      </c>
      <c r="H15" t="n">
        <v>0.58</v>
      </c>
      <c r="I15" t="n">
        <v>20</v>
      </c>
      <c r="J15" t="n">
        <v>128.92</v>
      </c>
      <c r="K15" t="n">
        <v>45</v>
      </c>
      <c r="L15" t="n">
        <v>4.25</v>
      </c>
      <c r="M15" t="n">
        <v>16</v>
      </c>
      <c r="N15" t="n">
        <v>19.68</v>
      </c>
      <c r="O15" t="n">
        <v>16134.46</v>
      </c>
      <c r="P15" t="n">
        <v>111.06</v>
      </c>
      <c r="Q15" t="n">
        <v>988.14</v>
      </c>
      <c r="R15" t="n">
        <v>49.15</v>
      </c>
      <c r="S15" t="n">
        <v>35.43</v>
      </c>
      <c r="T15" t="n">
        <v>5785.45</v>
      </c>
      <c r="U15" t="n">
        <v>0.72</v>
      </c>
      <c r="V15" t="n">
        <v>0.87</v>
      </c>
      <c r="W15" t="n">
        <v>3</v>
      </c>
      <c r="X15" t="n">
        <v>0.37</v>
      </c>
      <c r="Y15" t="n">
        <v>1</v>
      </c>
      <c r="Z15" t="n">
        <v>10</v>
      </c>
      <c r="AA15" t="n">
        <v>321.2660451120564</v>
      </c>
      <c r="AB15" t="n">
        <v>439.5703761799286</v>
      </c>
      <c r="AC15" t="n">
        <v>397.6183964182132</v>
      </c>
      <c r="AD15" t="n">
        <v>321266.0451120564</v>
      </c>
      <c r="AE15" t="n">
        <v>439570.3761799286</v>
      </c>
      <c r="AF15" t="n">
        <v>3.16102011296191e-06</v>
      </c>
      <c r="AG15" t="n">
        <v>10.26692708333333</v>
      </c>
      <c r="AH15" t="n">
        <v>397618.3964182132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6.3537</v>
      </c>
      <c r="E16" t="n">
        <v>15.74</v>
      </c>
      <c r="F16" t="n">
        <v>13.12</v>
      </c>
      <c r="G16" t="n">
        <v>41.44</v>
      </c>
      <c r="H16" t="n">
        <v>0.62</v>
      </c>
      <c r="I16" t="n">
        <v>19</v>
      </c>
      <c r="J16" t="n">
        <v>129.25</v>
      </c>
      <c r="K16" t="n">
        <v>45</v>
      </c>
      <c r="L16" t="n">
        <v>4.5</v>
      </c>
      <c r="M16" t="n">
        <v>11</v>
      </c>
      <c r="N16" t="n">
        <v>19.76</v>
      </c>
      <c r="O16" t="n">
        <v>16175.36</v>
      </c>
      <c r="P16" t="n">
        <v>109.29</v>
      </c>
      <c r="Q16" t="n">
        <v>988.26</v>
      </c>
      <c r="R16" t="n">
        <v>48.86</v>
      </c>
      <c r="S16" t="n">
        <v>35.43</v>
      </c>
      <c r="T16" t="n">
        <v>5644.46</v>
      </c>
      <c r="U16" t="n">
        <v>0.73</v>
      </c>
      <c r="V16" t="n">
        <v>0.87</v>
      </c>
      <c r="W16" t="n">
        <v>3</v>
      </c>
      <c r="X16" t="n">
        <v>0.37</v>
      </c>
      <c r="Y16" t="n">
        <v>1</v>
      </c>
      <c r="Z16" t="n">
        <v>10</v>
      </c>
      <c r="AA16" t="n">
        <v>319.507600586365</v>
      </c>
      <c r="AB16" t="n">
        <v>437.1643948027802</v>
      </c>
      <c r="AC16" t="n">
        <v>395.4420385268838</v>
      </c>
      <c r="AD16" t="n">
        <v>319507.600586365</v>
      </c>
      <c r="AE16" t="n">
        <v>437164.3948027802</v>
      </c>
      <c r="AF16" t="n">
        <v>3.166552122430247e-06</v>
      </c>
      <c r="AG16" t="n">
        <v>10.24739583333333</v>
      </c>
      <c r="AH16" t="n">
        <v>395442.0385268838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6.3672</v>
      </c>
      <c r="E17" t="n">
        <v>15.71</v>
      </c>
      <c r="F17" t="n">
        <v>13.11</v>
      </c>
      <c r="G17" t="n">
        <v>43.71</v>
      </c>
      <c r="H17" t="n">
        <v>0.65</v>
      </c>
      <c r="I17" t="n">
        <v>18</v>
      </c>
      <c r="J17" t="n">
        <v>129.59</v>
      </c>
      <c r="K17" t="n">
        <v>45</v>
      </c>
      <c r="L17" t="n">
        <v>4.75</v>
      </c>
      <c r="M17" t="n">
        <v>5</v>
      </c>
      <c r="N17" t="n">
        <v>19.84</v>
      </c>
      <c r="O17" t="n">
        <v>16216.29</v>
      </c>
      <c r="P17" t="n">
        <v>108.12</v>
      </c>
      <c r="Q17" t="n">
        <v>988.15</v>
      </c>
      <c r="R17" t="n">
        <v>48.55</v>
      </c>
      <c r="S17" t="n">
        <v>35.43</v>
      </c>
      <c r="T17" t="n">
        <v>5494.73</v>
      </c>
      <c r="U17" t="n">
        <v>0.73</v>
      </c>
      <c r="V17" t="n">
        <v>0.87</v>
      </c>
      <c r="W17" t="n">
        <v>3.01</v>
      </c>
      <c r="X17" t="n">
        <v>0.36</v>
      </c>
      <c r="Y17" t="n">
        <v>1</v>
      </c>
      <c r="Z17" t="n">
        <v>10</v>
      </c>
      <c r="AA17" t="n">
        <v>318.1841036028902</v>
      </c>
      <c r="AB17" t="n">
        <v>435.353527841424</v>
      </c>
      <c r="AC17" t="n">
        <v>393.8039981667516</v>
      </c>
      <c r="AD17" t="n">
        <v>318184.1036028902</v>
      </c>
      <c r="AE17" t="n">
        <v>435353.527841424</v>
      </c>
      <c r="AF17" t="n">
        <v>3.173280242053902e-06</v>
      </c>
      <c r="AG17" t="n">
        <v>10.22786458333333</v>
      </c>
      <c r="AH17" t="n">
        <v>393803.9981667516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6.3701</v>
      </c>
      <c r="E18" t="n">
        <v>15.7</v>
      </c>
      <c r="F18" t="n">
        <v>13.11</v>
      </c>
      <c r="G18" t="n">
        <v>43.69</v>
      </c>
      <c r="H18" t="n">
        <v>0.68</v>
      </c>
      <c r="I18" t="n">
        <v>18</v>
      </c>
      <c r="J18" t="n">
        <v>129.92</v>
      </c>
      <c r="K18" t="n">
        <v>45</v>
      </c>
      <c r="L18" t="n">
        <v>5</v>
      </c>
      <c r="M18" t="n">
        <v>2</v>
      </c>
      <c r="N18" t="n">
        <v>19.92</v>
      </c>
      <c r="O18" t="n">
        <v>16257.24</v>
      </c>
      <c r="P18" t="n">
        <v>108.54</v>
      </c>
      <c r="Q18" t="n">
        <v>988.17</v>
      </c>
      <c r="R18" t="n">
        <v>48.02</v>
      </c>
      <c r="S18" t="n">
        <v>35.43</v>
      </c>
      <c r="T18" t="n">
        <v>5232.36</v>
      </c>
      <c r="U18" t="n">
        <v>0.74</v>
      </c>
      <c r="V18" t="n">
        <v>0.87</v>
      </c>
      <c r="W18" t="n">
        <v>3.01</v>
      </c>
      <c r="X18" t="n">
        <v>0.35</v>
      </c>
      <c r="Y18" t="n">
        <v>1</v>
      </c>
      <c r="Z18" t="n">
        <v>10</v>
      </c>
      <c r="AA18" t="n">
        <v>318.4811355531173</v>
      </c>
      <c r="AB18" t="n">
        <v>435.7599400598496</v>
      </c>
      <c r="AC18" t="n">
        <v>394.1716229734538</v>
      </c>
      <c r="AD18" t="n">
        <v>318481.1355531173</v>
      </c>
      <c r="AE18" t="n">
        <v>435759.9400598495</v>
      </c>
      <c r="AF18" t="n">
        <v>3.174725541824908e-06</v>
      </c>
      <c r="AG18" t="n">
        <v>10.22135416666667</v>
      </c>
      <c r="AH18" t="n">
        <v>394171.6229734538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6.3708</v>
      </c>
      <c r="E19" t="n">
        <v>15.7</v>
      </c>
      <c r="F19" t="n">
        <v>13.1</v>
      </c>
      <c r="G19" t="n">
        <v>43.68</v>
      </c>
      <c r="H19" t="n">
        <v>0.71</v>
      </c>
      <c r="I19" t="n">
        <v>18</v>
      </c>
      <c r="J19" t="n">
        <v>130.25</v>
      </c>
      <c r="K19" t="n">
        <v>45</v>
      </c>
      <c r="L19" t="n">
        <v>5.25</v>
      </c>
      <c r="M19" t="n">
        <v>1</v>
      </c>
      <c r="N19" t="n">
        <v>20</v>
      </c>
      <c r="O19" t="n">
        <v>16298.23</v>
      </c>
      <c r="P19" t="n">
        <v>108.56</v>
      </c>
      <c r="Q19" t="n">
        <v>988.23</v>
      </c>
      <c r="R19" t="n">
        <v>48.11</v>
      </c>
      <c r="S19" t="n">
        <v>35.43</v>
      </c>
      <c r="T19" t="n">
        <v>5274.19</v>
      </c>
      <c r="U19" t="n">
        <v>0.74</v>
      </c>
      <c r="V19" t="n">
        <v>0.87</v>
      </c>
      <c r="W19" t="n">
        <v>3.01</v>
      </c>
      <c r="X19" t="n">
        <v>0.35</v>
      </c>
      <c r="Y19" t="n">
        <v>1</v>
      </c>
      <c r="Z19" t="n">
        <v>10</v>
      </c>
      <c r="AA19" t="n">
        <v>318.450283038939</v>
      </c>
      <c r="AB19" t="n">
        <v>435.7177262888339</v>
      </c>
      <c r="AC19" t="n">
        <v>394.1334380254964</v>
      </c>
      <c r="AD19" t="n">
        <v>318450.283038939</v>
      </c>
      <c r="AE19" t="n">
        <v>435717.7262888339</v>
      </c>
      <c r="AF19" t="n">
        <v>3.175074407286876e-06</v>
      </c>
      <c r="AG19" t="n">
        <v>10.22135416666667</v>
      </c>
      <c r="AH19" t="n">
        <v>394133.4380254964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6.3701</v>
      </c>
      <c r="E20" t="n">
        <v>15.7</v>
      </c>
      <c r="F20" t="n">
        <v>13.11</v>
      </c>
      <c r="G20" t="n">
        <v>43.69</v>
      </c>
      <c r="H20" t="n">
        <v>0.74</v>
      </c>
      <c r="I20" t="n">
        <v>18</v>
      </c>
      <c r="J20" t="n">
        <v>130.58</v>
      </c>
      <c r="K20" t="n">
        <v>45</v>
      </c>
      <c r="L20" t="n">
        <v>5.5</v>
      </c>
      <c r="M20" t="n">
        <v>0</v>
      </c>
      <c r="N20" t="n">
        <v>20.09</v>
      </c>
      <c r="O20" t="n">
        <v>16339.24</v>
      </c>
      <c r="P20" t="n">
        <v>108.81</v>
      </c>
      <c r="Q20" t="n">
        <v>988.23</v>
      </c>
      <c r="R20" t="n">
        <v>48.13</v>
      </c>
      <c r="S20" t="n">
        <v>35.43</v>
      </c>
      <c r="T20" t="n">
        <v>5286.2</v>
      </c>
      <c r="U20" t="n">
        <v>0.74</v>
      </c>
      <c r="V20" t="n">
        <v>0.87</v>
      </c>
      <c r="W20" t="n">
        <v>3.01</v>
      </c>
      <c r="X20" t="n">
        <v>0.35</v>
      </c>
      <c r="Y20" t="n">
        <v>1</v>
      </c>
      <c r="Z20" t="n">
        <v>10</v>
      </c>
      <c r="AA20" t="n">
        <v>318.7117957959831</v>
      </c>
      <c r="AB20" t="n">
        <v>436.0755395801502</v>
      </c>
      <c r="AC20" t="n">
        <v>394.4571021184836</v>
      </c>
      <c r="AD20" t="n">
        <v>318711.7957959831</v>
      </c>
      <c r="AE20" t="n">
        <v>436075.5395801502</v>
      </c>
      <c r="AF20" t="n">
        <v>3.174725541824908e-06</v>
      </c>
      <c r="AG20" t="n">
        <v>10.22135416666667</v>
      </c>
      <c r="AH20" t="n">
        <v>394457.1021184836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3.2972</v>
      </c>
      <c r="E2" t="n">
        <v>30.33</v>
      </c>
      <c r="F2" t="n">
        <v>17.01</v>
      </c>
      <c r="G2" t="n">
        <v>4.93</v>
      </c>
      <c r="H2" t="n">
        <v>0.07000000000000001</v>
      </c>
      <c r="I2" t="n">
        <v>207</v>
      </c>
      <c r="J2" t="n">
        <v>263.32</v>
      </c>
      <c r="K2" t="n">
        <v>59.89</v>
      </c>
      <c r="L2" t="n">
        <v>1</v>
      </c>
      <c r="M2" t="n">
        <v>205</v>
      </c>
      <c r="N2" t="n">
        <v>67.43000000000001</v>
      </c>
      <c r="O2" t="n">
        <v>32710.1</v>
      </c>
      <c r="P2" t="n">
        <v>286.99</v>
      </c>
      <c r="Q2" t="n">
        <v>988.95</v>
      </c>
      <c r="R2" t="n">
        <v>170.74</v>
      </c>
      <c r="S2" t="n">
        <v>35.43</v>
      </c>
      <c r="T2" t="n">
        <v>65648.39999999999</v>
      </c>
      <c r="U2" t="n">
        <v>0.21</v>
      </c>
      <c r="V2" t="n">
        <v>0.67</v>
      </c>
      <c r="W2" t="n">
        <v>3.29</v>
      </c>
      <c r="X2" t="n">
        <v>4.25</v>
      </c>
      <c r="Y2" t="n">
        <v>1</v>
      </c>
      <c r="Z2" t="n">
        <v>10</v>
      </c>
      <c r="AA2" t="n">
        <v>1012.478248324079</v>
      </c>
      <c r="AB2" t="n">
        <v>1385.317406744855</v>
      </c>
      <c r="AC2" t="n">
        <v>1253.104657750317</v>
      </c>
      <c r="AD2" t="n">
        <v>1012478.248324079</v>
      </c>
      <c r="AE2" t="n">
        <v>1385317.406744855</v>
      </c>
      <c r="AF2" t="n">
        <v>1.303767809058776e-06</v>
      </c>
      <c r="AG2" t="n">
        <v>19.74609375</v>
      </c>
      <c r="AH2" t="n">
        <v>1253104.657750317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3.7594</v>
      </c>
      <c r="E3" t="n">
        <v>26.6</v>
      </c>
      <c r="F3" t="n">
        <v>15.91</v>
      </c>
      <c r="G3" t="n">
        <v>6.16</v>
      </c>
      <c r="H3" t="n">
        <v>0.08</v>
      </c>
      <c r="I3" t="n">
        <v>155</v>
      </c>
      <c r="J3" t="n">
        <v>263.79</v>
      </c>
      <c r="K3" t="n">
        <v>59.89</v>
      </c>
      <c r="L3" t="n">
        <v>1.25</v>
      </c>
      <c r="M3" t="n">
        <v>153</v>
      </c>
      <c r="N3" t="n">
        <v>67.65000000000001</v>
      </c>
      <c r="O3" t="n">
        <v>32767.75</v>
      </c>
      <c r="P3" t="n">
        <v>267.71</v>
      </c>
      <c r="Q3" t="n">
        <v>988.61</v>
      </c>
      <c r="R3" t="n">
        <v>135.99</v>
      </c>
      <c r="S3" t="n">
        <v>35.43</v>
      </c>
      <c r="T3" t="n">
        <v>48531.63</v>
      </c>
      <c r="U3" t="n">
        <v>0.26</v>
      </c>
      <c r="V3" t="n">
        <v>0.72</v>
      </c>
      <c r="W3" t="n">
        <v>3.22</v>
      </c>
      <c r="X3" t="n">
        <v>3.15</v>
      </c>
      <c r="Y3" t="n">
        <v>1</v>
      </c>
      <c r="Z3" t="n">
        <v>10</v>
      </c>
      <c r="AA3" t="n">
        <v>860.4471109002737</v>
      </c>
      <c r="AB3" t="n">
        <v>1177.301697381189</v>
      </c>
      <c r="AC3" t="n">
        <v>1064.941675736437</v>
      </c>
      <c r="AD3" t="n">
        <v>860447.1109002738</v>
      </c>
      <c r="AE3" t="n">
        <v>1177301.697381189</v>
      </c>
      <c r="AF3" t="n">
        <v>1.486529388989313e-06</v>
      </c>
      <c r="AG3" t="n">
        <v>17.31770833333333</v>
      </c>
      <c r="AH3" t="n">
        <v>1064941.675736437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4.1141</v>
      </c>
      <c r="E4" t="n">
        <v>24.31</v>
      </c>
      <c r="F4" t="n">
        <v>15.24</v>
      </c>
      <c r="G4" t="n">
        <v>7.43</v>
      </c>
      <c r="H4" t="n">
        <v>0.1</v>
      </c>
      <c r="I4" t="n">
        <v>123</v>
      </c>
      <c r="J4" t="n">
        <v>264.25</v>
      </c>
      <c r="K4" t="n">
        <v>59.89</v>
      </c>
      <c r="L4" t="n">
        <v>1.5</v>
      </c>
      <c r="M4" t="n">
        <v>121</v>
      </c>
      <c r="N4" t="n">
        <v>67.87</v>
      </c>
      <c r="O4" t="n">
        <v>32825.49</v>
      </c>
      <c r="P4" t="n">
        <v>255.65</v>
      </c>
      <c r="Q4" t="n">
        <v>988.35</v>
      </c>
      <c r="R4" t="n">
        <v>114.92</v>
      </c>
      <c r="S4" t="n">
        <v>35.43</v>
      </c>
      <c r="T4" t="n">
        <v>38156.31</v>
      </c>
      <c r="U4" t="n">
        <v>0.31</v>
      </c>
      <c r="V4" t="n">
        <v>0.75</v>
      </c>
      <c r="W4" t="n">
        <v>3.17</v>
      </c>
      <c r="X4" t="n">
        <v>2.48</v>
      </c>
      <c r="Y4" t="n">
        <v>1</v>
      </c>
      <c r="Z4" t="n">
        <v>10</v>
      </c>
      <c r="AA4" t="n">
        <v>757.1749145753714</v>
      </c>
      <c r="AB4" t="n">
        <v>1036.000122321705</v>
      </c>
      <c r="AC4" t="n">
        <v>937.1257246826244</v>
      </c>
      <c r="AD4" t="n">
        <v>757174.9145753714</v>
      </c>
      <c r="AE4" t="n">
        <v>1036000.122321705</v>
      </c>
      <c r="AF4" t="n">
        <v>1.626783678044617e-06</v>
      </c>
      <c r="AG4" t="n">
        <v>15.82682291666667</v>
      </c>
      <c r="AH4" t="n">
        <v>937125.7246826245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4.3663</v>
      </c>
      <c r="E5" t="n">
        <v>22.9</v>
      </c>
      <c r="F5" t="n">
        <v>14.84</v>
      </c>
      <c r="G5" t="n">
        <v>8.65</v>
      </c>
      <c r="H5" t="n">
        <v>0.12</v>
      </c>
      <c r="I5" t="n">
        <v>103</v>
      </c>
      <c r="J5" t="n">
        <v>264.72</v>
      </c>
      <c r="K5" t="n">
        <v>59.89</v>
      </c>
      <c r="L5" t="n">
        <v>1.75</v>
      </c>
      <c r="M5" t="n">
        <v>101</v>
      </c>
      <c r="N5" t="n">
        <v>68.09</v>
      </c>
      <c r="O5" t="n">
        <v>32883.31</v>
      </c>
      <c r="P5" t="n">
        <v>248.41</v>
      </c>
      <c r="Q5" t="n">
        <v>988.47</v>
      </c>
      <c r="R5" t="n">
        <v>102.18</v>
      </c>
      <c r="S5" t="n">
        <v>35.43</v>
      </c>
      <c r="T5" t="n">
        <v>31888.55</v>
      </c>
      <c r="U5" t="n">
        <v>0.35</v>
      </c>
      <c r="V5" t="n">
        <v>0.77</v>
      </c>
      <c r="W5" t="n">
        <v>3.15</v>
      </c>
      <c r="X5" t="n">
        <v>2.08</v>
      </c>
      <c r="Y5" t="n">
        <v>1</v>
      </c>
      <c r="Z5" t="n">
        <v>10</v>
      </c>
      <c r="AA5" t="n">
        <v>706.6982670481461</v>
      </c>
      <c r="AB5" t="n">
        <v>966.9357463024311</v>
      </c>
      <c r="AC5" t="n">
        <v>874.6527557781699</v>
      </c>
      <c r="AD5" t="n">
        <v>706698.2670481461</v>
      </c>
      <c r="AE5" t="n">
        <v>966935.7463024311</v>
      </c>
      <c r="AF5" t="n">
        <v>1.72650775952121e-06</v>
      </c>
      <c r="AG5" t="n">
        <v>14.90885416666667</v>
      </c>
      <c r="AH5" t="n">
        <v>874652.7557781698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4.5844</v>
      </c>
      <c r="E6" t="n">
        <v>21.81</v>
      </c>
      <c r="F6" t="n">
        <v>14.51</v>
      </c>
      <c r="G6" t="n">
        <v>9.890000000000001</v>
      </c>
      <c r="H6" t="n">
        <v>0.13</v>
      </c>
      <c r="I6" t="n">
        <v>88</v>
      </c>
      <c r="J6" t="n">
        <v>265.19</v>
      </c>
      <c r="K6" t="n">
        <v>59.89</v>
      </c>
      <c r="L6" t="n">
        <v>2</v>
      </c>
      <c r="M6" t="n">
        <v>86</v>
      </c>
      <c r="N6" t="n">
        <v>68.31</v>
      </c>
      <c r="O6" t="n">
        <v>32941.21</v>
      </c>
      <c r="P6" t="n">
        <v>242.19</v>
      </c>
      <c r="Q6" t="n">
        <v>988.36</v>
      </c>
      <c r="R6" t="n">
        <v>92.56</v>
      </c>
      <c r="S6" t="n">
        <v>35.43</v>
      </c>
      <c r="T6" t="n">
        <v>27151.21</v>
      </c>
      <c r="U6" t="n">
        <v>0.38</v>
      </c>
      <c r="V6" t="n">
        <v>0.79</v>
      </c>
      <c r="W6" t="n">
        <v>3.1</v>
      </c>
      <c r="X6" t="n">
        <v>1.76</v>
      </c>
      <c r="Y6" t="n">
        <v>1</v>
      </c>
      <c r="Z6" t="n">
        <v>10</v>
      </c>
      <c r="AA6" t="n">
        <v>664.9315642501329</v>
      </c>
      <c r="AB6" t="n">
        <v>909.7887009173073</v>
      </c>
      <c r="AC6" t="n">
        <v>822.9597441982202</v>
      </c>
      <c r="AD6" t="n">
        <v>664931.5642501329</v>
      </c>
      <c r="AE6" t="n">
        <v>909788.7009173073</v>
      </c>
      <c r="AF6" t="n">
        <v>1.81274813291552e-06</v>
      </c>
      <c r="AG6" t="n">
        <v>14.19921875</v>
      </c>
      <c r="AH6" t="n">
        <v>822959.7441982202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4.7535</v>
      </c>
      <c r="E7" t="n">
        <v>21.04</v>
      </c>
      <c r="F7" t="n">
        <v>14.29</v>
      </c>
      <c r="G7" t="n">
        <v>11.14</v>
      </c>
      <c r="H7" t="n">
        <v>0.15</v>
      </c>
      <c r="I7" t="n">
        <v>77</v>
      </c>
      <c r="J7" t="n">
        <v>265.66</v>
      </c>
      <c r="K7" t="n">
        <v>59.89</v>
      </c>
      <c r="L7" t="n">
        <v>2.25</v>
      </c>
      <c r="M7" t="n">
        <v>75</v>
      </c>
      <c r="N7" t="n">
        <v>68.53</v>
      </c>
      <c r="O7" t="n">
        <v>32999.19</v>
      </c>
      <c r="P7" t="n">
        <v>237.97</v>
      </c>
      <c r="Q7" t="n">
        <v>988.39</v>
      </c>
      <c r="R7" t="n">
        <v>85.59999999999999</v>
      </c>
      <c r="S7" t="n">
        <v>35.43</v>
      </c>
      <c r="T7" t="n">
        <v>23725.09</v>
      </c>
      <c r="U7" t="n">
        <v>0.41</v>
      </c>
      <c r="V7" t="n">
        <v>0.8</v>
      </c>
      <c r="W7" t="n">
        <v>3.09</v>
      </c>
      <c r="X7" t="n">
        <v>1.53</v>
      </c>
      <c r="Y7" t="n">
        <v>1</v>
      </c>
      <c r="Z7" t="n">
        <v>10</v>
      </c>
      <c r="AA7" t="n">
        <v>632.4000617200384</v>
      </c>
      <c r="AB7" t="n">
        <v>865.277663967031</v>
      </c>
      <c r="AC7" t="n">
        <v>782.6967781428457</v>
      </c>
      <c r="AD7" t="n">
        <v>632400.0617200384</v>
      </c>
      <c r="AE7" t="n">
        <v>865277.6639670311</v>
      </c>
      <c r="AF7" t="n">
        <v>1.87961309000391e-06</v>
      </c>
      <c r="AG7" t="n">
        <v>13.69791666666667</v>
      </c>
      <c r="AH7" t="n">
        <v>782696.7781428457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4.8866</v>
      </c>
      <c r="E8" t="n">
        <v>20.46</v>
      </c>
      <c r="F8" t="n">
        <v>14.12</v>
      </c>
      <c r="G8" t="n">
        <v>12.28</v>
      </c>
      <c r="H8" t="n">
        <v>0.17</v>
      </c>
      <c r="I8" t="n">
        <v>69</v>
      </c>
      <c r="J8" t="n">
        <v>266.13</v>
      </c>
      <c r="K8" t="n">
        <v>59.89</v>
      </c>
      <c r="L8" t="n">
        <v>2.5</v>
      </c>
      <c r="M8" t="n">
        <v>67</v>
      </c>
      <c r="N8" t="n">
        <v>68.75</v>
      </c>
      <c r="O8" t="n">
        <v>33057.26</v>
      </c>
      <c r="P8" t="n">
        <v>234.48</v>
      </c>
      <c r="Q8" t="n">
        <v>988.25</v>
      </c>
      <c r="R8" t="n">
        <v>80.36</v>
      </c>
      <c r="S8" t="n">
        <v>35.43</v>
      </c>
      <c r="T8" t="n">
        <v>21145.49</v>
      </c>
      <c r="U8" t="n">
        <v>0.44</v>
      </c>
      <c r="V8" t="n">
        <v>0.8100000000000001</v>
      </c>
      <c r="W8" t="n">
        <v>3.07</v>
      </c>
      <c r="X8" t="n">
        <v>1.37</v>
      </c>
      <c r="Y8" t="n">
        <v>1</v>
      </c>
      <c r="Z8" t="n">
        <v>10</v>
      </c>
      <c r="AA8" t="n">
        <v>617.5208504251808</v>
      </c>
      <c r="AB8" t="n">
        <v>844.9192706489326</v>
      </c>
      <c r="AC8" t="n">
        <v>764.2813613098422</v>
      </c>
      <c r="AD8" t="n">
        <v>617520.8504251809</v>
      </c>
      <c r="AE8" t="n">
        <v>844919.2706489327</v>
      </c>
      <c r="AF8" t="n">
        <v>1.932243047357339e-06</v>
      </c>
      <c r="AG8" t="n">
        <v>13.3203125</v>
      </c>
      <c r="AH8" t="n">
        <v>764281.3613098422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5.0084</v>
      </c>
      <c r="E9" t="n">
        <v>19.97</v>
      </c>
      <c r="F9" t="n">
        <v>13.98</v>
      </c>
      <c r="G9" t="n">
        <v>13.53</v>
      </c>
      <c r="H9" t="n">
        <v>0.18</v>
      </c>
      <c r="I9" t="n">
        <v>62</v>
      </c>
      <c r="J9" t="n">
        <v>266.6</v>
      </c>
      <c r="K9" t="n">
        <v>59.89</v>
      </c>
      <c r="L9" t="n">
        <v>2.75</v>
      </c>
      <c r="M9" t="n">
        <v>60</v>
      </c>
      <c r="N9" t="n">
        <v>68.97</v>
      </c>
      <c r="O9" t="n">
        <v>33115.41</v>
      </c>
      <c r="P9" t="n">
        <v>231.48</v>
      </c>
      <c r="Q9" t="n">
        <v>988.3</v>
      </c>
      <c r="R9" t="n">
        <v>75.84999999999999</v>
      </c>
      <c r="S9" t="n">
        <v>35.43</v>
      </c>
      <c r="T9" t="n">
        <v>18926.51</v>
      </c>
      <c r="U9" t="n">
        <v>0.47</v>
      </c>
      <c r="V9" t="n">
        <v>0.82</v>
      </c>
      <c r="W9" t="n">
        <v>3.06</v>
      </c>
      <c r="X9" t="n">
        <v>1.22</v>
      </c>
      <c r="Y9" t="n">
        <v>1</v>
      </c>
      <c r="Z9" t="n">
        <v>10</v>
      </c>
      <c r="AA9" t="n">
        <v>592.3765077871383</v>
      </c>
      <c r="AB9" t="n">
        <v>810.5156717614553</v>
      </c>
      <c r="AC9" t="n">
        <v>733.1611936144312</v>
      </c>
      <c r="AD9" t="n">
        <v>592376.5077871382</v>
      </c>
      <c r="AE9" t="n">
        <v>810515.6717614554</v>
      </c>
      <c r="AF9" t="n">
        <v>1.980404796460626e-06</v>
      </c>
      <c r="AG9" t="n">
        <v>13.00130208333333</v>
      </c>
      <c r="AH9" t="n">
        <v>733161.1936144312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5.1165</v>
      </c>
      <c r="E10" t="n">
        <v>19.54</v>
      </c>
      <c r="F10" t="n">
        <v>13.86</v>
      </c>
      <c r="G10" t="n">
        <v>14.85</v>
      </c>
      <c r="H10" t="n">
        <v>0.2</v>
      </c>
      <c r="I10" t="n">
        <v>56</v>
      </c>
      <c r="J10" t="n">
        <v>267.08</v>
      </c>
      <c r="K10" t="n">
        <v>59.89</v>
      </c>
      <c r="L10" t="n">
        <v>3</v>
      </c>
      <c r="M10" t="n">
        <v>54</v>
      </c>
      <c r="N10" t="n">
        <v>69.19</v>
      </c>
      <c r="O10" t="n">
        <v>33173.65</v>
      </c>
      <c r="P10" t="n">
        <v>228.72</v>
      </c>
      <c r="Q10" t="n">
        <v>988.3200000000001</v>
      </c>
      <c r="R10" t="n">
        <v>72.20999999999999</v>
      </c>
      <c r="S10" t="n">
        <v>35.43</v>
      </c>
      <c r="T10" t="n">
        <v>17137.89</v>
      </c>
      <c r="U10" t="n">
        <v>0.49</v>
      </c>
      <c r="V10" t="n">
        <v>0.82</v>
      </c>
      <c r="W10" t="n">
        <v>3.05</v>
      </c>
      <c r="X10" t="n">
        <v>1.1</v>
      </c>
      <c r="Y10" t="n">
        <v>1</v>
      </c>
      <c r="Z10" t="n">
        <v>10</v>
      </c>
      <c r="AA10" t="n">
        <v>581.5532398848275</v>
      </c>
      <c r="AB10" t="n">
        <v>795.7067991286334</v>
      </c>
      <c r="AC10" t="n">
        <v>719.7656590013024</v>
      </c>
      <c r="AD10" t="n">
        <v>581553.2398848275</v>
      </c>
      <c r="AE10" t="n">
        <v>795706.7991286335</v>
      </c>
      <c r="AF10" t="n">
        <v>2.023149337331442e-06</v>
      </c>
      <c r="AG10" t="n">
        <v>12.72135416666667</v>
      </c>
      <c r="AH10" t="n">
        <v>719765.6590013024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5.2085</v>
      </c>
      <c r="E11" t="n">
        <v>19.2</v>
      </c>
      <c r="F11" t="n">
        <v>13.77</v>
      </c>
      <c r="G11" t="n">
        <v>16.2</v>
      </c>
      <c r="H11" t="n">
        <v>0.22</v>
      </c>
      <c r="I11" t="n">
        <v>51</v>
      </c>
      <c r="J11" t="n">
        <v>267.55</v>
      </c>
      <c r="K11" t="n">
        <v>59.89</v>
      </c>
      <c r="L11" t="n">
        <v>3.25</v>
      </c>
      <c r="M11" t="n">
        <v>49</v>
      </c>
      <c r="N11" t="n">
        <v>69.41</v>
      </c>
      <c r="O11" t="n">
        <v>33231.97</v>
      </c>
      <c r="P11" t="n">
        <v>226.5</v>
      </c>
      <c r="Q11" t="n">
        <v>988.1799999999999</v>
      </c>
      <c r="R11" t="n">
        <v>69.25</v>
      </c>
      <c r="S11" t="n">
        <v>35.43</v>
      </c>
      <c r="T11" t="n">
        <v>15678.94</v>
      </c>
      <c r="U11" t="n">
        <v>0.51</v>
      </c>
      <c r="V11" t="n">
        <v>0.83</v>
      </c>
      <c r="W11" t="n">
        <v>3.05</v>
      </c>
      <c r="X11" t="n">
        <v>1.01</v>
      </c>
      <c r="Y11" t="n">
        <v>1</v>
      </c>
      <c r="Z11" t="n">
        <v>10</v>
      </c>
      <c r="AA11" t="n">
        <v>560.1968531957982</v>
      </c>
      <c r="AB11" t="n">
        <v>766.4860486834184</v>
      </c>
      <c r="AC11" t="n">
        <v>693.333695966998</v>
      </c>
      <c r="AD11" t="n">
        <v>560196.8531957982</v>
      </c>
      <c r="AE11" t="n">
        <v>766486.0486834184</v>
      </c>
      <c r="AF11" t="n">
        <v>2.059527669987455e-06</v>
      </c>
      <c r="AG11" t="n">
        <v>12.5</v>
      </c>
      <c r="AH11" t="n">
        <v>693333.695966998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5.2841</v>
      </c>
      <c r="E12" t="n">
        <v>18.92</v>
      </c>
      <c r="F12" t="n">
        <v>13.7</v>
      </c>
      <c r="G12" t="n">
        <v>17.48</v>
      </c>
      <c r="H12" t="n">
        <v>0.23</v>
      </c>
      <c r="I12" t="n">
        <v>47</v>
      </c>
      <c r="J12" t="n">
        <v>268.02</v>
      </c>
      <c r="K12" t="n">
        <v>59.89</v>
      </c>
      <c r="L12" t="n">
        <v>3.5</v>
      </c>
      <c r="M12" t="n">
        <v>45</v>
      </c>
      <c r="N12" t="n">
        <v>69.64</v>
      </c>
      <c r="O12" t="n">
        <v>33290.38</v>
      </c>
      <c r="P12" t="n">
        <v>224.82</v>
      </c>
      <c r="Q12" t="n">
        <v>988.33</v>
      </c>
      <c r="R12" t="n">
        <v>66.91</v>
      </c>
      <c r="S12" t="n">
        <v>35.43</v>
      </c>
      <c r="T12" t="n">
        <v>14531.74</v>
      </c>
      <c r="U12" t="n">
        <v>0.53</v>
      </c>
      <c r="V12" t="n">
        <v>0.83</v>
      </c>
      <c r="W12" t="n">
        <v>3.05</v>
      </c>
      <c r="X12" t="n">
        <v>0.9399999999999999</v>
      </c>
      <c r="Y12" t="n">
        <v>1</v>
      </c>
      <c r="Z12" t="n">
        <v>10</v>
      </c>
      <c r="AA12" t="n">
        <v>553.5919129256739</v>
      </c>
      <c r="AB12" t="n">
        <v>757.4488780164348</v>
      </c>
      <c r="AC12" t="n">
        <v>685.1590201847225</v>
      </c>
      <c r="AD12" t="n">
        <v>553591.9129256739</v>
      </c>
      <c r="AE12" t="n">
        <v>757448.8780164348</v>
      </c>
      <c r="AF12" t="n">
        <v>2.089421169430875e-06</v>
      </c>
      <c r="AG12" t="n">
        <v>12.31770833333333</v>
      </c>
      <c r="AH12" t="n">
        <v>685159.0201847225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5.3475</v>
      </c>
      <c r="E13" t="n">
        <v>18.7</v>
      </c>
      <c r="F13" t="n">
        <v>13.62</v>
      </c>
      <c r="G13" t="n">
        <v>18.58</v>
      </c>
      <c r="H13" t="n">
        <v>0.25</v>
      </c>
      <c r="I13" t="n">
        <v>44</v>
      </c>
      <c r="J13" t="n">
        <v>268.5</v>
      </c>
      <c r="K13" t="n">
        <v>59.89</v>
      </c>
      <c r="L13" t="n">
        <v>3.75</v>
      </c>
      <c r="M13" t="n">
        <v>42</v>
      </c>
      <c r="N13" t="n">
        <v>69.86</v>
      </c>
      <c r="O13" t="n">
        <v>33348.87</v>
      </c>
      <c r="P13" t="n">
        <v>223.13</v>
      </c>
      <c r="Q13" t="n">
        <v>988.16</v>
      </c>
      <c r="R13" t="n">
        <v>64.86</v>
      </c>
      <c r="S13" t="n">
        <v>35.43</v>
      </c>
      <c r="T13" t="n">
        <v>13518.77</v>
      </c>
      <c r="U13" t="n">
        <v>0.55</v>
      </c>
      <c r="V13" t="n">
        <v>0.84</v>
      </c>
      <c r="W13" t="n">
        <v>3.04</v>
      </c>
      <c r="X13" t="n">
        <v>0.87</v>
      </c>
      <c r="Y13" t="n">
        <v>1</v>
      </c>
      <c r="Z13" t="n">
        <v>10</v>
      </c>
      <c r="AA13" t="n">
        <v>547.7946464063664</v>
      </c>
      <c r="AB13" t="n">
        <v>749.51680220737</v>
      </c>
      <c r="AC13" t="n">
        <v>677.9839705581367</v>
      </c>
      <c r="AD13" t="n">
        <v>547794.6464063664</v>
      </c>
      <c r="AE13" t="n">
        <v>749516.8022073701</v>
      </c>
      <c r="AF13" t="n">
        <v>2.11449058563078e-06</v>
      </c>
      <c r="AG13" t="n">
        <v>12.17447916666667</v>
      </c>
      <c r="AH13" t="n">
        <v>677983.9705581367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5.4136</v>
      </c>
      <c r="E14" t="n">
        <v>18.47</v>
      </c>
      <c r="F14" t="n">
        <v>13.55</v>
      </c>
      <c r="G14" t="n">
        <v>19.82</v>
      </c>
      <c r="H14" t="n">
        <v>0.26</v>
      </c>
      <c r="I14" t="n">
        <v>41</v>
      </c>
      <c r="J14" t="n">
        <v>268.97</v>
      </c>
      <c r="K14" t="n">
        <v>59.89</v>
      </c>
      <c r="L14" t="n">
        <v>4</v>
      </c>
      <c r="M14" t="n">
        <v>39</v>
      </c>
      <c r="N14" t="n">
        <v>70.09</v>
      </c>
      <c r="O14" t="n">
        <v>33407.45</v>
      </c>
      <c r="P14" t="n">
        <v>221.09</v>
      </c>
      <c r="Q14" t="n">
        <v>988.34</v>
      </c>
      <c r="R14" t="n">
        <v>62.37</v>
      </c>
      <c r="S14" t="n">
        <v>35.43</v>
      </c>
      <c r="T14" t="n">
        <v>12293.34</v>
      </c>
      <c r="U14" t="n">
        <v>0.57</v>
      </c>
      <c r="V14" t="n">
        <v>0.84</v>
      </c>
      <c r="W14" t="n">
        <v>3.03</v>
      </c>
      <c r="X14" t="n">
        <v>0.79</v>
      </c>
      <c r="Y14" t="n">
        <v>1</v>
      </c>
      <c r="Z14" t="n">
        <v>10</v>
      </c>
      <c r="AA14" t="n">
        <v>541.6877929584991</v>
      </c>
      <c r="AB14" t="n">
        <v>741.1611359046382</v>
      </c>
      <c r="AC14" t="n">
        <v>670.4257573200863</v>
      </c>
      <c r="AD14" t="n">
        <v>541687.7929584992</v>
      </c>
      <c r="AE14" t="n">
        <v>741161.1359046382</v>
      </c>
      <c r="AF14" t="n">
        <v>2.140627626810807e-06</v>
      </c>
      <c r="AG14" t="n">
        <v>12.02473958333333</v>
      </c>
      <c r="AH14" t="n">
        <v>670425.7573200862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5.4727</v>
      </c>
      <c r="E15" t="n">
        <v>18.27</v>
      </c>
      <c r="F15" t="n">
        <v>13.5</v>
      </c>
      <c r="G15" t="n">
        <v>21.31</v>
      </c>
      <c r="H15" t="n">
        <v>0.28</v>
      </c>
      <c r="I15" t="n">
        <v>38</v>
      </c>
      <c r="J15" t="n">
        <v>269.45</v>
      </c>
      <c r="K15" t="n">
        <v>59.89</v>
      </c>
      <c r="L15" t="n">
        <v>4.25</v>
      </c>
      <c r="M15" t="n">
        <v>36</v>
      </c>
      <c r="N15" t="n">
        <v>70.31</v>
      </c>
      <c r="O15" t="n">
        <v>33466.11</v>
      </c>
      <c r="P15" t="n">
        <v>219.61</v>
      </c>
      <c r="Q15" t="n">
        <v>988.16</v>
      </c>
      <c r="R15" t="n">
        <v>60.61</v>
      </c>
      <c r="S15" t="n">
        <v>35.43</v>
      </c>
      <c r="T15" t="n">
        <v>11427.05</v>
      </c>
      <c r="U15" t="n">
        <v>0.58</v>
      </c>
      <c r="V15" t="n">
        <v>0.84</v>
      </c>
      <c r="W15" t="n">
        <v>3.03</v>
      </c>
      <c r="X15" t="n">
        <v>0.74</v>
      </c>
      <c r="Y15" t="n">
        <v>1</v>
      </c>
      <c r="Z15" t="n">
        <v>10</v>
      </c>
      <c r="AA15" t="n">
        <v>536.591061449683</v>
      </c>
      <c r="AB15" t="n">
        <v>734.187563002351</v>
      </c>
      <c r="AC15" t="n">
        <v>664.1177324281223</v>
      </c>
      <c r="AD15" t="n">
        <v>536591.061449683</v>
      </c>
      <c r="AE15" t="n">
        <v>734187.563002351</v>
      </c>
      <c r="AF15" t="n">
        <v>2.163996751375702e-06</v>
      </c>
      <c r="AG15" t="n">
        <v>11.89453125</v>
      </c>
      <c r="AH15" t="n">
        <v>664117.7324281223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5.5191</v>
      </c>
      <c r="E16" t="n">
        <v>18.12</v>
      </c>
      <c r="F16" t="n">
        <v>13.45</v>
      </c>
      <c r="G16" t="n">
        <v>22.41</v>
      </c>
      <c r="H16" t="n">
        <v>0.3</v>
      </c>
      <c r="I16" t="n">
        <v>36</v>
      </c>
      <c r="J16" t="n">
        <v>269.92</v>
      </c>
      <c r="K16" t="n">
        <v>59.89</v>
      </c>
      <c r="L16" t="n">
        <v>4.5</v>
      </c>
      <c r="M16" t="n">
        <v>34</v>
      </c>
      <c r="N16" t="n">
        <v>70.54000000000001</v>
      </c>
      <c r="O16" t="n">
        <v>33524.86</v>
      </c>
      <c r="P16" t="n">
        <v>218.12</v>
      </c>
      <c r="Q16" t="n">
        <v>988.12</v>
      </c>
      <c r="R16" t="n">
        <v>58.99</v>
      </c>
      <c r="S16" t="n">
        <v>35.43</v>
      </c>
      <c r="T16" t="n">
        <v>10624.02</v>
      </c>
      <c r="U16" t="n">
        <v>0.6</v>
      </c>
      <c r="V16" t="n">
        <v>0.85</v>
      </c>
      <c r="W16" t="n">
        <v>3.03</v>
      </c>
      <c r="X16" t="n">
        <v>0.6899999999999999</v>
      </c>
      <c r="Y16" t="n">
        <v>1</v>
      </c>
      <c r="Z16" t="n">
        <v>10</v>
      </c>
      <c r="AA16" t="n">
        <v>519.7466335888087</v>
      </c>
      <c r="AB16" t="n">
        <v>711.1402736793926</v>
      </c>
      <c r="AC16" t="n">
        <v>643.2700440510735</v>
      </c>
      <c r="AD16" t="n">
        <v>519746.6335888087</v>
      </c>
      <c r="AE16" t="n">
        <v>711140.2736793926</v>
      </c>
      <c r="AF16" t="n">
        <v>2.182344084367431e-06</v>
      </c>
      <c r="AG16" t="n">
        <v>11.796875</v>
      </c>
      <c r="AH16" t="n">
        <v>643270.0440510735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5.557</v>
      </c>
      <c r="E17" t="n">
        <v>18</v>
      </c>
      <c r="F17" t="n">
        <v>13.42</v>
      </c>
      <c r="G17" t="n">
        <v>23.69</v>
      </c>
      <c r="H17" t="n">
        <v>0.31</v>
      </c>
      <c r="I17" t="n">
        <v>34</v>
      </c>
      <c r="J17" t="n">
        <v>270.4</v>
      </c>
      <c r="K17" t="n">
        <v>59.89</v>
      </c>
      <c r="L17" t="n">
        <v>4.75</v>
      </c>
      <c r="M17" t="n">
        <v>32</v>
      </c>
      <c r="N17" t="n">
        <v>70.76000000000001</v>
      </c>
      <c r="O17" t="n">
        <v>33583.7</v>
      </c>
      <c r="P17" t="n">
        <v>217.24</v>
      </c>
      <c r="Q17" t="n">
        <v>988.16</v>
      </c>
      <c r="R17" t="n">
        <v>58.58</v>
      </c>
      <c r="S17" t="n">
        <v>35.43</v>
      </c>
      <c r="T17" t="n">
        <v>10429.35</v>
      </c>
      <c r="U17" t="n">
        <v>0.6</v>
      </c>
      <c r="V17" t="n">
        <v>0.85</v>
      </c>
      <c r="W17" t="n">
        <v>3.02</v>
      </c>
      <c r="X17" t="n">
        <v>0.67</v>
      </c>
      <c r="Y17" t="n">
        <v>1</v>
      </c>
      <c r="Z17" t="n">
        <v>10</v>
      </c>
      <c r="AA17" t="n">
        <v>516.7760594491002</v>
      </c>
      <c r="AB17" t="n">
        <v>707.0758030889616</v>
      </c>
      <c r="AC17" t="n">
        <v>639.5934808292728</v>
      </c>
      <c r="AD17" t="n">
        <v>516776.0594491002</v>
      </c>
      <c r="AE17" t="n">
        <v>707075.8030889616</v>
      </c>
      <c r="AF17" t="n">
        <v>2.197330375755071e-06</v>
      </c>
      <c r="AG17" t="n">
        <v>11.71875</v>
      </c>
      <c r="AH17" t="n">
        <v>639593.4808292729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5.6044</v>
      </c>
      <c r="E18" t="n">
        <v>17.84</v>
      </c>
      <c r="F18" t="n">
        <v>13.37</v>
      </c>
      <c r="G18" t="n">
        <v>25.07</v>
      </c>
      <c r="H18" t="n">
        <v>0.33</v>
      </c>
      <c r="I18" t="n">
        <v>32</v>
      </c>
      <c r="J18" t="n">
        <v>270.88</v>
      </c>
      <c r="K18" t="n">
        <v>59.89</v>
      </c>
      <c r="L18" t="n">
        <v>5</v>
      </c>
      <c r="M18" t="n">
        <v>30</v>
      </c>
      <c r="N18" t="n">
        <v>70.98999999999999</v>
      </c>
      <c r="O18" t="n">
        <v>33642.62</v>
      </c>
      <c r="P18" t="n">
        <v>215.56</v>
      </c>
      <c r="Q18" t="n">
        <v>988.22</v>
      </c>
      <c r="R18" t="n">
        <v>56.71</v>
      </c>
      <c r="S18" t="n">
        <v>35.43</v>
      </c>
      <c r="T18" t="n">
        <v>9507.879999999999</v>
      </c>
      <c r="U18" t="n">
        <v>0.62</v>
      </c>
      <c r="V18" t="n">
        <v>0.85</v>
      </c>
      <c r="W18" t="n">
        <v>3.02</v>
      </c>
      <c r="X18" t="n">
        <v>0.62</v>
      </c>
      <c r="Y18" t="n">
        <v>1</v>
      </c>
      <c r="Z18" t="n">
        <v>10</v>
      </c>
      <c r="AA18" t="n">
        <v>512.489880598055</v>
      </c>
      <c r="AB18" t="n">
        <v>701.2112640920964</v>
      </c>
      <c r="AC18" t="n">
        <v>634.2886452033362</v>
      </c>
      <c r="AD18" t="n">
        <v>512489.8805980551</v>
      </c>
      <c r="AE18" t="n">
        <v>701211.2640920964</v>
      </c>
      <c r="AF18" t="n">
        <v>2.216073125406104e-06</v>
      </c>
      <c r="AG18" t="n">
        <v>11.61458333333333</v>
      </c>
      <c r="AH18" t="n">
        <v>634288.6452033361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5.6261</v>
      </c>
      <c r="E19" t="n">
        <v>17.77</v>
      </c>
      <c r="F19" t="n">
        <v>13.35</v>
      </c>
      <c r="G19" t="n">
        <v>25.85</v>
      </c>
      <c r="H19" t="n">
        <v>0.34</v>
      </c>
      <c r="I19" t="n">
        <v>31</v>
      </c>
      <c r="J19" t="n">
        <v>271.36</v>
      </c>
      <c r="K19" t="n">
        <v>59.89</v>
      </c>
      <c r="L19" t="n">
        <v>5.25</v>
      </c>
      <c r="M19" t="n">
        <v>29</v>
      </c>
      <c r="N19" t="n">
        <v>71.22</v>
      </c>
      <c r="O19" t="n">
        <v>33701.64</v>
      </c>
      <c r="P19" t="n">
        <v>214.86</v>
      </c>
      <c r="Q19" t="n">
        <v>988.2</v>
      </c>
      <c r="R19" t="n">
        <v>56.53</v>
      </c>
      <c r="S19" t="n">
        <v>35.43</v>
      </c>
      <c r="T19" t="n">
        <v>9419.9</v>
      </c>
      <c r="U19" t="n">
        <v>0.63</v>
      </c>
      <c r="V19" t="n">
        <v>0.85</v>
      </c>
      <c r="W19" t="n">
        <v>3.01</v>
      </c>
      <c r="X19" t="n">
        <v>0.6</v>
      </c>
      <c r="Y19" t="n">
        <v>1</v>
      </c>
      <c r="Z19" t="n">
        <v>10</v>
      </c>
      <c r="AA19" t="n">
        <v>510.6335720633361</v>
      </c>
      <c r="AB19" t="n">
        <v>698.6713808603413</v>
      </c>
      <c r="AC19" t="n">
        <v>631.9911648624711</v>
      </c>
      <c r="AD19" t="n">
        <v>510633.5720633361</v>
      </c>
      <c r="AE19" t="n">
        <v>698671.3808603412</v>
      </c>
      <c r="AF19" t="n">
        <v>2.224653666913012e-06</v>
      </c>
      <c r="AG19" t="n">
        <v>11.56901041666667</v>
      </c>
      <c r="AH19" t="n">
        <v>631991.1648624712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5.6733</v>
      </c>
      <c r="E20" t="n">
        <v>17.63</v>
      </c>
      <c r="F20" t="n">
        <v>13.31</v>
      </c>
      <c r="G20" t="n">
        <v>27.53</v>
      </c>
      <c r="H20" t="n">
        <v>0.36</v>
      </c>
      <c r="I20" t="n">
        <v>29</v>
      </c>
      <c r="J20" t="n">
        <v>271.84</v>
      </c>
      <c r="K20" t="n">
        <v>59.89</v>
      </c>
      <c r="L20" t="n">
        <v>5.5</v>
      </c>
      <c r="M20" t="n">
        <v>27</v>
      </c>
      <c r="N20" t="n">
        <v>71.45</v>
      </c>
      <c r="O20" t="n">
        <v>33760.74</v>
      </c>
      <c r="P20" t="n">
        <v>213.22</v>
      </c>
      <c r="Q20" t="n">
        <v>988.08</v>
      </c>
      <c r="R20" t="n">
        <v>55.02</v>
      </c>
      <c r="S20" t="n">
        <v>35.43</v>
      </c>
      <c r="T20" t="n">
        <v>8674.780000000001</v>
      </c>
      <c r="U20" t="n">
        <v>0.64</v>
      </c>
      <c r="V20" t="n">
        <v>0.86</v>
      </c>
      <c r="W20" t="n">
        <v>3.01</v>
      </c>
      <c r="X20" t="n">
        <v>0.55</v>
      </c>
      <c r="Y20" t="n">
        <v>1</v>
      </c>
      <c r="Z20" t="n">
        <v>10</v>
      </c>
      <c r="AA20" t="n">
        <v>506.3796974548953</v>
      </c>
      <c r="AB20" t="n">
        <v>692.8510419533698</v>
      </c>
      <c r="AC20" t="n">
        <v>626.7263109318842</v>
      </c>
      <c r="AD20" t="n">
        <v>506379.6974548954</v>
      </c>
      <c r="AE20" t="n">
        <v>692851.0419533697</v>
      </c>
      <c r="AF20" t="n">
        <v>2.243317333232184e-06</v>
      </c>
      <c r="AG20" t="n">
        <v>11.47786458333333</v>
      </c>
      <c r="AH20" t="n">
        <v>626726.3109318842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5.692</v>
      </c>
      <c r="E21" t="n">
        <v>17.57</v>
      </c>
      <c r="F21" t="n">
        <v>13.3</v>
      </c>
      <c r="G21" t="n">
        <v>28.5</v>
      </c>
      <c r="H21" t="n">
        <v>0.38</v>
      </c>
      <c r="I21" t="n">
        <v>28</v>
      </c>
      <c r="J21" t="n">
        <v>272.32</v>
      </c>
      <c r="K21" t="n">
        <v>59.89</v>
      </c>
      <c r="L21" t="n">
        <v>5.75</v>
      </c>
      <c r="M21" t="n">
        <v>26</v>
      </c>
      <c r="N21" t="n">
        <v>71.68000000000001</v>
      </c>
      <c r="O21" t="n">
        <v>33820.05</v>
      </c>
      <c r="P21" t="n">
        <v>212.55</v>
      </c>
      <c r="Q21" t="n">
        <v>988.1900000000001</v>
      </c>
      <c r="R21" t="n">
        <v>54.81</v>
      </c>
      <c r="S21" t="n">
        <v>35.43</v>
      </c>
      <c r="T21" t="n">
        <v>8577.559999999999</v>
      </c>
      <c r="U21" t="n">
        <v>0.65</v>
      </c>
      <c r="V21" t="n">
        <v>0.86</v>
      </c>
      <c r="W21" t="n">
        <v>3.01</v>
      </c>
      <c r="X21" t="n">
        <v>0.55</v>
      </c>
      <c r="Y21" t="n">
        <v>1</v>
      </c>
      <c r="Z21" t="n">
        <v>10</v>
      </c>
      <c r="AA21" t="n">
        <v>504.7912718356061</v>
      </c>
      <c r="AB21" t="n">
        <v>690.6776879446656</v>
      </c>
      <c r="AC21" t="n">
        <v>624.7603787794493</v>
      </c>
      <c r="AD21" t="n">
        <v>504791.2718356061</v>
      </c>
      <c r="AE21" t="n">
        <v>690677.6879446657</v>
      </c>
      <c r="AF21" t="n">
        <v>2.250711624761178e-06</v>
      </c>
      <c r="AG21" t="n">
        <v>11.43880208333333</v>
      </c>
      <c r="AH21" t="n">
        <v>624760.3787794493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5.7196</v>
      </c>
      <c r="E22" t="n">
        <v>17.48</v>
      </c>
      <c r="F22" t="n">
        <v>13.27</v>
      </c>
      <c r="G22" t="n">
        <v>29.48</v>
      </c>
      <c r="H22" t="n">
        <v>0.39</v>
      </c>
      <c r="I22" t="n">
        <v>27</v>
      </c>
      <c r="J22" t="n">
        <v>272.8</v>
      </c>
      <c r="K22" t="n">
        <v>59.89</v>
      </c>
      <c r="L22" t="n">
        <v>6</v>
      </c>
      <c r="M22" t="n">
        <v>25</v>
      </c>
      <c r="N22" t="n">
        <v>71.91</v>
      </c>
      <c r="O22" t="n">
        <v>33879.33</v>
      </c>
      <c r="P22" t="n">
        <v>211.35</v>
      </c>
      <c r="Q22" t="n">
        <v>988.13</v>
      </c>
      <c r="R22" t="n">
        <v>53.56</v>
      </c>
      <c r="S22" t="n">
        <v>35.43</v>
      </c>
      <c r="T22" t="n">
        <v>7955.44</v>
      </c>
      <c r="U22" t="n">
        <v>0.66</v>
      </c>
      <c r="V22" t="n">
        <v>0.86</v>
      </c>
      <c r="W22" t="n">
        <v>3.01</v>
      </c>
      <c r="X22" t="n">
        <v>0.51</v>
      </c>
      <c r="Y22" t="n">
        <v>1</v>
      </c>
      <c r="Z22" t="n">
        <v>10</v>
      </c>
      <c r="AA22" t="n">
        <v>502.1872758386613</v>
      </c>
      <c r="AB22" t="n">
        <v>687.1147857414502</v>
      </c>
      <c r="AC22" t="n">
        <v>621.5375149619441</v>
      </c>
      <c r="AD22" t="n">
        <v>502187.2758386612</v>
      </c>
      <c r="AE22" t="n">
        <v>687114.7857414501</v>
      </c>
      <c r="AF22" t="n">
        <v>2.261625124557981e-06</v>
      </c>
      <c r="AG22" t="n">
        <v>11.38020833333333</v>
      </c>
      <c r="AH22" t="n">
        <v>621537.5149619441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5.7681</v>
      </c>
      <c r="E23" t="n">
        <v>17.34</v>
      </c>
      <c r="F23" t="n">
        <v>13.22</v>
      </c>
      <c r="G23" t="n">
        <v>31.73</v>
      </c>
      <c r="H23" t="n">
        <v>0.41</v>
      </c>
      <c r="I23" t="n">
        <v>25</v>
      </c>
      <c r="J23" t="n">
        <v>273.28</v>
      </c>
      <c r="K23" t="n">
        <v>59.89</v>
      </c>
      <c r="L23" t="n">
        <v>6.25</v>
      </c>
      <c r="M23" t="n">
        <v>23</v>
      </c>
      <c r="N23" t="n">
        <v>72.14</v>
      </c>
      <c r="O23" t="n">
        <v>33938.7</v>
      </c>
      <c r="P23" t="n">
        <v>209.69</v>
      </c>
      <c r="Q23" t="n">
        <v>988.16</v>
      </c>
      <c r="R23" t="n">
        <v>52.33</v>
      </c>
      <c r="S23" t="n">
        <v>35.43</v>
      </c>
      <c r="T23" t="n">
        <v>7349.4</v>
      </c>
      <c r="U23" t="n">
        <v>0.68</v>
      </c>
      <c r="V23" t="n">
        <v>0.86</v>
      </c>
      <c r="W23" t="n">
        <v>3</v>
      </c>
      <c r="X23" t="n">
        <v>0.47</v>
      </c>
      <c r="Y23" t="n">
        <v>1</v>
      </c>
      <c r="Z23" t="n">
        <v>10</v>
      </c>
      <c r="AA23" t="n">
        <v>498.1088439028127</v>
      </c>
      <c r="AB23" t="n">
        <v>681.5344952391036</v>
      </c>
      <c r="AC23" t="n">
        <v>616.4897995531546</v>
      </c>
      <c r="AD23" t="n">
        <v>498108.8439028127</v>
      </c>
      <c r="AE23" t="n">
        <v>681534.4952391037</v>
      </c>
      <c r="AF23" t="n">
        <v>2.280802832534249e-06</v>
      </c>
      <c r="AG23" t="n">
        <v>11.2890625</v>
      </c>
      <c r="AH23" t="n">
        <v>616489.7995531546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5.7632</v>
      </c>
      <c r="E24" t="n">
        <v>17.35</v>
      </c>
      <c r="F24" t="n">
        <v>13.23</v>
      </c>
      <c r="G24" t="n">
        <v>31.76</v>
      </c>
      <c r="H24" t="n">
        <v>0.42</v>
      </c>
      <c r="I24" t="n">
        <v>25</v>
      </c>
      <c r="J24" t="n">
        <v>273.76</v>
      </c>
      <c r="K24" t="n">
        <v>59.89</v>
      </c>
      <c r="L24" t="n">
        <v>6.5</v>
      </c>
      <c r="M24" t="n">
        <v>23</v>
      </c>
      <c r="N24" t="n">
        <v>72.37</v>
      </c>
      <c r="O24" t="n">
        <v>33998.16</v>
      </c>
      <c r="P24" t="n">
        <v>209.43</v>
      </c>
      <c r="Q24" t="n">
        <v>988.1900000000001</v>
      </c>
      <c r="R24" t="n">
        <v>52.57</v>
      </c>
      <c r="S24" t="n">
        <v>35.43</v>
      </c>
      <c r="T24" t="n">
        <v>7470.99</v>
      </c>
      <c r="U24" t="n">
        <v>0.67</v>
      </c>
      <c r="V24" t="n">
        <v>0.86</v>
      </c>
      <c r="W24" t="n">
        <v>3.01</v>
      </c>
      <c r="X24" t="n">
        <v>0.48</v>
      </c>
      <c r="Y24" t="n">
        <v>1</v>
      </c>
      <c r="Z24" t="n">
        <v>10</v>
      </c>
      <c r="AA24" t="n">
        <v>498.1389363440859</v>
      </c>
      <c r="AB24" t="n">
        <v>681.5756690448385</v>
      </c>
      <c r="AC24" t="n">
        <v>616.527043788658</v>
      </c>
      <c r="AD24" t="n">
        <v>498138.936344086</v>
      </c>
      <c r="AE24" t="n">
        <v>681575.6690448385</v>
      </c>
      <c r="AF24" t="n">
        <v>2.278865290903658e-06</v>
      </c>
      <c r="AG24" t="n">
        <v>11.29557291666667</v>
      </c>
      <c r="AH24" t="n">
        <v>616527.043788658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5.7869</v>
      </c>
      <c r="E25" t="n">
        <v>17.28</v>
      </c>
      <c r="F25" t="n">
        <v>13.21</v>
      </c>
      <c r="G25" t="n">
        <v>33.04</v>
      </c>
      <c r="H25" t="n">
        <v>0.44</v>
      </c>
      <c r="I25" t="n">
        <v>24</v>
      </c>
      <c r="J25" t="n">
        <v>274.24</v>
      </c>
      <c r="K25" t="n">
        <v>59.89</v>
      </c>
      <c r="L25" t="n">
        <v>6.75</v>
      </c>
      <c r="M25" t="n">
        <v>22</v>
      </c>
      <c r="N25" t="n">
        <v>72.61</v>
      </c>
      <c r="O25" t="n">
        <v>34057.71</v>
      </c>
      <c r="P25" t="n">
        <v>208.35</v>
      </c>
      <c r="Q25" t="n">
        <v>988.15</v>
      </c>
      <c r="R25" t="n">
        <v>51.87</v>
      </c>
      <c r="S25" t="n">
        <v>35.43</v>
      </c>
      <c r="T25" t="n">
        <v>7126.34</v>
      </c>
      <c r="U25" t="n">
        <v>0.68</v>
      </c>
      <c r="V25" t="n">
        <v>0.86</v>
      </c>
      <c r="W25" t="n">
        <v>3.01</v>
      </c>
      <c r="X25" t="n">
        <v>0.46</v>
      </c>
      <c r="Y25" t="n">
        <v>1</v>
      </c>
      <c r="Z25" t="n">
        <v>10</v>
      </c>
      <c r="AA25" t="n">
        <v>495.9385573684432</v>
      </c>
      <c r="AB25" t="n">
        <v>678.565013456495</v>
      </c>
      <c r="AC25" t="n">
        <v>613.8037209441842</v>
      </c>
      <c r="AD25" t="n">
        <v>495938.5573684432</v>
      </c>
      <c r="AE25" t="n">
        <v>678565.013456495</v>
      </c>
      <c r="AF25" t="n">
        <v>2.288236665729174e-06</v>
      </c>
      <c r="AG25" t="n">
        <v>11.25</v>
      </c>
      <c r="AH25" t="n">
        <v>613803.7209441842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5.808</v>
      </c>
      <c r="E26" t="n">
        <v>17.22</v>
      </c>
      <c r="F26" t="n">
        <v>13.2</v>
      </c>
      <c r="G26" t="n">
        <v>34.44</v>
      </c>
      <c r="H26" t="n">
        <v>0.45</v>
      </c>
      <c r="I26" t="n">
        <v>23</v>
      </c>
      <c r="J26" t="n">
        <v>274.73</v>
      </c>
      <c r="K26" t="n">
        <v>59.89</v>
      </c>
      <c r="L26" t="n">
        <v>7</v>
      </c>
      <c r="M26" t="n">
        <v>21</v>
      </c>
      <c r="N26" t="n">
        <v>72.84</v>
      </c>
      <c r="O26" t="n">
        <v>34117.35</v>
      </c>
      <c r="P26" t="n">
        <v>207.81</v>
      </c>
      <c r="Q26" t="n">
        <v>988.17</v>
      </c>
      <c r="R26" t="n">
        <v>51.54</v>
      </c>
      <c r="S26" t="n">
        <v>35.43</v>
      </c>
      <c r="T26" t="n">
        <v>6964.74</v>
      </c>
      <c r="U26" t="n">
        <v>0.6899999999999999</v>
      </c>
      <c r="V26" t="n">
        <v>0.86</v>
      </c>
      <c r="W26" t="n">
        <v>3.01</v>
      </c>
      <c r="X26" t="n">
        <v>0.45</v>
      </c>
      <c r="Y26" t="n">
        <v>1</v>
      </c>
      <c r="Z26" t="n">
        <v>10</v>
      </c>
      <c r="AA26" t="n">
        <v>481.7582291897996</v>
      </c>
      <c r="AB26" t="n">
        <v>659.1628628505476</v>
      </c>
      <c r="AC26" t="n">
        <v>596.253284360979</v>
      </c>
      <c r="AD26" t="n">
        <v>481758.2291897996</v>
      </c>
      <c r="AE26" t="n">
        <v>659162.8628505477</v>
      </c>
      <c r="AF26" t="n">
        <v>2.296579957240499e-06</v>
      </c>
      <c r="AG26" t="n">
        <v>11.2109375</v>
      </c>
      <c r="AH26" t="n">
        <v>596253.284360979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5.8376</v>
      </c>
      <c r="E27" t="n">
        <v>17.13</v>
      </c>
      <c r="F27" t="n">
        <v>13.16</v>
      </c>
      <c r="G27" t="n">
        <v>35.9</v>
      </c>
      <c r="H27" t="n">
        <v>0.47</v>
      </c>
      <c r="I27" t="n">
        <v>22</v>
      </c>
      <c r="J27" t="n">
        <v>275.21</v>
      </c>
      <c r="K27" t="n">
        <v>59.89</v>
      </c>
      <c r="L27" t="n">
        <v>7.25</v>
      </c>
      <c r="M27" t="n">
        <v>20</v>
      </c>
      <c r="N27" t="n">
        <v>73.08</v>
      </c>
      <c r="O27" t="n">
        <v>34177.09</v>
      </c>
      <c r="P27" t="n">
        <v>206.52</v>
      </c>
      <c r="Q27" t="n">
        <v>988.08</v>
      </c>
      <c r="R27" t="n">
        <v>50.69</v>
      </c>
      <c r="S27" t="n">
        <v>35.43</v>
      </c>
      <c r="T27" t="n">
        <v>6544.3</v>
      </c>
      <c r="U27" t="n">
        <v>0.7</v>
      </c>
      <c r="V27" t="n">
        <v>0.87</v>
      </c>
      <c r="W27" t="n">
        <v>2.99</v>
      </c>
      <c r="X27" t="n">
        <v>0.41</v>
      </c>
      <c r="Y27" t="n">
        <v>1</v>
      </c>
      <c r="Z27" t="n">
        <v>10</v>
      </c>
      <c r="AA27" t="n">
        <v>479.0326101122541</v>
      </c>
      <c r="AB27" t="n">
        <v>655.4335505828228</v>
      </c>
      <c r="AC27" t="n">
        <v>592.8798924219632</v>
      </c>
      <c r="AD27" t="n">
        <v>479032.6101122542</v>
      </c>
      <c r="AE27" t="n">
        <v>655433.5505828228</v>
      </c>
      <c r="AF27" t="n">
        <v>2.308284290355912e-06</v>
      </c>
      <c r="AG27" t="n">
        <v>11.15234375</v>
      </c>
      <c r="AH27" t="n">
        <v>592879.8924219632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5.8568</v>
      </c>
      <c r="E28" t="n">
        <v>17.07</v>
      </c>
      <c r="F28" t="n">
        <v>13.16</v>
      </c>
      <c r="G28" t="n">
        <v>37.6</v>
      </c>
      <c r="H28" t="n">
        <v>0.48</v>
      </c>
      <c r="I28" t="n">
        <v>21</v>
      </c>
      <c r="J28" t="n">
        <v>275.7</v>
      </c>
      <c r="K28" t="n">
        <v>59.89</v>
      </c>
      <c r="L28" t="n">
        <v>7.5</v>
      </c>
      <c r="M28" t="n">
        <v>19</v>
      </c>
      <c r="N28" t="n">
        <v>73.31</v>
      </c>
      <c r="O28" t="n">
        <v>34236.91</v>
      </c>
      <c r="P28" t="n">
        <v>205.67</v>
      </c>
      <c r="Q28" t="n">
        <v>988.16</v>
      </c>
      <c r="R28" t="n">
        <v>50.54</v>
      </c>
      <c r="S28" t="n">
        <v>35.43</v>
      </c>
      <c r="T28" t="n">
        <v>6475.99</v>
      </c>
      <c r="U28" t="n">
        <v>0.7</v>
      </c>
      <c r="V28" t="n">
        <v>0.87</v>
      </c>
      <c r="W28" t="n">
        <v>2.99</v>
      </c>
      <c r="X28" t="n">
        <v>0.41</v>
      </c>
      <c r="Y28" t="n">
        <v>1</v>
      </c>
      <c r="Z28" t="n">
        <v>10</v>
      </c>
      <c r="AA28" t="n">
        <v>477.3962211450076</v>
      </c>
      <c r="AB28" t="n">
        <v>653.1945710054499</v>
      </c>
      <c r="AC28" t="n">
        <v>590.8545979130272</v>
      </c>
      <c r="AD28" t="n">
        <v>477396.2211450076</v>
      </c>
      <c r="AE28" t="n">
        <v>653194.5710054499</v>
      </c>
      <c r="AF28" t="n">
        <v>2.315876290214558e-06</v>
      </c>
      <c r="AG28" t="n">
        <v>11.11328125</v>
      </c>
      <c r="AH28" t="n">
        <v>590854.5979130272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5.8849</v>
      </c>
      <c r="E29" t="n">
        <v>16.99</v>
      </c>
      <c r="F29" t="n">
        <v>13.13</v>
      </c>
      <c r="G29" t="n">
        <v>39.39</v>
      </c>
      <c r="H29" t="n">
        <v>0.5</v>
      </c>
      <c r="I29" t="n">
        <v>20</v>
      </c>
      <c r="J29" t="n">
        <v>276.18</v>
      </c>
      <c r="K29" t="n">
        <v>59.89</v>
      </c>
      <c r="L29" t="n">
        <v>7.75</v>
      </c>
      <c r="M29" t="n">
        <v>18</v>
      </c>
      <c r="N29" t="n">
        <v>73.55</v>
      </c>
      <c r="O29" t="n">
        <v>34296.82</v>
      </c>
      <c r="P29" t="n">
        <v>204.69</v>
      </c>
      <c r="Q29" t="n">
        <v>988.17</v>
      </c>
      <c r="R29" t="n">
        <v>49.36</v>
      </c>
      <c r="S29" t="n">
        <v>35.43</v>
      </c>
      <c r="T29" t="n">
        <v>5892.03</v>
      </c>
      <c r="U29" t="n">
        <v>0.72</v>
      </c>
      <c r="V29" t="n">
        <v>0.87</v>
      </c>
      <c r="W29" t="n">
        <v>3</v>
      </c>
      <c r="X29" t="n">
        <v>0.37</v>
      </c>
      <c r="Y29" t="n">
        <v>1</v>
      </c>
      <c r="Z29" t="n">
        <v>10</v>
      </c>
      <c r="AA29" t="n">
        <v>475.1160643642407</v>
      </c>
      <c r="AB29" t="n">
        <v>650.0747599045872</v>
      </c>
      <c r="AC29" t="n">
        <v>588.0325372049485</v>
      </c>
      <c r="AD29" t="n">
        <v>475116.0643642407</v>
      </c>
      <c r="AE29" t="n">
        <v>650074.7599045872</v>
      </c>
      <c r="AF29" t="n">
        <v>2.326987498341014e-06</v>
      </c>
      <c r="AG29" t="n">
        <v>11.06119791666667</v>
      </c>
      <c r="AH29" t="n">
        <v>588032.5372049485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5.8879</v>
      </c>
      <c r="E30" t="n">
        <v>16.98</v>
      </c>
      <c r="F30" t="n">
        <v>13.12</v>
      </c>
      <c r="G30" t="n">
        <v>39.36</v>
      </c>
      <c r="H30" t="n">
        <v>0.51</v>
      </c>
      <c r="I30" t="n">
        <v>20</v>
      </c>
      <c r="J30" t="n">
        <v>276.67</v>
      </c>
      <c r="K30" t="n">
        <v>59.89</v>
      </c>
      <c r="L30" t="n">
        <v>8</v>
      </c>
      <c r="M30" t="n">
        <v>18</v>
      </c>
      <c r="N30" t="n">
        <v>73.78</v>
      </c>
      <c r="O30" t="n">
        <v>34356.83</v>
      </c>
      <c r="P30" t="n">
        <v>203.93</v>
      </c>
      <c r="Q30" t="n">
        <v>988.12</v>
      </c>
      <c r="R30" t="n">
        <v>49.02</v>
      </c>
      <c r="S30" t="n">
        <v>35.43</v>
      </c>
      <c r="T30" t="n">
        <v>5720.96</v>
      </c>
      <c r="U30" t="n">
        <v>0.72</v>
      </c>
      <c r="V30" t="n">
        <v>0.87</v>
      </c>
      <c r="W30" t="n">
        <v>3</v>
      </c>
      <c r="X30" t="n">
        <v>0.37</v>
      </c>
      <c r="Y30" t="n">
        <v>1</v>
      </c>
      <c r="Z30" t="n">
        <v>10</v>
      </c>
      <c r="AA30" t="n">
        <v>474.2345242027408</v>
      </c>
      <c r="AB30" t="n">
        <v>648.8685977648157</v>
      </c>
      <c r="AC30" t="n">
        <v>586.9414894869374</v>
      </c>
      <c r="AD30" t="n">
        <v>474234.5242027408</v>
      </c>
      <c r="AE30" t="n">
        <v>648868.5977648157</v>
      </c>
      <c r="AF30" t="n">
        <v>2.328173748318928e-06</v>
      </c>
      <c r="AG30" t="n">
        <v>11.0546875</v>
      </c>
      <c r="AH30" t="n">
        <v>586941.4894869374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5.9089</v>
      </c>
      <c r="E31" t="n">
        <v>16.92</v>
      </c>
      <c r="F31" t="n">
        <v>13.11</v>
      </c>
      <c r="G31" t="n">
        <v>41.4</v>
      </c>
      <c r="H31" t="n">
        <v>0.53</v>
      </c>
      <c r="I31" t="n">
        <v>19</v>
      </c>
      <c r="J31" t="n">
        <v>277.16</v>
      </c>
      <c r="K31" t="n">
        <v>59.89</v>
      </c>
      <c r="L31" t="n">
        <v>8.25</v>
      </c>
      <c r="M31" t="n">
        <v>17</v>
      </c>
      <c r="N31" t="n">
        <v>74.02</v>
      </c>
      <c r="O31" t="n">
        <v>34416.93</v>
      </c>
      <c r="P31" t="n">
        <v>203.08</v>
      </c>
      <c r="Q31" t="n">
        <v>988.16</v>
      </c>
      <c r="R31" t="n">
        <v>48.76</v>
      </c>
      <c r="S31" t="n">
        <v>35.43</v>
      </c>
      <c r="T31" t="n">
        <v>5594.76</v>
      </c>
      <c r="U31" t="n">
        <v>0.73</v>
      </c>
      <c r="V31" t="n">
        <v>0.87</v>
      </c>
      <c r="W31" t="n">
        <v>3</v>
      </c>
      <c r="X31" t="n">
        <v>0.36</v>
      </c>
      <c r="Y31" t="n">
        <v>1</v>
      </c>
      <c r="Z31" t="n">
        <v>10</v>
      </c>
      <c r="AA31" t="n">
        <v>472.5016080237682</v>
      </c>
      <c r="AB31" t="n">
        <v>646.4975453978792</v>
      </c>
      <c r="AC31" t="n">
        <v>584.7967270301085</v>
      </c>
      <c r="AD31" t="n">
        <v>472501.6080237682</v>
      </c>
      <c r="AE31" t="n">
        <v>646497.5453978792</v>
      </c>
      <c r="AF31" t="n">
        <v>2.336477498164323e-06</v>
      </c>
      <c r="AG31" t="n">
        <v>11.015625</v>
      </c>
      <c r="AH31" t="n">
        <v>584796.7270301086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5.9303</v>
      </c>
      <c r="E32" t="n">
        <v>16.86</v>
      </c>
      <c r="F32" t="n">
        <v>13.1</v>
      </c>
      <c r="G32" t="n">
        <v>43.66</v>
      </c>
      <c r="H32" t="n">
        <v>0.55</v>
      </c>
      <c r="I32" t="n">
        <v>18</v>
      </c>
      <c r="J32" t="n">
        <v>277.65</v>
      </c>
      <c r="K32" t="n">
        <v>59.89</v>
      </c>
      <c r="L32" t="n">
        <v>8.5</v>
      </c>
      <c r="M32" t="n">
        <v>16</v>
      </c>
      <c r="N32" t="n">
        <v>74.26000000000001</v>
      </c>
      <c r="O32" t="n">
        <v>34477.13</v>
      </c>
      <c r="P32" t="n">
        <v>201.76</v>
      </c>
      <c r="Q32" t="n">
        <v>988.14</v>
      </c>
      <c r="R32" t="n">
        <v>48.46</v>
      </c>
      <c r="S32" t="n">
        <v>35.43</v>
      </c>
      <c r="T32" t="n">
        <v>5449.69</v>
      </c>
      <c r="U32" t="n">
        <v>0.73</v>
      </c>
      <c r="V32" t="n">
        <v>0.87</v>
      </c>
      <c r="W32" t="n">
        <v>3</v>
      </c>
      <c r="X32" t="n">
        <v>0.35</v>
      </c>
      <c r="Y32" t="n">
        <v>1</v>
      </c>
      <c r="Z32" t="n">
        <v>10</v>
      </c>
      <c r="AA32" t="n">
        <v>470.1622142437161</v>
      </c>
      <c r="AB32" t="n">
        <v>643.2966836212422</v>
      </c>
      <c r="AC32" t="n">
        <v>581.9013510089961</v>
      </c>
      <c r="AD32" t="n">
        <v>470162.2142437161</v>
      </c>
      <c r="AE32" t="n">
        <v>643296.6836212422</v>
      </c>
      <c r="AF32" t="n">
        <v>2.344939414673438e-06</v>
      </c>
      <c r="AG32" t="n">
        <v>10.9765625</v>
      </c>
      <c r="AH32" t="n">
        <v>581901.3510089961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5.933</v>
      </c>
      <c r="E33" t="n">
        <v>16.86</v>
      </c>
      <c r="F33" t="n">
        <v>13.09</v>
      </c>
      <c r="G33" t="n">
        <v>43.64</v>
      </c>
      <c r="H33" t="n">
        <v>0.5600000000000001</v>
      </c>
      <c r="I33" t="n">
        <v>18</v>
      </c>
      <c r="J33" t="n">
        <v>278.13</v>
      </c>
      <c r="K33" t="n">
        <v>59.89</v>
      </c>
      <c r="L33" t="n">
        <v>8.75</v>
      </c>
      <c r="M33" t="n">
        <v>16</v>
      </c>
      <c r="N33" t="n">
        <v>74.5</v>
      </c>
      <c r="O33" t="n">
        <v>34537.41</v>
      </c>
      <c r="P33" t="n">
        <v>201.38</v>
      </c>
      <c r="Q33" t="n">
        <v>988.11</v>
      </c>
      <c r="R33" t="n">
        <v>48.36</v>
      </c>
      <c r="S33" t="n">
        <v>35.43</v>
      </c>
      <c r="T33" t="n">
        <v>5401.17</v>
      </c>
      <c r="U33" t="n">
        <v>0.73</v>
      </c>
      <c r="V33" t="n">
        <v>0.87</v>
      </c>
      <c r="W33" t="n">
        <v>2.99</v>
      </c>
      <c r="X33" t="n">
        <v>0.34</v>
      </c>
      <c r="Y33" t="n">
        <v>1</v>
      </c>
      <c r="Z33" t="n">
        <v>10</v>
      </c>
      <c r="AA33" t="n">
        <v>469.6509615560968</v>
      </c>
      <c r="AB33" t="n">
        <v>642.5971651391648</v>
      </c>
      <c r="AC33" t="n">
        <v>581.2685935890679</v>
      </c>
      <c r="AD33" t="n">
        <v>469650.9615560969</v>
      </c>
      <c r="AE33" t="n">
        <v>642597.1651391648</v>
      </c>
      <c r="AF33" t="n">
        <v>2.346007039653561e-06</v>
      </c>
      <c r="AG33" t="n">
        <v>10.9765625</v>
      </c>
      <c r="AH33" t="n">
        <v>581268.5935890679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5.9556</v>
      </c>
      <c r="E34" t="n">
        <v>16.79</v>
      </c>
      <c r="F34" t="n">
        <v>13.08</v>
      </c>
      <c r="G34" t="n">
        <v>46.16</v>
      </c>
      <c r="H34" t="n">
        <v>0.58</v>
      </c>
      <c r="I34" t="n">
        <v>17</v>
      </c>
      <c r="J34" t="n">
        <v>278.62</v>
      </c>
      <c r="K34" t="n">
        <v>59.89</v>
      </c>
      <c r="L34" t="n">
        <v>9</v>
      </c>
      <c r="M34" t="n">
        <v>15</v>
      </c>
      <c r="N34" t="n">
        <v>74.73999999999999</v>
      </c>
      <c r="O34" t="n">
        <v>34597.8</v>
      </c>
      <c r="P34" t="n">
        <v>199.39</v>
      </c>
      <c r="Q34" t="n">
        <v>988.09</v>
      </c>
      <c r="R34" t="n">
        <v>47.95</v>
      </c>
      <c r="S34" t="n">
        <v>35.43</v>
      </c>
      <c r="T34" t="n">
        <v>5199.49</v>
      </c>
      <c r="U34" t="n">
        <v>0.74</v>
      </c>
      <c r="V34" t="n">
        <v>0.87</v>
      </c>
      <c r="W34" t="n">
        <v>2.99</v>
      </c>
      <c r="X34" t="n">
        <v>0.32</v>
      </c>
      <c r="Y34" t="n">
        <v>1</v>
      </c>
      <c r="Z34" t="n">
        <v>10</v>
      </c>
      <c r="AA34" t="n">
        <v>466.8386091566439</v>
      </c>
      <c r="AB34" t="n">
        <v>638.7491805140021</v>
      </c>
      <c r="AC34" t="n">
        <v>577.7878552158504</v>
      </c>
      <c r="AD34" t="n">
        <v>466838.6091566439</v>
      </c>
      <c r="AE34" t="n">
        <v>638749.1805140021</v>
      </c>
      <c r="AF34" t="n">
        <v>2.354943456153842e-06</v>
      </c>
      <c r="AG34" t="n">
        <v>10.93098958333333</v>
      </c>
      <c r="AH34" t="n">
        <v>577787.8552158504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5.9571</v>
      </c>
      <c r="E35" t="n">
        <v>16.79</v>
      </c>
      <c r="F35" t="n">
        <v>13.07</v>
      </c>
      <c r="G35" t="n">
        <v>46.14</v>
      </c>
      <c r="H35" t="n">
        <v>0.59</v>
      </c>
      <c r="I35" t="n">
        <v>17</v>
      </c>
      <c r="J35" t="n">
        <v>279.11</v>
      </c>
      <c r="K35" t="n">
        <v>59.89</v>
      </c>
      <c r="L35" t="n">
        <v>9.25</v>
      </c>
      <c r="M35" t="n">
        <v>15</v>
      </c>
      <c r="N35" t="n">
        <v>74.98</v>
      </c>
      <c r="O35" t="n">
        <v>34658.27</v>
      </c>
      <c r="P35" t="n">
        <v>198.96</v>
      </c>
      <c r="Q35" t="n">
        <v>988.15</v>
      </c>
      <c r="R35" t="n">
        <v>47.73</v>
      </c>
      <c r="S35" t="n">
        <v>35.43</v>
      </c>
      <c r="T35" t="n">
        <v>5089.12</v>
      </c>
      <c r="U35" t="n">
        <v>0.74</v>
      </c>
      <c r="V35" t="n">
        <v>0.87</v>
      </c>
      <c r="W35" t="n">
        <v>2.99</v>
      </c>
      <c r="X35" t="n">
        <v>0.32</v>
      </c>
      <c r="Y35" t="n">
        <v>1</v>
      </c>
      <c r="Z35" t="n">
        <v>10</v>
      </c>
      <c r="AA35" t="n">
        <v>466.33485425104</v>
      </c>
      <c r="AB35" t="n">
        <v>638.0599208280568</v>
      </c>
      <c r="AC35" t="n">
        <v>577.1643775069496</v>
      </c>
      <c r="AD35" t="n">
        <v>466334.85425104</v>
      </c>
      <c r="AE35" t="n">
        <v>638059.9208280568</v>
      </c>
      <c r="AF35" t="n">
        <v>2.355536581142799e-06</v>
      </c>
      <c r="AG35" t="n">
        <v>10.93098958333333</v>
      </c>
      <c r="AH35" t="n">
        <v>577164.3775069496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5.9835</v>
      </c>
      <c r="E36" t="n">
        <v>16.71</v>
      </c>
      <c r="F36" t="n">
        <v>13.05</v>
      </c>
      <c r="G36" t="n">
        <v>48.94</v>
      </c>
      <c r="H36" t="n">
        <v>0.6</v>
      </c>
      <c r="I36" t="n">
        <v>16</v>
      </c>
      <c r="J36" t="n">
        <v>279.61</v>
      </c>
      <c r="K36" t="n">
        <v>59.89</v>
      </c>
      <c r="L36" t="n">
        <v>9.5</v>
      </c>
      <c r="M36" t="n">
        <v>14</v>
      </c>
      <c r="N36" t="n">
        <v>75.22</v>
      </c>
      <c r="O36" t="n">
        <v>34718.84</v>
      </c>
      <c r="P36" t="n">
        <v>198.24</v>
      </c>
      <c r="Q36" t="n">
        <v>988.08</v>
      </c>
      <c r="R36" t="n">
        <v>46.99</v>
      </c>
      <c r="S36" t="n">
        <v>35.43</v>
      </c>
      <c r="T36" t="n">
        <v>4727.6</v>
      </c>
      <c r="U36" t="n">
        <v>0.75</v>
      </c>
      <c r="V36" t="n">
        <v>0.87</v>
      </c>
      <c r="W36" t="n">
        <v>2.99</v>
      </c>
      <c r="X36" t="n">
        <v>0.3</v>
      </c>
      <c r="Y36" t="n">
        <v>1</v>
      </c>
      <c r="Z36" t="n">
        <v>10</v>
      </c>
      <c r="AA36" t="n">
        <v>464.4984223653344</v>
      </c>
      <c r="AB36" t="n">
        <v>635.5472337043775</v>
      </c>
      <c r="AC36" t="n">
        <v>574.8914977157757</v>
      </c>
      <c r="AD36" t="n">
        <v>464498.4223653344</v>
      </c>
      <c r="AE36" t="n">
        <v>635547.2337043775</v>
      </c>
      <c r="AF36" t="n">
        <v>2.365975580948438e-06</v>
      </c>
      <c r="AG36" t="n">
        <v>10.87890625</v>
      </c>
      <c r="AH36" t="n">
        <v>574891.4977157757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5.9863</v>
      </c>
      <c r="E37" t="n">
        <v>16.7</v>
      </c>
      <c r="F37" t="n">
        <v>13.04</v>
      </c>
      <c r="G37" t="n">
        <v>48.91</v>
      </c>
      <c r="H37" t="n">
        <v>0.62</v>
      </c>
      <c r="I37" t="n">
        <v>16</v>
      </c>
      <c r="J37" t="n">
        <v>280.1</v>
      </c>
      <c r="K37" t="n">
        <v>59.89</v>
      </c>
      <c r="L37" t="n">
        <v>9.75</v>
      </c>
      <c r="M37" t="n">
        <v>14</v>
      </c>
      <c r="N37" t="n">
        <v>75.45999999999999</v>
      </c>
      <c r="O37" t="n">
        <v>34779.51</v>
      </c>
      <c r="P37" t="n">
        <v>197.72</v>
      </c>
      <c r="Q37" t="n">
        <v>988.17</v>
      </c>
      <c r="R37" t="n">
        <v>46.85</v>
      </c>
      <c r="S37" t="n">
        <v>35.43</v>
      </c>
      <c r="T37" t="n">
        <v>4653.98</v>
      </c>
      <c r="U37" t="n">
        <v>0.76</v>
      </c>
      <c r="V37" t="n">
        <v>0.87</v>
      </c>
      <c r="W37" t="n">
        <v>2.99</v>
      </c>
      <c r="X37" t="n">
        <v>0.29</v>
      </c>
      <c r="Y37" t="n">
        <v>1</v>
      </c>
      <c r="Z37" t="n">
        <v>10</v>
      </c>
      <c r="AA37" t="n">
        <v>463.8629325844832</v>
      </c>
      <c r="AB37" t="n">
        <v>634.6777285503866</v>
      </c>
      <c r="AC37" t="n">
        <v>574.1049769133236</v>
      </c>
      <c r="AD37" t="n">
        <v>463862.9325844832</v>
      </c>
      <c r="AE37" t="n">
        <v>634677.7285503866</v>
      </c>
      <c r="AF37" t="n">
        <v>2.36708274759449e-06</v>
      </c>
      <c r="AG37" t="n">
        <v>10.87239583333333</v>
      </c>
      <c r="AH37" t="n">
        <v>574104.9769133236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5.9821</v>
      </c>
      <c r="E38" t="n">
        <v>16.72</v>
      </c>
      <c r="F38" t="n">
        <v>13.05</v>
      </c>
      <c r="G38" t="n">
        <v>48.96</v>
      </c>
      <c r="H38" t="n">
        <v>0.63</v>
      </c>
      <c r="I38" t="n">
        <v>16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196.69</v>
      </c>
      <c r="Q38" t="n">
        <v>988.08</v>
      </c>
      <c r="R38" t="n">
        <v>47.24</v>
      </c>
      <c r="S38" t="n">
        <v>35.43</v>
      </c>
      <c r="T38" t="n">
        <v>4850.57</v>
      </c>
      <c r="U38" t="n">
        <v>0.75</v>
      </c>
      <c r="V38" t="n">
        <v>0.87</v>
      </c>
      <c r="W38" t="n">
        <v>2.99</v>
      </c>
      <c r="X38" t="n">
        <v>0.3</v>
      </c>
      <c r="Y38" t="n">
        <v>1</v>
      </c>
      <c r="Z38" t="n">
        <v>10</v>
      </c>
      <c r="AA38" t="n">
        <v>463.1454527853328</v>
      </c>
      <c r="AB38" t="n">
        <v>633.6960410362142</v>
      </c>
      <c r="AC38" t="n">
        <v>573.2169802776967</v>
      </c>
      <c r="AD38" t="n">
        <v>463145.4527853329</v>
      </c>
      <c r="AE38" t="n">
        <v>633696.0410362142</v>
      </c>
      <c r="AF38" t="n">
        <v>2.365421997625411e-06</v>
      </c>
      <c r="AG38" t="n">
        <v>10.88541666666667</v>
      </c>
      <c r="AH38" t="n">
        <v>573216.9802776967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6.006</v>
      </c>
      <c r="E39" t="n">
        <v>16.65</v>
      </c>
      <c r="F39" t="n">
        <v>13.04</v>
      </c>
      <c r="G39" t="n">
        <v>52.15</v>
      </c>
      <c r="H39" t="n">
        <v>0.65</v>
      </c>
      <c r="I39" t="n">
        <v>15</v>
      </c>
      <c r="J39" t="n">
        <v>281.08</v>
      </c>
      <c r="K39" t="n">
        <v>59.89</v>
      </c>
      <c r="L39" t="n">
        <v>10.25</v>
      </c>
      <c r="M39" t="n">
        <v>13</v>
      </c>
      <c r="N39" t="n">
        <v>75.95</v>
      </c>
      <c r="O39" t="n">
        <v>34901.13</v>
      </c>
      <c r="P39" t="n">
        <v>196.18</v>
      </c>
      <c r="Q39" t="n">
        <v>988.14</v>
      </c>
      <c r="R39" t="n">
        <v>46.7</v>
      </c>
      <c r="S39" t="n">
        <v>35.43</v>
      </c>
      <c r="T39" t="n">
        <v>4588.36</v>
      </c>
      <c r="U39" t="n">
        <v>0.76</v>
      </c>
      <c r="V39" t="n">
        <v>0.87</v>
      </c>
      <c r="W39" t="n">
        <v>2.99</v>
      </c>
      <c r="X39" t="n">
        <v>0.28</v>
      </c>
      <c r="Y39" t="n">
        <v>1</v>
      </c>
      <c r="Z39" t="n">
        <v>10</v>
      </c>
      <c r="AA39" t="n">
        <v>461.6696932034969</v>
      </c>
      <c r="AB39" t="n">
        <v>631.6768416704284</v>
      </c>
      <c r="AC39" t="n">
        <v>571.3904904654174</v>
      </c>
      <c r="AD39" t="n">
        <v>461669.6932034969</v>
      </c>
      <c r="AE39" t="n">
        <v>631676.8416704284</v>
      </c>
      <c r="AF39" t="n">
        <v>2.374872455782789e-06</v>
      </c>
      <c r="AG39" t="n">
        <v>10.83984375</v>
      </c>
      <c r="AH39" t="n">
        <v>571390.4904654174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6.0121</v>
      </c>
      <c r="E40" t="n">
        <v>16.63</v>
      </c>
      <c r="F40" t="n">
        <v>13.02</v>
      </c>
      <c r="G40" t="n">
        <v>52.09</v>
      </c>
      <c r="H40" t="n">
        <v>0.66</v>
      </c>
      <c r="I40" t="n">
        <v>15</v>
      </c>
      <c r="J40" t="n">
        <v>281.58</v>
      </c>
      <c r="K40" t="n">
        <v>59.89</v>
      </c>
      <c r="L40" t="n">
        <v>10.5</v>
      </c>
      <c r="M40" t="n">
        <v>13</v>
      </c>
      <c r="N40" t="n">
        <v>76.19</v>
      </c>
      <c r="O40" t="n">
        <v>34962.08</v>
      </c>
      <c r="P40" t="n">
        <v>195.26</v>
      </c>
      <c r="Q40" t="n">
        <v>988.09</v>
      </c>
      <c r="R40" t="n">
        <v>46.17</v>
      </c>
      <c r="S40" t="n">
        <v>35.43</v>
      </c>
      <c r="T40" t="n">
        <v>4321.4</v>
      </c>
      <c r="U40" t="n">
        <v>0.77</v>
      </c>
      <c r="V40" t="n">
        <v>0.88</v>
      </c>
      <c r="W40" t="n">
        <v>2.98</v>
      </c>
      <c r="X40" t="n">
        <v>0.27</v>
      </c>
      <c r="Y40" t="n">
        <v>1</v>
      </c>
      <c r="Z40" t="n">
        <v>10</v>
      </c>
      <c r="AA40" t="n">
        <v>460.4953753669502</v>
      </c>
      <c r="AB40" t="n">
        <v>630.0700881992187</v>
      </c>
      <c r="AC40" t="n">
        <v>569.9370832904074</v>
      </c>
      <c r="AD40" t="n">
        <v>460495.3753669502</v>
      </c>
      <c r="AE40" t="n">
        <v>630070.0881992187</v>
      </c>
      <c r="AF40" t="n">
        <v>2.377284497404546e-06</v>
      </c>
      <c r="AG40" t="n">
        <v>10.82682291666667</v>
      </c>
      <c r="AH40" t="n">
        <v>569937.0832904073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6.0353</v>
      </c>
      <c r="E41" t="n">
        <v>16.57</v>
      </c>
      <c r="F41" t="n">
        <v>13.01</v>
      </c>
      <c r="G41" t="n">
        <v>55.75</v>
      </c>
      <c r="H41" t="n">
        <v>0.68</v>
      </c>
      <c r="I41" t="n">
        <v>14</v>
      </c>
      <c r="J41" t="n">
        <v>282.07</v>
      </c>
      <c r="K41" t="n">
        <v>59.89</v>
      </c>
      <c r="L41" t="n">
        <v>10.75</v>
      </c>
      <c r="M41" t="n">
        <v>12</v>
      </c>
      <c r="N41" t="n">
        <v>76.44</v>
      </c>
      <c r="O41" t="n">
        <v>35023.13</v>
      </c>
      <c r="P41" t="n">
        <v>194.18</v>
      </c>
      <c r="Q41" t="n">
        <v>988.1</v>
      </c>
      <c r="R41" t="n">
        <v>45.71</v>
      </c>
      <c r="S41" t="n">
        <v>35.43</v>
      </c>
      <c r="T41" t="n">
        <v>4097.72</v>
      </c>
      <c r="U41" t="n">
        <v>0.78</v>
      </c>
      <c r="V41" t="n">
        <v>0.88</v>
      </c>
      <c r="W41" t="n">
        <v>2.99</v>
      </c>
      <c r="X41" t="n">
        <v>0.25</v>
      </c>
      <c r="Y41" t="n">
        <v>1</v>
      </c>
      <c r="Z41" t="n">
        <v>10</v>
      </c>
      <c r="AA41" t="n">
        <v>458.551134734812</v>
      </c>
      <c r="AB41" t="n">
        <v>627.4098923924842</v>
      </c>
      <c r="AC41" t="n">
        <v>567.5307728378592</v>
      </c>
      <c r="AD41" t="n">
        <v>458551.134734812</v>
      </c>
      <c r="AE41" t="n">
        <v>627409.8923924841</v>
      </c>
      <c r="AF41" t="n">
        <v>2.38645816390041e-06</v>
      </c>
      <c r="AG41" t="n">
        <v>10.78776041666667</v>
      </c>
      <c r="AH41" t="n">
        <v>567530.7728378592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6.0372</v>
      </c>
      <c r="E42" t="n">
        <v>16.56</v>
      </c>
      <c r="F42" t="n">
        <v>13</v>
      </c>
      <c r="G42" t="n">
        <v>55.73</v>
      </c>
      <c r="H42" t="n">
        <v>0.6899999999999999</v>
      </c>
      <c r="I42" t="n">
        <v>14</v>
      </c>
      <c r="J42" t="n">
        <v>282.57</v>
      </c>
      <c r="K42" t="n">
        <v>59.89</v>
      </c>
      <c r="L42" t="n">
        <v>11</v>
      </c>
      <c r="M42" t="n">
        <v>12</v>
      </c>
      <c r="N42" t="n">
        <v>76.68000000000001</v>
      </c>
      <c r="O42" t="n">
        <v>35084.28</v>
      </c>
      <c r="P42" t="n">
        <v>194.1</v>
      </c>
      <c r="Q42" t="n">
        <v>988.08</v>
      </c>
      <c r="R42" t="n">
        <v>45.44</v>
      </c>
      <c r="S42" t="n">
        <v>35.43</v>
      </c>
      <c r="T42" t="n">
        <v>3961.82</v>
      </c>
      <c r="U42" t="n">
        <v>0.78</v>
      </c>
      <c r="V42" t="n">
        <v>0.88</v>
      </c>
      <c r="W42" t="n">
        <v>2.99</v>
      </c>
      <c r="X42" t="n">
        <v>0.25</v>
      </c>
      <c r="Y42" t="n">
        <v>1</v>
      </c>
      <c r="Z42" t="n">
        <v>10</v>
      </c>
      <c r="AA42" t="n">
        <v>458.3558495039604</v>
      </c>
      <c r="AB42" t="n">
        <v>627.1426945242565</v>
      </c>
      <c r="AC42" t="n">
        <v>567.2890759591606</v>
      </c>
      <c r="AD42" t="n">
        <v>458355.8495039603</v>
      </c>
      <c r="AE42" t="n">
        <v>627142.6945242565</v>
      </c>
      <c r="AF42" t="n">
        <v>2.387209455553089e-06</v>
      </c>
      <c r="AG42" t="n">
        <v>10.78125</v>
      </c>
      <c r="AH42" t="n">
        <v>567289.0759591607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6.0377</v>
      </c>
      <c r="E43" t="n">
        <v>16.56</v>
      </c>
      <c r="F43" t="n">
        <v>13</v>
      </c>
      <c r="G43" t="n">
        <v>55.72</v>
      </c>
      <c r="H43" t="n">
        <v>0.71</v>
      </c>
      <c r="I43" t="n">
        <v>14</v>
      </c>
      <c r="J43" t="n">
        <v>283.06</v>
      </c>
      <c r="K43" t="n">
        <v>59.89</v>
      </c>
      <c r="L43" t="n">
        <v>11.25</v>
      </c>
      <c r="M43" t="n">
        <v>12</v>
      </c>
      <c r="N43" t="n">
        <v>76.93000000000001</v>
      </c>
      <c r="O43" t="n">
        <v>35145.53</v>
      </c>
      <c r="P43" t="n">
        <v>192.9</v>
      </c>
      <c r="Q43" t="n">
        <v>988.15</v>
      </c>
      <c r="R43" t="n">
        <v>45.29</v>
      </c>
      <c r="S43" t="n">
        <v>35.43</v>
      </c>
      <c r="T43" t="n">
        <v>3883.92</v>
      </c>
      <c r="U43" t="n">
        <v>0.78</v>
      </c>
      <c r="V43" t="n">
        <v>0.88</v>
      </c>
      <c r="W43" t="n">
        <v>2.99</v>
      </c>
      <c r="X43" t="n">
        <v>0.25</v>
      </c>
      <c r="Y43" t="n">
        <v>1</v>
      </c>
      <c r="Z43" t="n">
        <v>10</v>
      </c>
      <c r="AA43" t="n">
        <v>457.2545658057431</v>
      </c>
      <c r="AB43" t="n">
        <v>625.6358695831481</v>
      </c>
      <c r="AC43" t="n">
        <v>565.9260602755896</v>
      </c>
      <c r="AD43" t="n">
        <v>457254.5658057432</v>
      </c>
      <c r="AE43" t="n">
        <v>625635.869583148</v>
      </c>
      <c r="AF43" t="n">
        <v>2.387407163882741e-06</v>
      </c>
      <c r="AG43" t="n">
        <v>10.78125</v>
      </c>
      <c r="AH43" t="n">
        <v>565926.0602755896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6.0601</v>
      </c>
      <c r="E44" t="n">
        <v>16.5</v>
      </c>
      <c r="F44" t="n">
        <v>12.99</v>
      </c>
      <c r="G44" t="n">
        <v>59.96</v>
      </c>
      <c r="H44" t="n">
        <v>0.72</v>
      </c>
      <c r="I44" t="n">
        <v>13</v>
      </c>
      <c r="J44" t="n">
        <v>283.56</v>
      </c>
      <c r="K44" t="n">
        <v>59.89</v>
      </c>
      <c r="L44" t="n">
        <v>11.5</v>
      </c>
      <c r="M44" t="n">
        <v>11</v>
      </c>
      <c r="N44" t="n">
        <v>77.18000000000001</v>
      </c>
      <c r="O44" t="n">
        <v>35206.88</v>
      </c>
      <c r="P44" t="n">
        <v>191.3</v>
      </c>
      <c r="Q44" t="n">
        <v>988.14</v>
      </c>
      <c r="R44" t="n">
        <v>45.15</v>
      </c>
      <c r="S44" t="n">
        <v>35.43</v>
      </c>
      <c r="T44" t="n">
        <v>3819.71</v>
      </c>
      <c r="U44" t="n">
        <v>0.78</v>
      </c>
      <c r="V44" t="n">
        <v>0.88</v>
      </c>
      <c r="W44" t="n">
        <v>2.98</v>
      </c>
      <c r="X44" t="n">
        <v>0.24</v>
      </c>
      <c r="Y44" t="n">
        <v>1</v>
      </c>
      <c r="Z44" t="n">
        <v>10</v>
      </c>
      <c r="AA44" t="n">
        <v>454.8949684888507</v>
      </c>
      <c r="AB44" t="n">
        <v>622.4073644360893</v>
      </c>
      <c r="AC44" t="n">
        <v>563.0056791285306</v>
      </c>
      <c r="AD44" t="n">
        <v>454894.9684888507</v>
      </c>
      <c r="AE44" t="n">
        <v>622407.3644360893</v>
      </c>
      <c r="AF44" t="n">
        <v>2.396264497051162e-06</v>
      </c>
      <c r="AG44" t="n">
        <v>10.7421875</v>
      </c>
      <c r="AH44" t="n">
        <v>563005.6791285306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6.0579</v>
      </c>
      <c r="E45" t="n">
        <v>16.51</v>
      </c>
      <c r="F45" t="n">
        <v>13</v>
      </c>
      <c r="G45" t="n">
        <v>59.99</v>
      </c>
      <c r="H45" t="n">
        <v>0.74</v>
      </c>
      <c r="I45" t="n">
        <v>13</v>
      </c>
      <c r="J45" t="n">
        <v>284.06</v>
      </c>
      <c r="K45" t="n">
        <v>59.89</v>
      </c>
      <c r="L45" t="n">
        <v>11.75</v>
      </c>
      <c r="M45" t="n">
        <v>11</v>
      </c>
      <c r="N45" t="n">
        <v>77.42</v>
      </c>
      <c r="O45" t="n">
        <v>35268.32</v>
      </c>
      <c r="P45" t="n">
        <v>191.09</v>
      </c>
      <c r="Q45" t="n">
        <v>988.12</v>
      </c>
      <c r="R45" t="n">
        <v>45.45</v>
      </c>
      <c r="S45" t="n">
        <v>35.43</v>
      </c>
      <c r="T45" t="n">
        <v>3971.32</v>
      </c>
      <c r="U45" t="n">
        <v>0.78</v>
      </c>
      <c r="V45" t="n">
        <v>0.88</v>
      </c>
      <c r="W45" t="n">
        <v>2.98</v>
      </c>
      <c r="X45" t="n">
        <v>0.24</v>
      </c>
      <c r="Y45" t="n">
        <v>1</v>
      </c>
      <c r="Z45" t="n">
        <v>10</v>
      </c>
      <c r="AA45" t="n">
        <v>454.8395276948023</v>
      </c>
      <c r="AB45" t="n">
        <v>622.3315078957968</v>
      </c>
      <c r="AC45" t="n">
        <v>562.9370622299783</v>
      </c>
      <c r="AD45" t="n">
        <v>454839.5276948023</v>
      </c>
      <c r="AE45" t="n">
        <v>622331.5078957968</v>
      </c>
      <c r="AF45" t="n">
        <v>2.395394580400692e-06</v>
      </c>
      <c r="AG45" t="n">
        <v>10.74869791666667</v>
      </c>
      <c r="AH45" t="n">
        <v>562937.0622299783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6.0558</v>
      </c>
      <c r="E46" t="n">
        <v>16.51</v>
      </c>
      <c r="F46" t="n">
        <v>13</v>
      </c>
      <c r="G46" t="n">
        <v>60.01</v>
      </c>
      <c r="H46" t="n">
        <v>0.75</v>
      </c>
      <c r="I46" t="n">
        <v>13</v>
      </c>
      <c r="J46" t="n">
        <v>284.56</v>
      </c>
      <c r="K46" t="n">
        <v>59.89</v>
      </c>
      <c r="L46" t="n">
        <v>12</v>
      </c>
      <c r="M46" t="n">
        <v>11</v>
      </c>
      <c r="N46" t="n">
        <v>77.67</v>
      </c>
      <c r="O46" t="n">
        <v>35329.87</v>
      </c>
      <c r="P46" t="n">
        <v>191.05</v>
      </c>
      <c r="Q46" t="n">
        <v>988.17</v>
      </c>
      <c r="R46" t="n">
        <v>45.4</v>
      </c>
      <c r="S46" t="n">
        <v>35.43</v>
      </c>
      <c r="T46" t="n">
        <v>3946.86</v>
      </c>
      <c r="U46" t="n">
        <v>0.78</v>
      </c>
      <c r="V46" t="n">
        <v>0.88</v>
      </c>
      <c r="W46" t="n">
        <v>2.99</v>
      </c>
      <c r="X46" t="n">
        <v>0.25</v>
      </c>
      <c r="Y46" t="n">
        <v>1</v>
      </c>
      <c r="Z46" t="n">
        <v>10</v>
      </c>
      <c r="AA46" t="n">
        <v>454.8848053888972</v>
      </c>
      <c r="AB46" t="n">
        <v>622.3934588343683</v>
      </c>
      <c r="AC46" t="n">
        <v>562.9931006579213</v>
      </c>
      <c r="AD46" t="n">
        <v>454884.8053888972</v>
      </c>
      <c r="AE46" t="n">
        <v>622393.4588343683</v>
      </c>
      <c r="AF46" t="n">
        <v>2.394564205416152e-06</v>
      </c>
      <c r="AG46" t="n">
        <v>10.74869791666667</v>
      </c>
      <c r="AH46" t="n">
        <v>562993.1006579213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6.0625</v>
      </c>
      <c r="E47" t="n">
        <v>16.49</v>
      </c>
      <c r="F47" t="n">
        <v>12.98</v>
      </c>
      <c r="G47" t="n">
        <v>59.93</v>
      </c>
      <c r="H47" t="n">
        <v>0.77</v>
      </c>
      <c r="I47" t="n">
        <v>13</v>
      </c>
      <c r="J47" t="n">
        <v>285.06</v>
      </c>
      <c r="K47" t="n">
        <v>59.89</v>
      </c>
      <c r="L47" t="n">
        <v>12.25</v>
      </c>
      <c r="M47" t="n">
        <v>11</v>
      </c>
      <c r="N47" t="n">
        <v>77.92</v>
      </c>
      <c r="O47" t="n">
        <v>35391.51</v>
      </c>
      <c r="P47" t="n">
        <v>188.98</v>
      </c>
      <c r="Q47" t="n">
        <v>988.11</v>
      </c>
      <c r="R47" t="n">
        <v>44.98</v>
      </c>
      <c r="S47" t="n">
        <v>35.43</v>
      </c>
      <c r="T47" t="n">
        <v>3738.45</v>
      </c>
      <c r="U47" t="n">
        <v>0.79</v>
      </c>
      <c r="V47" t="n">
        <v>0.88</v>
      </c>
      <c r="W47" t="n">
        <v>2.98</v>
      </c>
      <c r="X47" t="n">
        <v>0.23</v>
      </c>
      <c r="Y47" t="n">
        <v>1</v>
      </c>
      <c r="Z47" t="n">
        <v>10</v>
      </c>
      <c r="AA47" t="n">
        <v>452.6716024956655</v>
      </c>
      <c r="AB47" t="n">
        <v>619.3652569962281</v>
      </c>
      <c r="AC47" t="n">
        <v>560.2539061531052</v>
      </c>
      <c r="AD47" t="n">
        <v>452671.6024956655</v>
      </c>
      <c r="AE47" t="n">
        <v>619365.2569962281</v>
      </c>
      <c r="AF47" t="n">
        <v>2.397213497033492e-06</v>
      </c>
      <c r="AG47" t="n">
        <v>10.73567708333333</v>
      </c>
      <c r="AH47" t="n">
        <v>560253.9061531052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6.087</v>
      </c>
      <c r="E48" t="n">
        <v>16.43</v>
      </c>
      <c r="F48" t="n">
        <v>12.97</v>
      </c>
      <c r="G48" t="n">
        <v>64.84</v>
      </c>
      <c r="H48" t="n">
        <v>0.78</v>
      </c>
      <c r="I48" t="n">
        <v>12</v>
      </c>
      <c r="J48" t="n">
        <v>285.56</v>
      </c>
      <c r="K48" t="n">
        <v>59.89</v>
      </c>
      <c r="L48" t="n">
        <v>12.5</v>
      </c>
      <c r="M48" t="n">
        <v>10</v>
      </c>
      <c r="N48" t="n">
        <v>78.17</v>
      </c>
      <c r="O48" t="n">
        <v>35453.26</v>
      </c>
      <c r="P48" t="n">
        <v>188.01</v>
      </c>
      <c r="Q48" t="n">
        <v>988.12</v>
      </c>
      <c r="R48" t="n">
        <v>44.44</v>
      </c>
      <c r="S48" t="n">
        <v>35.43</v>
      </c>
      <c r="T48" t="n">
        <v>3471.51</v>
      </c>
      <c r="U48" t="n">
        <v>0.8</v>
      </c>
      <c r="V48" t="n">
        <v>0.88</v>
      </c>
      <c r="W48" t="n">
        <v>2.98</v>
      </c>
      <c r="X48" t="n">
        <v>0.21</v>
      </c>
      <c r="Y48" t="n">
        <v>1</v>
      </c>
      <c r="Z48" t="n">
        <v>10</v>
      </c>
      <c r="AA48" t="n">
        <v>450.8224778391138</v>
      </c>
      <c r="AB48" t="n">
        <v>616.8352030635117</v>
      </c>
      <c r="AC48" t="n">
        <v>557.9653170167742</v>
      </c>
      <c r="AD48" t="n">
        <v>450822.4778391138</v>
      </c>
      <c r="AE48" t="n">
        <v>616835.2030635118</v>
      </c>
      <c r="AF48" t="n">
        <v>2.406901205186453e-06</v>
      </c>
      <c r="AG48" t="n">
        <v>10.69661458333333</v>
      </c>
      <c r="AH48" t="n">
        <v>557965.3170167742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6.0878</v>
      </c>
      <c r="E49" t="n">
        <v>16.43</v>
      </c>
      <c r="F49" t="n">
        <v>12.97</v>
      </c>
      <c r="G49" t="n">
        <v>64.83</v>
      </c>
      <c r="H49" t="n">
        <v>0.79</v>
      </c>
      <c r="I49" t="n">
        <v>12</v>
      </c>
      <c r="J49" t="n">
        <v>286.06</v>
      </c>
      <c r="K49" t="n">
        <v>59.89</v>
      </c>
      <c r="L49" t="n">
        <v>12.75</v>
      </c>
      <c r="M49" t="n">
        <v>10</v>
      </c>
      <c r="N49" t="n">
        <v>78.42</v>
      </c>
      <c r="O49" t="n">
        <v>35515.1</v>
      </c>
      <c r="P49" t="n">
        <v>187.8</v>
      </c>
      <c r="Q49" t="n">
        <v>988.1799999999999</v>
      </c>
      <c r="R49" t="n">
        <v>44.34</v>
      </c>
      <c r="S49" t="n">
        <v>35.43</v>
      </c>
      <c r="T49" t="n">
        <v>3420.42</v>
      </c>
      <c r="U49" t="n">
        <v>0.8</v>
      </c>
      <c r="V49" t="n">
        <v>0.88</v>
      </c>
      <c r="W49" t="n">
        <v>2.98</v>
      </c>
      <c r="X49" t="n">
        <v>0.21</v>
      </c>
      <c r="Y49" t="n">
        <v>1</v>
      </c>
      <c r="Z49" t="n">
        <v>10</v>
      </c>
      <c r="AA49" t="n">
        <v>450.604504665105</v>
      </c>
      <c r="AB49" t="n">
        <v>616.5369625505351</v>
      </c>
      <c r="AC49" t="n">
        <v>557.6955401597729</v>
      </c>
      <c r="AD49" t="n">
        <v>450604.504665105</v>
      </c>
      <c r="AE49" t="n">
        <v>616536.9625505351</v>
      </c>
      <c r="AF49" t="n">
        <v>2.407217538513896e-06</v>
      </c>
      <c r="AG49" t="n">
        <v>10.69661458333333</v>
      </c>
      <c r="AH49" t="n">
        <v>557695.540159773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6.087</v>
      </c>
      <c r="E50" t="n">
        <v>16.43</v>
      </c>
      <c r="F50" t="n">
        <v>12.97</v>
      </c>
      <c r="G50" t="n">
        <v>64.84</v>
      </c>
      <c r="H50" t="n">
        <v>0.8100000000000001</v>
      </c>
      <c r="I50" t="n">
        <v>12</v>
      </c>
      <c r="J50" t="n">
        <v>286.56</v>
      </c>
      <c r="K50" t="n">
        <v>59.89</v>
      </c>
      <c r="L50" t="n">
        <v>13</v>
      </c>
      <c r="M50" t="n">
        <v>10</v>
      </c>
      <c r="N50" t="n">
        <v>78.68000000000001</v>
      </c>
      <c r="O50" t="n">
        <v>35577.18</v>
      </c>
      <c r="P50" t="n">
        <v>186.95</v>
      </c>
      <c r="Q50" t="n">
        <v>988.09</v>
      </c>
      <c r="R50" t="n">
        <v>44.36</v>
      </c>
      <c r="S50" t="n">
        <v>35.43</v>
      </c>
      <c r="T50" t="n">
        <v>3431.89</v>
      </c>
      <c r="U50" t="n">
        <v>0.8</v>
      </c>
      <c r="V50" t="n">
        <v>0.88</v>
      </c>
      <c r="W50" t="n">
        <v>2.99</v>
      </c>
      <c r="X50" t="n">
        <v>0.21</v>
      </c>
      <c r="Y50" t="n">
        <v>1</v>
      </c>
      <c r="Z50" t="n">
        <v>10</v>
      </c>
      <c r="AA50" t="n">
        <v>449.8748063948923</v>
      </c>
      <c r="AB50" t="n">
        <v>615.5385571852145</v>
      </c>
      <c r="AC50" t="n">
        <v>556.7924212012477</v>
      </c>
      <c r="AD50" t="n">
        <v>449874.8063948923</v>
      </c>
      <c r="AE50" t="n">
        <v>615538.5571852145</v>
      </c>
      <c r="AF50" t="n">
        <v>2.406901205186453e-06</v>
      </c>
      <c r="AG50" t="n">
        <v>10.69661458333333</v>
      </c>
      <c r="AH50" t="n">
        <v>556792.4212012477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6.0876</v>
      </c>
      <c r="E51" t="n">
        <v>16.43</v>
      </c>
      <c r="F51" t="n">
        <v>12.97</v>
      </c>
      <c r="G51" t="n">
        <v>64.84</v>
      </c>
      <c r="H51" t="n">
        <v>0.82</v>
      </c>
      <c r="I51" t="n">
        <v>12</v>
      </c>
      <c r="J51" t="n">
        <v>287.07</v>
      </c>
      <c r="K51" t="n">
        <v>59.89</v>
      </c>
      <c r="L51" t="n">
        <v>13.25</v>
      </c>
      <c r="M51" t="n">
        <v>10</v>
      </c>
      <c r="N51" t="n">
        <v>78.93000000000001</v>
      </c>
      <c r="O51" t="n">
        <v>35639.23</v>
      </c>
      <c r="P51" t="n">
        <v>185.71</v>
      </c>
      <c r="Q51" t="n">
        <v>988.09</v>
      </c>
      <c r="R51" t="n">
        <v>44.42</v>
      </c>
      <c r="S51" t="n">
        <v>35.43</v>
      </c>
      <c r="T51" t="n">
        <v>3459.65</v>
      </c>
      <c r="U51" t="n">
        <v>0.8</v>
      </c>
      <c r="V51" t="n">
        <v>0.88</v>
      </c>
      <c r="W51" t="n">
        <v>2.98</v>
      </c>
      <c r="X51" t="n">
        <v>0.21</v>
      </c>
      <c r="Y51" t="n">
        <v>1</v>
      </c>
      <c r="Z51" t="n">
        <v>10</v>
      </c>
      <c r="AA51" t="n">
        <v>448.7437228213307</v>
      </c>
      <c r="AB51" t="n">
        <v>613.9909587399818</v>
      </c>
      <c r="AC51" t="n">
        <v>555.3925233795601</v>
      </c>
      <c r="AD51" t="n">
        <v>448743.7228213307</v>
      </c>
      <c r="AE51" t="n">
        <v>613990.9587399818</v>
      </c>
      <c r="AF51" t="n">
        <v>2.407138455182035e-06</v>
      </c>
      <c r="AG51" t="n">
        <v>10.69661458333333</v>
      </c>
      <c r="AH51" t="n">
        <v>555392.5233795601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6.1085</v>
      </c>
      <c r="E52" t="n">
        <v>16.37</v>
      </c>
      <c r="F52" t="n">
        <v>12.96</v>
      </c>
      <c r="G52" t="n">
        <v>70.7</v>
      </c>
      <c r="H52" t="n">
        <v>0.84</v>
      </c>
      <c r="I52" t="n">
        <v>11</v>
      </c>
      <c r="J52" t="n">
        <v>287.57</v>
      </c>
      <c r="K52" t="n">
        <v>59.89</v>
      </c>
      <c r="L52" t="n">
        <v>13.5</v>
      </c>
      <c r="M52" t="n">
        <v>9</v>
      </c>
      <c r="N52" t="n">
        <v>79.18000000000001</v>
      </c>
      <c r="O52" t="n">
        <v>35701.38</v>
      </c>
      <c r="P52" t="n">
        <v>185.3</v>
      </c>
      <c r="Q52" t="n">
        <v>988.1</v>
      </c>
      <c r="R52" t="n">
        <v>44.22</v>
      </c>
      <c r="S52" t="n">
        <v>35.43</v>
      </c>
      <c r="T52" t="n">
        <v>3367.01</v>
      </c>
      <c r="U52" t="n">
        <v>0.8</v>
      </c>
      <c r="V52" t="n">
        <v>0.88</v>
      </c>
      <c r="W52" t="n">
        <v>2.98</v>
      </c>
      <c r="X52" t="n">
        <v>0.21</v>
      </c>
      <c r="Y52" t="n">
        <v>1</v>
      </c>
      <c r="Z52" t="n">
        <v>10</v>
      </c>
      <c r="AA52" t="n">
        <v>447.5502007783635</v>
      </c>
      <c r="AB52" t="n">
        <v>612.3579292263178</v>
      </c>
      <c r="AC52" t="n">
        <v>553.9153479107089</v>
      </c>
      <c r="AD52" t="n">
        <v>447550.2007783635</v>
      </c>
      <c r="AE52" t="n">
        <v>612357.9292263178</v>
      </c>
      <c r="AF52" t="n">
        <v>2.415402663361499e-06</v>
      </c>
      <c r="AG52" t="n">
        <v>10.65755208333333</v>
      </c>
      <c r="AH52" t="n">
        <v>553915.3479107089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6.1126</v>
      </c>
      <c r="E53" t="n">
        <v>16.36</v>
      </c>
      <c r="F53" t="n">
        <v>12.95</v>
      </c>
      <c r="G53" t="n">
        <v>70.64</v>
      </c>
      <c r="H53" t="n">
        <v>0.85</v>
      </c>
      <c r="I53" t="n">
        <v>11</v>
      </c>
      <c r="J53" t="n">
        <v>288.08</v>
      </c>
      <c r="K53" t="n">
        <v>59.89</v>
      </c>
      <c r="L53" t="n">
        <v>13.75</v>
      </c>
      <c r="M53" t="n">
        <v>9</v>
      </c>
      <c r="N53" t="n">
        <v>79.44</v>
      </c>
      <c r="O53" t="n">
        <v>35763.64</v>
      </c>
      <c r="P53" t="n">
        <v>184.73</v>
      </c>
      <c r="Q53" t="n">
        <v>988.08</v>
      </c>
      <c r="R53" t="n">
        <v>43.78</v>
      </c>
      <c r="S53" t="n">
        <v>35.43</v>
      </c>
      <c r="T53" t="n">
        <v>3144.92</v>
      </c>
      <c r="U53" t="n">
        <v>0.8100000000000001</v>
      </c>
      <c r="V53" t="n">
        <v>0.88</v>
      </c>
      <c r="W53" t="n">
        <v>2.98</v>
      </c>
      <c r="X53" t="n">
        <v>0.2</v>
      </c>
      <c r="Y53" t="n">
        <v>1</v>
      </c>
      <c r="Z53" t="n">
        <v>10</v>
      </c>
      <c r="AA53" t="n">
        <v>446.8428273479007</v>
      </c>
      <c r="AB53" t="n">
        <v>611.3900696916454</v>
      </c>
      <c r="AC53" t="n">
        <v>553.0398595316261</v>
      </c>
      <c r="AD53" t="n">
        <v>446842.8273479007</v>
      </c>
      <c r="AE53" t="n">
        <v>611390.0696916454</v>
      </c>
      <c r="AF53" t="n">
        <v>2.417023871664647e-06</v>
      </c>
      <c r="AG53" t="n">
        <v>10.65104166666667</v>
      </c>
      <c r="AH53" t="n">
        <v>553039.8595316261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6.1126</v>
      </c>
      <c r="E54" t="n">
        <v>16.36</v>
      </c>
      <c r="F54" t="n">
        <v>12.95</v>
      </c>
      <c r="G54" t="n">
        <v>70.64</v>
      </c>
      <c r="H54" t="n">
        <v>0.86</v>
      </c>
      <c r="I54" t="n">
        <v>11</v>
      </c>
      <c r="J54" t="n">
        <v>288.58</v>
      </c>
      <c r="K54" t="n">
        <v>59.89</v>
      </c>
      <c r="L54" t="n">
        <v>14</v>
      </c>
      <c r="M54" t="n">
        <v>9</v>
      </c>
      <c r="N54" t="n">
        <v>79.69</v>
      </c>
      <c r="O54" t="n">
        <v>35826</v>
      </c>
      <c r="P54" t="n">
        <v>183.75</v>
      </c>
      <c r="Q54" t="n">
        <v>988.14</v>
      </c>
      <c r="R54" t="n">
        <v>43.85</v>
      </c>
      <c r="S54" t="n">
        <v>35.43</v>
      </c>
      <c r="T54" t="n">
        <v>3183.49</v>
      </c>
      <c r="U54" t="n">
        <v>0.8100000000000001</v>
      </c>
      <c r="V54" t="n">
        <v>0.88</v>
      </c>
      <c r="W54" t="n">
        <v>2.98</v>
      </c>
      <c r="X54" t="n">
        <v>0.2</v>
      </c>
      <c r="Y54" t="n">
        <v>1</v>
      </c>
      <c r="Z54" t="n">
        <v>10</v>
      </c>
      <c r="AA54" t="n">
        <v>445.9703476509437</v>
      </c>
      <c r="AB54" t="n">
        <v>610.1963044791812</v>
      </c>
      <c r="AC54" t="n">
        <v>551.9600255955795</v>
      </c>
      <c r="AD54" t="n">
        <v>445970.3476509437</v>
      </c>
      <c r="AE54" t="n">
        <v>610196.3044791812</v>
      </c>
      <c r="AF54" t="n">
        <v>2.417023871664647e-06</v>
      </c>
      <c r="AG54" t="n">
        <v>10.65104166666667</v>
      </c>
      <c r="AH54" t="n">
        <v>551960.0255955795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6.114</v>
      </c>
      <c r="E55" t="n">
        <v>16.36</v>
      </c>
      <c r="F55" t="n">
        <v>12.95</v>
      </c>
      <c r="G55" t="n">
        <v>70.62</v>
      </c>
      <c r="H55" t="n">
        <v>0.88</v>
      </c>
      <c r="I55" t="n">
        <v>11</v>
      </c>
      <c r="J55" t="n">
        <v>289.09</v>
      </c>
      <c r="K55" t="n">
        <v>59.89</v>
      </c>
      <c r="L55" t="n">
        <v>14.25</v>
      </c>
      <c r="M55" t="n">
        <v>9</v>
      </c>
      <c r="N55" t="n">
        <v>79.95</v>
      </c>
      <c r="O55" t="n">
        <v>35888.47</v>
      </c>
      <c r="P55" t="n">
        <v>182.36</v>
      </c>
      <c r="Q55" t="n">
        <v>988.11</v>
      </c>
      <c r="R55" t="n">
        <v>43.88</v>
      </c>
      <c r="S55" t="n">
        <v>35.43</v>
      </c>
      <c r="T55" t="n">
        <v>3196.4</v>
      </c>
      <c r="U55" t="n">
        <v>0.8100000000000001</v>
      </c>
      <c r="V55" t="n">
        <v>0.88</v>
      </c>
      <c r="W55" t="n">
        <v>2.98</v>
      </c>
      <c r="X55" t="n">
        <v>0.19</v>
      </c>
      <c r="Y55" t="n">
        <v>1</v>
      </c>
      <c r="Z55" t="n">
        <v>10</v>
      </c>
      <c r="AA55" t="n">
        <v>444.6815318907655</v>
      </c>
      <c r="AB55" t="n">
        <v>608.4328898975667</v>
      </c>
      <c r="AC55" t="n">
        <v>550.3649088266666</v>
      </c>
      <c r="AD55" t="n">
        <v>444681.5318907655</v>
      </c>
      <c r="AE55" t="n">
        <v>608432.8898975668</v>
      </c>
      <c r="AF55" t="n">
        <v>2.417577454987674e-06</v>
      </c>
      <c r="AG55" t="n">
        <v>10.65104166666667</v>
      </c>
      <c r="AH55" t="n">
        <v>550364.9088266665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6.1392</v>
      </c>
      <c r="E56" t="n">
        <v>16.29</v>
      </c>
      <c r="F56" t="n">
        <v>12.93</v>
      </c>
      <c r="G56" t="n">
        <v>77.58</v>
      </c>
      <c r="H56" t="n">
        <v>0.89</v>
      </c>
      <c r="I56" t="n">
        <v>10</v>
      </c>
      <c r="J56" t="n">
        <v>289.6</v>
      </c>
      <c r="K56" t="n">
        <v>59.89</v>
      </c>
      <c r="L56" t="n">
        <v>14.5</v>
      </c>
      <c r="M56" t="n">
        <v>8</v>
      </c>
      <c r="N56" t="n">
        <v>80.20999999999999</v>
      </c>
      <c r="O56" t="n">
        <v>35951.04</v>
      </c>
      <c r="P56" t="n">
        <v>180.78</v>
      </c>
      <c r="Q56" t="n">
        <v>988.11</v>
      </c>
      <c r="R56" t="n">
        <v>43.05</v>
      </c>
      <c r="S56" t="n">
        <v>35.43</v>
      </c>
      <c r="T56" t="n">
        <v>2785.26</v>
      </c>
      <c r="U56" t="n">
        <v>0.82</v>
      </c>
      <c r="V56" t="n">
        <v>0.88</v>
      </c>
      <c r="W56" t="n">
        <v>2.99</v>
      </c>
      <c r="X56" t="n">
        <v>0.18</v>
      </c>
      <c r="Y56" t="n">
        <v>1</v>
      </c>
      <c r="Z56" t="n">
        <v>10</v>
      </c>
      <c r="AA56" t="n">
        <v>442.2662583541439</v>
      </c>
      <c r="AB56" t="n">
        <v>605.1282060904131</v>
      </c>
      <c r="AC56" t="n">
        <v>547.3756194039146</v>
      </c>
      <c r="AD56" t="n">
        <v>442266.2583541439</v>
      </c>
      <c r="AE56" t="n">
        <v>605128.206090413</v>
      </c>
      <c r="AF56" t="n">
        <v>2.427541954802147e-06</v>
      </c>
      <c r="AG56" t="n">
        <v>10.60546875</v>
      </c>
      <c r="AH56" t="n">
        <v>547375.6194039145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6.1405</v>
      </c>
      <c r="E57" t="n">
        <v>16.29</v>
      </c>
      <c r="F57" t="n">
        <v>12.93</v>
      </c>
      <c r="G57" t="n">
        <v>77.56</v>
      </c>
      <c r="H57" t="n">
        <v>0.91</v>
      </c>
      <c r="I57" t="n">
        <v>10</v>
      </c>
      <c r="J57" t="n">
        <v>290.1</v>
      </c>
      <c r="K57" t="n">
        <v>59.89</v>
      </c>
      <c r="L57" t="n">
        <v>14.75</v>
      </c>
      <c r="M57" t="n">
        <v>8</v>
      </c>
      <c r="N57" t="n">
        <v>80.47</v>
      </c>
      <c r="O57" t="n">
        <v>36013.72</v>
      </c>
      <c r="P57" t="n">
        <v>179.66</v>
      </c>
      <c r="Q57" t="n">
        <v>988.09</v>
      </c>
      <c r="R57" t="n">
        <v>43.09</v>
      </c>
      <c r="S57" t="n">
        <v>35.43</v>
      </c>
      <c r="T57" t="n">
        <v>2803.83</v>
      </c>
      <c r="U57" t="n">
        <v>0.82</v>
      </c>
      <c r="V57" t="n">
        <v>0.88</v>
      </c>
      <c r="W57" t="n">
        <v>2.98</v>
      </c>
      <c r="X57" t="n">
        <v>0.17</v>
      </c>
      <c r="Y57" t="n">
        <v>1</v>
      </c>
      <c r="Z57" t="n">
        <v>10</v>
      </c>
      <c r="AA57" t="n">
        <v>441.2267436700179</v>
      </c>
      <c r="AB57" t="n">
        <v>603.7058962394407</v>
      </c>
      <c r="AC57" t="n">
        <v>546.0890528088945</v>
      </c>
      <c r="AD57" t="n">
        <v>441226.7436700179</v>
      </c>
      <c r="AE57" t="n">
        <v>603705.8962394407</v>
      </c>
      <c r="AF57" t="n">
        <v>2.428055996459243e-06</v>
      </c>
      <c r="AG57" t="n">
        <v>10.60546875</v>
      </c>
      <c r="AH57" t="n">
        <v>546089.0528088945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6.1388</v>
      </c>
      <c r="E58" t="n">
        <v>16.29</v>
      </c>
      <c r="F58" t="n">
        <v>12.93</v>
      </c>
      <c r="G58" t="n">
        <v>77.59</v>
      </c>
      <c r="H58" t="n">
        <v>0.92</v>
      </c>
      <c r="I58" t="n">
        <v>10</v>
      </c>
      <c r="J58" t="n">
        <v>290.61</v>
      </c>
      <c r="K58" t="n">
        <v>59.89</v>
      </c>
      <c r="L58" t="n">
        <v>15</v>
      </c>
      <c r="M58" t="n">
        <v>8</v>
      </c>
      <c r="N58" t="n">
        <v>80.73</v>
      </c>
      <c r="O58" t="n">
        <v>36076.5</v>
      </c>
      <c r="P58" t="n">
        <v>179.18</v>
      </c>
      <c r="Q58" t="n">
        <v>988.1</v>
      </c>
      <c r="R58" t="n">
        <v>43.38</v>
      </c>
      <c r="S58" t="n">
        <v>35.43</v>
      </c>
      <c r="T58" t="n">
        <v>2948.89</v>
      </c>
      <c r="U58" t="n">
        <v>0.82</v>
      </c>
      <c r="V58" t="n">
        <v>0.88</v>
      </c>
      <c r="W58" t="n">
        <v>2.98</v>
      </c>
      <c r="X58" t="n">
        <v>0.18</v>
      </c>
      <c r="Y58" t="n">
        <v>1</v>
      </c>
      <c r="Z58" t="n">
        <v>10</v>
      </c>
      <c r="AA58" t="n">
        <v>440.8623238229501</v>
      </c>
      <c r="AB58" t="n">
        <v>603.2072809276134</v>
      </c>
      <c r="AC58" t="n">
        <v>545.6380246426172</v>
      </c>
      <c r="AD58" t="n">
        <v>440862.3238229501</v>
      </c>
      <c r="AE58" t="n">
        <v>603207.2809276134</v>
      </c>
      <c r="AF58" t="n">
        <v>2.427383788138425e-06</v>
      </c>
      <c r="AG58" t="n">
        <v>10.60546875</v>
      </c>
      <c r="AH58" t="n">
        <v>545638.0246426172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6.1389</v>
      </c>
      <c r="E59" t="n">
        <v>16.29</v>
      </c>
      <c r="F59" t="n">
        <v>12.93</v>
      </c>
      <c r="G59" t="n">
        <v>77.59</v>
      </c>
      <c r="H59" t="n">
        <v>0.93</v>
      </c>
      <c r="I59" t="n">
        <v>10</v>
      </c>
      <c r="J59" t="n">
        <v>291.12</v>
      </c>
      <c r="K59" t="n">
        <v>59.89</v>
      </c>
      <c r="L59" t="n">
        <v>15.25</v>
      </c>
      <c r="M59" t="n">
        <v>8</v>
      </c>
      <c r="N59" t="n">
        <v>80.98999999999999</v>
      </c>
      <c r="O59" t="n">
        <v>36139.39</v>
      </c>
      <c r="P59" t="n">
        <v>178.79</v>
      </c>
      <c r="Q59" t="n">
        <v>988.08</v>
      </c>
      <c r="R59" t="n">
        <v>43.27</v>
      </c>
      <c r="S59" t="n">
        <v>35.43</v>
      </c>
      <c r="T59" t="n">
        <v>2894.67</v>
      </c>
      <c r="U59" t="n">
        <v>0.82</v>
      </c>
      <c r="V59" t="n">
        <v>0.88</v>
      </c>
      <c r="W59" t="n">
        <v>2.98</v>
      </c>
      <c r="X59" t="n">
        <v>0.18</v>
      </c>
      <c r="Y59" t="n">
        <v>1</v>
      </c>
      <c r="Z59" t="n">
        <v>10</v>
      </c>
      <c r="AA59" t="n">
        <v>440.5130122932915</v>
      </c>
      <c r="AB59" t="n">
        <v>602.7293374821975</v>
      </c>
      <c r="AC59" t="n">
        <v>545.2056954488339</v>
      </c>
      <c r="AD59" t="n">
        <v>440513.0122932915</v>
      </c>
      <c r="AE59" t="n">
        <v>602729.3374821974</v>
      </c>
      <c r="AF59" t="n">
        <v>2.427423329804356e-06</v>
      </c>
      <c r="AG59" t="n">
        <v>10.60546875</v>
      </c>
      <c r="AH59" t="n">
        <v>545205.6954488339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6.1418</v>
      </c>
      <c r="E60" t="n">
        <v>16.28</v>
      </c>
      <c r="F60" t="n">
        <v>12.92</v>
      </c>
      <c r="G60" t="n">
        <v>77.54000000000001</v>
      </c>
      <c r="H60" t="n">
        <v>0.95</v>
      </c>
      <c r="I60" t="n">
        <v>10</v>
      </c>
      <c r="J60" t="n">
        <v>291.63</v>
      </c>
      <c r="K60" t="n">
        <v>59.89</v>
      </c>
      <c r="L60" t="n">
        <v>15.5</v>
      </c>
      <c r="M60" t="n">
        <v>8</v>
      </c>
      <c r="N60" t="n">
        <v>81.25</v>
      </c>
      <c r="O60" t="n">
        <v>36202.38</v>
      </c>
      <c r="P60" t="n">
        <v>177.43</v>
      </c>
      <c r="Q60" t="n">
        <v>988.08</v>
      </c>
      <c r="R60" t="n">
        <v>43.03</v>
      </c>
      <c r="S60" t="n">
        <v>35.43</v>
      </c>
      <c r="T60" t="n">
        <v>2774.98</v>
      </c>
      <c r="U60" t="n">
        <v>0.82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439.1566821782916</v>
      </c>
      <c r="AB60" t="n">
        <v>600.873546781793</v>
      </c>
      <c r="AC60" t="n">
        <v>543.5270188082574</v>
      </c>
      <c r="AD60" t="n">
        <v>439156.6821782916</v>
      </c>
      <c r="AE60" t="n">
        <v>600873.546781793</v>
      </c>
      <c r="AF60" t="n">
        <v>2.428570038116339e-06</v>
      </c>
      <c r="AG60" t="n">
        <v>10.59895833333333</v>
      </c>
      <c r="AH60" t="n">
        <v>543527.0188082574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6.1644</v>
      </c>
      <c r="E61" t="n">
        <v>16.22</v>
      </c>
      <c r="F61" t="n">
        <v>12.91</v>
      </c>
      <c r="G61" t="n">
        <v>86.09</v>
      </c>
      <c r="H61" t="n">
        <v>0.96</v>
      </c>
      <c r="I61" t="n">
        <v>9</v>
      </c>
      <c r="J61" t="n">
        <v>292.15</v>
      </c>
      <c r="K61" t="n">
        <v>59.89</v>
      </c>
      <c r="L61" t="n">
        <v>15.75</v>
      </c>
      <c r="M61" t="n">
        <v>7</v>
      </c>
      <c r="N61" t="n">
        <v>81.51000000000001</v>
      </c>
      <c r="O61" t="n">
        <v>36265.48</v>
      </c>
      <c r="P61" t="n">
        <v>175.75</v>
      </c>
      <c r="Q61" t="n">
        <v>988.08</v>
      </c>
      <c r="R61" t="n">
        <v>42.7</v>
      </c>
      <c r="S61" t="n">
        <v>35.43</v>
      </c>
      <c r="T61" t="n">
        <v>2617.68</v>
      </c>
      <c r="U61" t="n">
        <v>0.83</v>
      </c>
      <c r="V61" t="n">
        <v>0.88</v>
      </c>
      <c r="W61" t="n">
        <v>2.98</v>
      </c>
      <c r="X61" t="n">
        <v>0.16</v>
      </c>
      <c r="Y61" t="n">
        <v>1</v>
      </c>
      <c r="Z61" t="n">
        <v>10</v>
      </c>
      <c r="AA61" t="n">
        <v>424.1544695001825</v>
      </c>
      <c r="AB61" t="n">
        <v>580.3468575446921</v>
      </c>
      <c r="AC61" t="n">
        <v>524.9593679825562</v>
      </c>
      <c r="AD61" t="n">
        <v>424154.4695001825</v>
      </c>
      <c r="AE61" t="n">
        <v>580346.857544692</v>
      </c>
      <c r="AF61" t="n">
        <v>2.43750645461662e-06</v>
      </c>
      <c r="AG61" t="n">
        <v>10.55989583333333</v>
      </c>
      <c r="AH61" t="n">
        <v>524959.3679825561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6.163</v>
      </c>
      <c r="E62" t="n">
        <v>16.23</v>
      </c>
      <c r="F62" t="n">
        <v>12.92</v>
      </c>
      <c r="G62" t="n">
        <v>86.12</v>
      </c>
      <c r="H62" t="n">
        <v>0.97</v>
      </c>
      <c r="I62" t="n">
        <v>9</v>
      </c>
      <c r="J62" t="n">
        <v>292.66</v>
      </c>
      <c r="K62" t="n">
        <v>59.89</v>
      </c>
      <c r="L62" t="n">
        <v>16</v>
      </c>
      <c r="M62" t="n">
        <v>7</v>
      </c>
      <c r="N62" t="n">
        <v>81.77</v>
      </c>
      <c r="O62" t="n">
        <v>36328.69</v>
      </c>
      <c r="P62" t="n">
        <v>175.98</v>
      </c>
      <c r="Q62" t="n">
        <v>988.08</v>
      </c>
      <c r="R62" t="n">
        <v>42.82</v>
      </c>
      <c r="S62" t="n">
        <v>35.43</v>
      </c>
      <c r="T62" t="n">
        <v>2674.25</v>
      </c>
      <c r="U62" t="n">
        <v>0.83</v>
      </c>
      <c r="V62" t="n">
        <v>0.88</v>
      </c>
      <c r="W62" t="n">
        <v>2.98</v>
      </c>
      <c r="X62" t="n">
        <v>0.16</v>
      </c>
      <c r="Y62" t="n">
        <v>1</v>
      </c>
      <c r="Z62" t="n">
        <v>10</v>
      </c>
      <c r="AA62" t="n">
        <v>437.1245681947909</v>
      </c>
      <c r="AB62" t="n">
        <v>598.0931187790255</v>
      </c>
      <c r="AC62" t="n">
        <v>541.0119509517189</v>
      </c>
      <c r="AD62" t="n">
        <v>437124.5681947909</v>
      </c>
      <c r="AE62" t="n">
        <v>598093.1187790255</v>
      </c>
      <c r="AF62" t="n">
        <v>2.436952871293594e-06</v>
      </c>
      <c r="AG62" t="n">
        <v>10.56640625</v>
      </c>
      <c r="AH62" t="n">
        <v>541011.9509517188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6.1632</v>
      </c>
      <c r="E63" t="n">
        <v>16.23</v>
      </c>
      <c r="F63" t="n">
        <v>12.92</v>
      </c>
      <c r="G63" t="n">
        <v>86.11</v>
      </c>
      <c r="H63" t="n">
        <v>0.99</v>
      </c>
      <c r="I63" t="n">
        <v>9</v>
      </c>
      <c r="J63" t="n">
        <v>293.17</v>
      </c>
      <c r="K63" t="n">
        <v>59.89</v>
      </c>
      <c r="L63" t="n">
        <v>16.25</v>
      </c>
      <c r="M63" t="n">
        <v>6</v>
      </c>
      <c r="N63" t="n">
        <v>82.03</v>
      </c>
      <c r="O63" t="n">
        <v>36392.01</v>
      </c>
      <c r="P63" t="n">
        <v>176.08</v>
      </c>
      <c r="Q63" t="n">
        <v>988.16</v>
      </c>
      <c r="R63" t="n">
        <v>42.85</v>
      </c>
      <c r="S63" t="n">
        <v>35.43</v>
      </c>
      <c r="T63" t="n">
        <v>2692.95</v>
      </c>
      <c r="U63" t="n">
        <v>0.83</v>
      </c>
      <c r="V63" t="n">
        <v>0.88</v>
      </c>
      <c r="W63" t="n">
        <v>2.98</v>
      </c>
      <c r="X63" t="n">
        <v>0.16</v>
      </c>
      <c r="Y63" t="n">
        <v>1</v>
      </c>
      <c r="Z63" t="n">
        <v>10</v>
      </c>
      <c r="AA63" t="n">
        <v>437.2058399353164</v>
      </c>
      <c r="AB63" t="n">
        <v>598.2043183598688</v>
      </c>
      <c r="AC63" t="n">
        <v>541.112537800636</v>
      </c>
      <c r="AD63" t="n">
        <v>437205.8399353164</v>
      </c>
      <c r="AE63" t="n">
        <v>598204.3183598688</v>
      </c>
      <c r="AF63" t="n">
        <v>2.437031954625455e-06</v>
      </c>
      <c r="AG63" t="n">
        <v>10.56640625</v>
      </c>
      <c r="AH63" t="n">
        <v>541112.537800636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6.1623</v>
      </c>
      <c r="E64" t="n">
        <v>16.23</v>
      </c>
      <c r="F64" t="n">
        <v>12.92</v>
      </c>
      <c r="G64" t="n">
        <v>86.13</v>
      </c>
      <c r="H64" t="n">
        <v>1</v>
      </c>
      <c r="I64" t="n">
        <v>9</v>
      </c>
      <c r="J64" t="n">
        <v>293.69</v>
      </c>
      <c r="K64" t="n">
        <v>59.89</v>
      </c>
      <c r="L64" t="n">
        <v>16.5</v>
      </c>
      <c r="M64" t="n">
        <v>4</v>
      </c>
      <c r="N64" t="n">
        <v>82.3</v>
      </c>
      <c r="O64" t="n">
        <v>36455.44</v>
      </c>
      <c r="P64" t="n">
        <v>175.78</v>
      </c>
      <c r="Q64" t="n">
        <v>988.14</v>
      </c>
      <c r="R64" t="n">
        <v>42.82</v>
      </c>
      <c r="S64" t="n">
        <v>35.43</v>
      </c>
      <c r="T64" t="n">
        <v>2674.1</v>
      </c>
      <c r="U64" t="n">
        <v>0.83</v>
      </c>
      <c r="V64" t="n">
        <v>0.88</v>
      </c>
      <c r="W64" t="n">
        <v>2.98</v>
      </c>
      <c r="X64" t="n">
        <v>0.17</v>
      </c>
      <c r="Y64" t="n">
        <v>1</v>
      </c>
      <c r="Z64" t="n">
        <v>10</v>
      </c>
      <c r="AA64" t="n">
        <v>436.9725413242746</v>
      </c>
      <c r="AB64" t="n">
        <v>597.885108907833</v>
      </c>
      <c r="AC64" t="n">
        <v>540.8237932506894</v>
      </c>
      <c r="AD64" t="n">
        <v>436972.5413242746</v>
      </c>
      <c r="AE64" t="n">
        <v>597885.108907833</v>
      </c>
      <c r="AF64" t="n">
        <v>2.436676079632081e-06</v>
      </c>
      <c r="AG64" t="n">
        <v>10.56640625</v>
      </c>
      <c r="AH64" t="n">
        <v>540823.7932506894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6.1626</v>
      </c>
      <c r="E65" t="n">
        <v>16.23</v>
      </c>
      <c r="F65" t="n">
        <v>12.92</v>
      </c>
      <c r="G65" t="n">
        <v>86.13</v>
      </c>
      <c r="H65" t="n">
        <v>1.01</v>
      </c>
      <c r="I65" t="n">
        <v>9</v>
      </c>
      <c r="J65" t="n">
        <v>294.2</v>
      </c>
      <c r="K65" t="n">
        <v>59.89</v>
      </c>
      <c r="L65" t="n">
        <v>16.75</v>
      </c>
      <c r="M65" t="n">
        <v>4</v>
      </c>
      <c r="N65" t="n">
        <v>82.56</v>
      </c>
      <c r="O65" t="n">
        <v>36518.97</v>
      </c>
      <c r="P65" t="n">
        <v>175.94</v>
      </c>
      <c r="Q65" t="n">
        <v>988.14</v>
      </c>
      <c r="R65" t="n">
        <v>42.81</v>
      </c>
      <c r="S65" t="n">
        <v>35.43</v>
      </c>
      <c r="T65" t="n">
        <v>2669.92</v>
      </c>
      <c r="U65" t="n">
        <v>0.83</v>
      </c>
      <c r="V65" t="n">
        <v>0.88</v>
      </c>
      <c r="W65" t="n">
        <v>2.98</v>
      </c>
      <c r="X65" t="n">
        <v>0.17</v>
      </c>
      <c r="Y65" t="n">
        <v>1</v>
      </c>
      <c r="Z65" t="n">
        <v>10</v>
      </c>
      <c r="AA65" t="n">
        <v>437.1032988260663</v>
      </c>
      <c r="AB65" t="n">
        <v>598.0640170903984</v>
      </c>
      <c r="AC65" t="n">
        <v>540.9856266874099</v>
      </c>
      <c r="AD65" t="n">
        <v>437103.2988260663</v>
      </c>
      <c r="AE65" t="n">
        <v>598064.0170903984</v>
      </c>
      <c r="AF65" t="n">
        <v>2.436794704629873e-06</v>
      </c>
      <c r="AG65" t="n">
        <v>10.56640625</v>
      </c>
      <c r="AH65" t="n">
        <v>540985.6266874098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6.1646</v>
      </c>
      <c r="E66" t="n">
        <v>16.22</v>
      </c>
      <c r="F66" t="n">
        <v>12.91</v>
      </c>
      <c r="G66" t="n">
        <v>86.09</v>
      </c>
      <c r="H66" t="n">
        <v>1.03</v>
      </c>
      <c r="I66" t="n">
        <v>9</v>
      </c>
      <c r="J66" t="n">
        <v>294.72</v>
      </c>
      <c r="K66" t="n">
        <v>59.89</v>
      </c>
      <c r="L66" t="n">
        <v>17</v>
      </c>
      <c r="M66" t="n">
        <v>2</v>
      </c>
      <c r="N66" t="n">
        <v>82.83</v>
      </c>
      <c r="O66" t="n">
        <v>36582.62</v>
      </c>
      <c r="P66" t="n">
        <v>174.68</v>
      </c>
      <c r="Q66" t="n">
        <v>988.2</v>
      </c>
      <c r="R66" t="n">
        <v>42.59</v>
      </c>
      <c r="S66" t="n">
        <v>35.43</v>
      </c>
      <c r="T66" t="n">
        <v>2561.08</v>
      </c>
      <c r="U66" t="n">
        <v>0.83</v>
      </c>
      <c r="V66" t="n">
        <v>0.88</v>
      </c>
      <c r="W66" t="n">
        <v>2.98</v>
      </c>
      <c r="X66" t="n">
        <v>0.16</v>
      </c>
      <c r="Y66" t="n">
        <v>1</v>
      </c>
      <c r="Z66" t="n">
        <v>10</v>
      </c>
      <c r="AA66" t="n">
        <v>423.2028850291762</v>
      </c>
      <c r="AB66" t="n">
        <v>579.0448576905171</v>
      </c>
      <c r="AC66" t="n">
        <v>523.7816291670954</v>
      </c>
      <c r="AD66" t="n">
        <v>423202.8850291763</v>
      </c>
      <c r="AE66" t="n">
        <v>579044.8576905171</v>
      </c>
      <c r="AF66" t="n">
        <v>2.437585537948481e-06</v>
      </c>
      <c r="AG66" t="n">
        <v>10.55989583333333</v>
      </c>
      <c r="AH66" t="n">
        <v>523781.6291670954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6.1649</v>
      </c>
      <c r="E67" t="n">
        <v>16.22</v>
      </c>
      <c r="F67" t="n">
        <v>12.91</v>
      </c>
      <c r="G67" t="n">
        <v>86.09</v>
      </c>
      <c r="H67" t="n">
        <v>1.04</v>
      </c>
      <c r="I67" t="n">
        <v>9</v>
      </c>
      <c r="J67" t="n">
        <v>295.23</v>
      </c>
      <c r="K67" t="n">
        <v>59.89</v>
      </c>
      <c r="L67" t="n">
        <v>17.25</v>
      </c>
      <c r="M67" t="n">
        <v>1</v>
      </c>
      <c r="N67" t="n">
        <v>83.09999999999999</v>
      </c>
      <c r="O67" t="n">
        <v>36646.38</v>
      </c>
      <c r="P67" t="n">
        <v>174.71</v>
      </c>
      <c r="Q67" t="n">
        <v>988.1799999999999</v>
      </c>
      <c r="R67" t="n">
        <v>42.57</v>
      </c>
      <c r="S67" t="n">
        <v>35.43</v>
      </c>
      <c r="T67" t="n">
        <v>2549.46</v>
      </c>
      <c r="U67" t="n">
        <v>0.83</v>
      </c>
      <c r="V67" t="n">
        <v>0.88</v>
      </c>
      <c r="W67" t="n">
        <v>2.98</v>
      </c>
      <c r="X67" t="n">
        <v>0.16</v>
      </c>
      <c r="Y67" t="n">
        <v>1</v>
      </c>
      <c r="Z67" t="n">
        <v>10</v>
      </c>
      <c r="AA67" t="n">
        <v>423.2188919858779</v>
      </c>
      <c r="AB67" t="n">
        <v>579.0667591148534</v>
      </c>
      <c r="AC67" t="n">
        <v>523.8014403502319</v>
      </c>
      <c r="AD67" t="n">
        <v>423218.8919858779</v>
      </c>
      <c r="AE67" t="n">
        <v>579066.7591148535</v>
      </c>
      <c r="AF67" t="n">
        <v>2.437704162946273e-06</v>
      </c>
      <c r="AG67" t="n">
        <v>10.55989583333333</v>
      </c>
      <c r="AH67" t="n">
        <v>523801.4403502319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6.1643</v>
      </c>
      <c r="E68" t="n">
        <v>16.22</v>
      </c>
      <c r="F68" t="n">
        <v>12.91</v>
      </c>
      <c r="G68" t="n">
        <v>86.09999999999999</v>
      </c>
      <c r="H68" t="n">
        <v>1.05</v>
      </c>
      <c r="I68" t="n">
        <v>9</v>
      </c>
      <c r="J68" t="n">
        <v>295.75</v>
      </c>
      <c r="K68" t="n">
        <v>59.89</v>
      </c>
      <c r="L68" t="n">
        <v>17.5</v>
      </c>
      <c r="M68" t="n">
        <v>0</v>
      </c>
      <c r="N68" t="n">
        <v>83.36</v>
      </c>
      <c r="O68" t="n">
        <v>36710.24</v>
      </c>
      <c r="P68" t="n">
        <v>174.9</v>
      </c>
      <c r="Q68" t="n">
        <v>988.1799999999999</v>
      </c>
      <c r="R68" t="n">
        <v>42.54</v>
      </c>
      <c r="S68" t="n">
        <v>35.43</v>
      </c>
      <c r="T68" t="n">
        <v>2536.19</v>
      </c>
      <c r="U68" t="n">
        <v>0.83</v>
      </c>
      <c r="V68" t="n">
        <v>0.88</v>
      </c>
      <c r="W68" t="n">
        <v>2.98</v>
      </c>
      <c r="X68" t="n">
        <v>0.16</v>
      </c>
      <c r="Y68" t="n">
        <v>1</v>
      </c>
      <c r="Z68" t="n">
        <v>10</v>
      </c>
      <c r="AA68" t="n">
        <v>423.4075811592103</v>
      </c>
      <c r="AB68" t="n">
        <v>579.3249319661858</v>
      </c>
      <c r="AC68" t="n">
        <v>524.0349735469808</v>
      </c>
      <c r="AD68" t="n">
        <v>423407.5811592104</v>
      </c>
      <c r="AE68" t="n">
        <v>579324.9319661858</v>
      </c>
      <c r="AF68" t="n">
        <v>2.43746691295069e-06</v>
      </c>
      <c r="AG68" t="n">
        <v>10.55989583333333</v>
      </c>
      <c r="AH68" t="n">
        <v>524034.9735469809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4.4993</v>
      </c>
      <c r="E2" t="n">
        <v>22.23</v>
      </c>
      <c r="F2" t="n">
        <v>15.52</v>
      </c>
      <c r="G2" t="n">
        <v>6.85</v>
      </c>
      <c r="H2" t="n">
        <v>0.11</v>
      </c>
      <c r="I2" t="n">
        <v>136</v>
      </c>
      <c r="J2" t="n">
        <v>159.12</v>
      </c>
      <c r="K2" t="n">
        <v>50.28</v>
      </c>
      <c r="L2" t="n">
        <v>1</v>
      </c>
      <c r="M2" t="n">
        <v>134</v>
      </c>
      <c r="N2" t="n">
        <v>27.84</v>
      </c>
      <c r="O2" t="n">
        <v>19859.16</v>
      </c>
      <c r="P2" t="n">
        <v>188.14</v>
      </c>
      <c r="Q2" t="n">
        <v>988.5</v>
      </c>
      <c r="R2" t="n">
        <v>123.55</v>
      </c>
      <c r="S2" t="n">
        <v>35.43</v>
      </c>
      <c r="T2" t="n">
        <v>42405.31</v>
      </c>
      <c r="U2" t="n">
        <v>0.29</v>
      </c>
      <c r="V2" t="n">
        <v>0.73</v>
      </c>
      <c r="W2" t="n">
        <v>3.19</v>
      </c>
      <c r="X2" t="n">
        <v>2.76</v>
      </c>
      <c r="Y2" t="n">
        <v>1</v>
      </c>
      <c r="Z2" t="n">
        <v>10</v>
      </c>
      <c r="AA2" t="n">
        <v>570.4435629344339</v>
      </c>
      <c r="AB2" t="n">
        <v>780.5060490007492</v>
      </c>
      <c r="AC2" t="n">
        <v>706.0156471312367</v>
      </c>
      <c r="AD2" t="n">
        <v>570443.5629344339</v>
      </c>
      <c r="AE2" t="n">
        <v>780506.0490007491</v>
      </c>
      <c r="AF2" t="n">
        <v>2.070887714418356e-06</v>
      </c>
      <c r="AG2" t="n">
        <v>14.47265625</v>
      </c>
      <c r="AH2" t="n">
        <v>706015.6471312367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4.8736</v>
      </c>
      <c r="E3" t="n">
        <v>20.52</v>
      </c>
      <c r="F3" t="n">
        <v>14.84</v>
      </c>
      <c r="G3" t="n">
        <v>8.56</v>
      </c>
      <c r="H3" t="n">
        <v>0.14</v>
      </c>
      <c r="I3" t="n">
        <v>104</v>
      </c>
      <c r="J3" t="n">
        <v>159.48</v>
      </c>
      <c r="K3" t="n">
        <v>50.28</v>
      </c>
      <c r="L3" t="n">
        <v>1.25</v>
      </c>
      <c r="M3" t="n">
        <v>102</v>
      </c>
      <c r="N3" t="n">
        <v>27.95</v>
      </c>
      <c r="O3" t="n">
        <v>19902.91</v>
      </c>
      <c r="P3" t="n">
        <v>178.58</v>
      </c>
      <c r="Q3" t="n">
        <v>988.26</v>
      </c>
      <c r="R3" t="n">
        <v>102.99</v>
      </c>
      <c r="S3" t="n">
        <v>35.43</v>
      </c>
      <c r="T3" t="n">
        <v>32286.93</v>
      </c>
      <c r="U3" t="n">
        <v>0.34</v>
      </c>
      <c r="V3" t="n">
        <v>0.77</v>
      </c>
      <c r="W3" t="n">
        <v>3.13</v>
      </c>
      <c r="X3" t="n">
        <v>2.09</v>
      </c>
      <c r="Y3" t="n">
        <v>1</v>
      </c>
      <c r="Z3" t="n">
        <v>10</v>
      </c>
      <c r="AA3" t="n">
        <v>520.8099549330427</v>
      </c>
      <c r="AB3" t="n">
        <v>712.5951568530006</v>
      </c>
      <c r="AC3" t="n">
        <v>644.5860752165336</v>
      </c>
      <c r="AD3" t="n">
        <v>520809.9549330428</v>
      </c>
      <c r="AE3" t="n">
        <v>712595.1568530006</v>
      </c>
      <c r="AF3" t="n">
        <v>2.243166351430067e-06</v>
      </c>
      <c r="AG3" t="n">
        <v>13.359375</v>
      </c>
      <c r="AH3" t="n">
        <v>644586.0752165336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5.1354</v>
      </c>
      <c r="E4" t="n">
        <v>19.47</v>
      </c>
      <c r="F4" t="n">
        <v>14.44</v>
      </c>
      <c r="G4" t="n">
        <v>10.32</v>
      </c>
      <c r="H4" t="n">
        <v>0.17</v>
      </c>
      <c r="I4" t="n">
        <v>84</v>
      </c>
      <c r="J4" t="n">
        <v>159.83</v>
      </c>
      <c r="K4" t="n">
        <v>50.28</v>
      </c>
      <c r="L4" t="n">
        <v>1.5</v>
      </c>
      <c r="M4" t="n">
        <v>82</v>
      </c>
      <c r="N4" t="n">
        <v>28.05</v>
      </c>
      <c r="O4" t="n">
        <v>19946.71</v>
      </c>
      <c r="P4" t="n">
        <v>172.47</v>
      </c>
      <c r="Q4" t="n">
        <v>988.5</v>
      </c>
      <c r="R4" t="n">
        <v>90.40000000000001</v>
      </c>
      <c r="S4" t="n">
        <v>35.43</v>
      </c>
      <c r="T4" t="n">
        <v>26090.95</v>
      </c>
      <c r="U4" t="n">
        <v>0.39</v>
      </c>
      <c r="V4" t="n">
        <v>0.79</v>
      </c>
      <c r="W4" t="n">
        <v>3.1</v>
      </c>
      <c r="X4" t="n">
        <v>1.68</v>
      </c>
      <c r="Y4" t="n">
        <v>1</v>
      </c>
      <c r="Z4" t="n">
        <v>10</v>
      </c>
      <c r="AA4" t="n">
        <v>486.9027194670359</v>
      </c>
      <c r="AB4" t="n">
        <v>666.2017814067553</v>
      </c>
      <c r="AC4" t="n">
        <v>602.6204184093666</v>
      </c>
      <c r="AD4" t="n">
        <v>486902.7194670358</v>
      </c>
      <c r="AE4" t="n">
        <v>666201.7814067553</v>
      </c>
      <c r="AF4" t="n">
        <v>2.363664740876142e-06</v>
      </c>
      <c r="AG4" t="n">
        <v>12.67578125</v>
      </c>
      <c r="AH4" t="n">
        <v>602620.4184093666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5.3342</v>
      </c>
      <c r="E5" t="n">
        <v>18.75</v>
      </c>
      <c r="F5" t="n">
        <v>14.17</v>
      </c>
      <c r="G5" t="n">
        <v>12.14</v>
      </c>
      <c r="H5" t="n">
        <v>0.19</v>
      </c>
      <c r="I5" t="n">
        <v>70</v>
      </c>
      <c r="J5" t="n">
        <v>160.19</v>
      </c>
      <c r="K5" t="n">
        <v>50.28</v>
      </c>
      <c r="L5" t="n">
        <v>1.75</v>
      </c>
      <c r="M5" t="n">
        <v>68</v>
      </c>
      <c r="N5" t="n">
        <v>28.16</v>
      </c>
      <c r="O5" t="n">
        <v>19990.53</v>
      </c>
      <c r="P5" t="n">
        <v>168</v>
      </c>
      <c r="Q5" t="n">
        <v>988.3099999999999</v>
      </c>
      <c r="R5" t="n">
        <v>81.43000000000001</v>
      </c>
      <c r="S5" t="n">
        <v>35.43</v>
      </c>
      <c r="T5" t="n">
        <v>21675.21</v>
      </c>
      <c r="U5" t="n">
        <v>0.44</v>
      </c>
      <c r="V5" t="n">
        <v>0.8</v>
      </c>
      <c r="W5" t="n">
        <v>3.09</v>
      </c>
      <c r="X5" t="n">
        <v>1.41</v>
      </c>
      <c r="Y5" t="n">
        <v>1</v>
      </c>
      <c r="Z5" t="n">
        <v>10</v>
      </c>
      <c r="AA5" t="n">
        <v>460.0985446254171</v>
      </c>
      <c r="AB5" t="n">
        <v>629.5271268717165</v>
      </c>
      <c r="AC5" t="n">
        <v>569.4459414299507</v>
      </c>
      <c r="AD5" t="n">
        <v>460098.5446254171</v>
      </c>
      <c r="AE5" t="n">
        <v>629527.1268717165</v>
      </c>
      <c r="AF5" t="n">
        <v>2.455166191685461e-06</v>
      </c>
      <c r="AG5" t="n">
        <v>12.20703125</v>
      </c>
      <c r="AH5" t="n">
        <v>569445.9414299508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5.4932</v>
      </c>
      <c r="E6" t="n">
        <v>18.2</v>
      </c>
      <c r="F6" t="n">
        <v>13.95</v>
      </c>
      <c r="G6" t="n">
        <v>13.95</v>
      </c>
      <c r="H6" t="n">
        <v>0.22</v>
      </c>
      <c r="I6" t="n">
        <v>60</v>
      </c>
      <c r="J6" t="n">
        <v>160.54</v>
      </c>
      <c r="K6" t="n">
        <v>50.28</v>
      </c>
      <c r="L6" t="n">
        <v>2</v>
      </c>
      <c r="M6" t="n">
        <v>58</v>
      </c>
      <c r="N6" t="n">
        <v>28.26</v>
      </c>
      <c r="O6" t="n">
        <v>20034.4</v>
      </c>
      <c r="P6" t="n">
        <v>164.16</v>
      </c>
      <c r="Q6" t="n">
        <v>988.41</v>
      </c>
      <c r="R6" t="n">
        <v>74.88</v>
      </c>
      <c r="S6" t="n">
        <v>35.43</v>
      </c>
      <c r="T6" t="n">
        <v>18450.64</v>
      </c>
      <c r="U6" t="n">
        <v>0.47</v>
      </c>
      <c r="V6" t="n">
        <v>0.82</v>
      </c>
      <c r="W6" t="n">
        <v>3.06</v>
      </c>
      <c r="X6" t="n">
        <v>1.19</v>
      </c>
      <c r="Y6" t="n">
        <v>1</v>
      </c>
      <c r="Z6" t="n">
        <v>10</v>
      </c>
      <c r="AA6" t="n">
        <v>436.8091917257654</v>
      </c>
      <c r="AB6" t="n">
        <v>597.6616067806771</v>
      </c>
      <c r="AC6" t="n">
        <v>540.6216218528619</v>
      </c>
      <c r="AD6" t="n">
        <v>436809.1917257654</v>
      </c>
      <c r="AE6" t="n">
        <v>597661.6067806771</v>
      </c>
      <c r="AF6" t="n">
        <v>2.528348941578227e-06</v>
      </c>
      <c r="AG6" t="n">
        <v>11.84895833333333</v>
      </c>
      <c r="AH6" t="n">
        <v>540621.621852862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5.6099</v>
      </c>
      <c r="E7" t="n">
        <v>17.83</v>
      </c>
      <c r="F7" t="n">
        <v>13.79</v>
      </c>
      <c r="G7" t="n">
        <v>15.62</v>
      </c>
      <c r="H7" t="n">
        <v>0.25</v>
      </c>
      <c r="I7" t="n">
        <v>53</v>
      </c>
      <c r="J7" t="n">
        <v>160.9</v>
      </c>
      <c r="K7" t="n">
        <v>50.28</v>
      </c>
      <c r="L7" t="n">
        <v>2.25</v>
      </c>
      <c r="M7" t="n">
        <v>51</v>
      </c>
      <c r="N7" t="n">
        <v>28.37</v>
      </c>
      <c r="O7" t="n">
        <v>20078.3</v>
      </c>
      <c r="P7" t="n">
        <v>161.13</v>
      </c>
      <c r="Q7" t="n">
        <v>988.24</v>
      </c>
      <c r="R7" t="n">
        <v>70.31999999999999</v>
      </c>
      <c r="S7" t="n">
        <v>35.43</v>
      </c>
      <c r="T7" t="n">
        <v>16207.68</v>
      </c>
      <c r="U7" t="n">
        <v>0.5</v>
      </c>
      <c r="V7" t="n">
        <v>0.83</v>
      </c>
      <c r="W7" t="n">
        <v>3.04</v>
      </c>
      <c r="X7" t="n">
        <v>1.04</v>
      </c>
      <c r="Y7" t="n">
        <v>1</v>
      </c>
      <c r="Z7" t="n">
        <v>10</v>
      </c>
      <c r="AA7" t="n">
        <v>428.5664247921611</v>
      </c>
      <c r="AB7" t="n">
        <v>586.3834894169074</v>
      </c>
      <c r="AC7" t="n">
        <v>530.4198721813533</v>
      </c>
      <c r="AD7" t="n">
        <v>428566.4247921611</v>
      </c>
      <c r="AE7" t="n">
        <v>586383.4894169074</v>
      </c>
      <c r="AF7" t="n">
        <v>2.582062318386313e-06</v>
      </c>
      <c r="AG7" t="n">
        <v>11.60807291666667</v>
      </c>
      <c r="AH7" t="n">
        <v>530419.8721813533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5.7051</v>
      </c>
      <c r="E8" t="n">
        <v>17.53</v>
      </c>
      <c r="F8" t="n">
        <v>13.69</v>
      </c>
      <c r="G8" t="n">
        <v>17.48</v>
      </c>
      <c r="H8" t="n">
        <v>0.27</v>
      </c>
      <c r="I8" t="n">
        <v>47</v>
      </c>
      <c r="J8" t="n">
        <v>161.26</v>
      </c>
      <c r="K8" t="n">
        <v>50.28</v>
      </c>
      <c r="L8" t="n">
        <v>2.5</v>
      </c>
      <c r="M8" t="n">
        <v>45</v>
      </c>
      <c r="N8" t="n">
        <v>28.48</v>
      </c>
      <c r="O8" t="n">
        <v>20122.23</v>
      </c>
      <c r="P8" t="n">
        <v>158.6</v>
      </c>
      <c r="Q8" t="n">
        <v>988.3099999999999</v>
      </c>
      <c r="R8" t="n">
        <v>66.41</v>
      </c>
      <c r="S8" t="n">
        <v>35.43</v>
      </c>
      <c r="T8" t="n">
        <v>14281.93</v>
      </c>
      <c r="U8" t="n">
        <v>0.53</v>
      </c>
      <c r="V8" t="n">
        <v>0.83</v>
      </c>
      <c r="W8" t="n">
        <v>3.05</v>
      </c>
      <c r="X8" t="n">
        <v>0.93</v>
      </c>
      <c r="Y8" t="n">
        <v>1</v>
      </c>
      <c r="Z8" t="n">
        <v>10</v>
      </c>
      <c r="AA8" t="n">
        <v>421.9921641951732</v>
      </c>
      <c r="AB8" t="n">
        <v>577.3882960322009</v>
      </c>
      <c r="AC8" t="n">
        <v>522.2831674284499</v>
      </c>
      <c r="AD8" t="n">
        <v>421992.1641951732</v>
      </c>
      <c r="AE8" t="n">
        <v>577388.2960322008</v>
      </c>
      <c r="AF8" t="n">
        <v>2.625879914548522e-06</v>
      </c>
      <c r="AG8" t="n">
        <v>11.41276041666667</v>
      </c>
      <c r="AH8" t="n">
        <v>522283.16742845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5.794</v>
      </c>
      <c r="E9" t="n">
        <v>17.26</v>
      </c>
      <c r="F9" t="n">
        <v>13.58</v>
      </c>
      <c r="G9" t="n">
        <v>19.4</v>
      </c>
      <c r="H9" t="n">
        <v>0.3</v>
      </c>
      <c r="I9" t="n">
        <v>42</v>
      </c>
      <c r="J9" t="n">
        <v>161.61</v>
      </c>
      <c r="K9" t="n">
        <v>50.28</v>
      </c>
      <c r="L9" t="n">
        <v>2.75</v>
      </c>
      <c r="M9" t="n">
        <v>40</v>
      </c>
      <c r="N9" t="n">
        <v>28.58</v>
      </c>
      <c r="O9" t="n">
        <v>20166.2</v>
      </c>
      <c r="P9" t="n">
        <v>156.12</v>
      </c>
      <c r="Q9" t="n">
        <v>988.26</v>
      </c>
      <c r="R9" t="n">
        <v>63.26</v>
      </c>
      <c r="S9" t="n">
        <v>35.43</v>
      </c>
      <c r="T9" t="n">
        <v>12731.96</v>
      </c>
      <c r="U9" t="n">
        <v>0.5600000000000001</v>
      </c>
      <c r="V9" t="n">
        <v>0.84</v>
      </c>
      <c r="W9" t="n">
        <v>3.04</v>
      </c>
      <c r="X9" t="n">
        <v>0.83</v>
      </c>
      <c r="Y9" t="n">
        <v>1</v>
      </c>
      <c r="Z9" t="n">
        <v>10</v>
      </c>
      <c r="AA9" t="n">
        <v>416.0242768787766</v>
      </c>
      <c r="AB9" t="n">
        <v>569.2227693213003</v>
      </c>
      <c r="AC9" t="n">
        <v>514.8969471264489</v>
      </c>
      <c r="AD9" t="n">
        <v>416024.2768787766</v>
      </c>
      <c r="AE9" t="n">
        <v>569222.7693213003</v>
      </c>
      <c r="AF9" t="n">
        <v>2.666797816847056e-06</v>
      </c>
      <c r="AG9" t="n">
        <v>11.23697916666667</v>
      </c>
      <c r="AH9" t="n">
        <v>514896.947126449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5.8688</v>
      </c>
      <c r="E10" t="n">
        <v>17.04</v>
      </c>
      <c r="F10" t="n">
        <v>13.49</v>
      </c>
      <c r="G10" t="n">
        <v>21.3</v>
      </c>
      <c r="H10" t="n">
        <v>0.33</v>
      </c>
      <c r="I10" t="n">
        <v>38</v>
      </c>
      <c r="J10" t="n">
        <v>161.97</v>
      </c>
      <c r="K10" t="n">
        <v>50.28</v>
      </c>
      <c r="L10" t="n">
        <v>3</v>
      </c>
      <c r="M10" t="n">
        <v>36</v>
      </c>
      <c r="N10" t="n">
        <v>28.69</v>
      </c>
      <c r="O10" t="n">
        <v>20210.21</v>
      </c>
      <c r="P10" t="n">
        <v>153.78</v>
      </c>
      <c r="Q10" t="n">
        <v>988.3</v>
      </c>
      <c r="R10" t="n">
        <v>60.58</v>
      </c>
      <c r="S10" t="n">
        <v>35.43</v>
      </c>
      <c r="T10" t="n">
        <v>11412.2</v>
      </c>
      <c r="U10" t="n">
        <v>0.58</v>
      </c>
      <c r="V10" t="n">
        <v>0.84</v>
      </c>
      <c r="W10" t="n">
        <v>3.03</v>
      </c>
      <c r="X10" t="n">
        <v>0.74</v>
      </c>
      <c r="Y10" t="n">
        <v>1</v>
      </c>
      <c r="Z10" t="n">
        <v>10</v>
      </c>
      <c r="AA10" t="n">
        <v>399.3253145633501</v>
      </c>
      <c r="AB10" t="n">
        <v>546.3745123751104</v>
      </c>
      <c r="AC10" t="n">
        <v>494.2292957554735</v>
      </c>
      <c r="AD10" t="n">
        <v>399325.3145633501</v>
      </c>
      <c r="AE10" t="n">
        <v>546374.5123751104</v>
      </c>
      <c r="AF10" t="n">
        <v>2.701225928117363e-06</v>
      </c>
      <c r="AG10" t="n">
        <v>11.09375</v>
      </c>
      <c r="AH10" t="n">
        <v>494229.2957554735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5.9229</v>
      </c>
      <c r="E11" t="n">
        <v>16.88</v>
      </c>
      <c r="F11" t="n">
        <v>13.43</v>
      </c>
      <c r="G11" t="n">
        <v>23.03</v>
      </c>
      <c r="H11" t="n">
        <v>0.35</v>
      </c>
      <c r="I11" t="n">
        <v>35</v>
      </c>
      <c r="J11" t="n">
        <v>162.33</v>
      </c>
      <c r="K11" t="n">
        <v>50.28</v>
      </c>
      <c r="L11" t="n">
        <v>3.25</v>
      </c>
      <c r="M11" t="n">
        <v>33</v>
      </c>
      <c r="N11" t="n">
        <v>28.8</v>
      </c>
      <c r="O11" t="n">
        <v>20254.26</v>
      </c>
      <c r="P11" t="n">
        <v>151.72</v>
      </c>
      <c r="Q11" t="n">
        <v>988.21</v>
      </c>
      <c r="R11" t="n">
        <v>58.76</v>
      </c>
      <c r="S11" t="n">
        <v>35.43</v>
      </c>
      <c r="T11" t="n">
        <v>10517.33</v>
      </c>
      <c r="U11" t="n">
        <v>0.6</v>
      </c>
      <c r="V11" t="n">
        <v>0.85</v>
      </c>
      <c r="W11" t="n">
        <v>3.02</v>
      </c>
      <c r="X11" t="n">
        <v>0.68</v>
      </c>
      <c r="Y11" t="n">
        <v>1</v>
      </c>
      <c r="Z11" t="n">
        <v>10</v>
      </c>
      <c r="AA11" t="n">
        <v>395.2247459053701</v>
      </c>
      <c r="AB11" t="n">
        <v>540.7639334329406</v>
      </c>
      <c r="AC11" t="n">
        <v>489.1541825930473</v>
      </c>
      <c r="AD11" t="n">
        <v>395224.7459053701</v>
      </c>
      <c r="AE11" t="n">
        <v>540763.9334329406</v>
      </c>
      <c r="AF11" t="n">
        <v>2.726126473835593e-06</v>
      </c>
      <c r="AG11" t="n">
        <v>10.98958333333333</v>
      </c>
      <c r="AH11" t="n">
        <v>489154.1825930473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5.9725</v>
      </c>
      <c r="E12" t="n">
        <v>16.74</v>
      </c>
      <c r="F12" t="n">
        <v>13.39</v>
      </c>
      <c r="G12" t="n">
        <v>25.1</v>
      </c>
      <c r="H12" t="n">
        <v>0.38</v>
      </c>
      <c r="I12" t="n">
        <v>32</v>
      </c>
      <c r="J12" t="n">
        <v>162.68</v>
      </c>
      <c r="K12" t="n">
        <v>50.28</v>
      </c>
      <c r="L12" t="n">
        <v>3.5</v>
      </c>
      <c r="M12" t="n">
        <v>30</v>
      </c>
      <c r="N12" t="n">
        <v>28.9</v>
      </c>
      <c r="O12" t="n">
        <v>20298.34</v>
      </c>
      <c r="P12" t="n">
        <v>149.72</v>
      </c>
      <c r="Q12" t="n">
        <v>988.11</v>
      </c>
      <c r="R12" t="n">
        <v>57.41</v>
      </c>
      <c r="S12" t="n">
        <v>35.43</v>
      </c>
      <c r="T12" t="n">
        <v>9857.34</v>
      </c>
      <c r="U12" t="n">
        <v>0.62</v>
      </c>
      <c r="V12" t="n">
        <v>0.85</v>
      </c>
      <c r="W12" t="n">
        <v>3.02</v>
      </c>
      <c r="X12" t="n">
        <v>0.63</v>
      </c>
      <c r="Y12" t="n">
        <v>1</v>
      </c>
      <c r="Z12" t="n">
        <v>10</v>
      </c>
      <c r="AA12" t="n">
        <v>391.6420892948972</v>
      </c>
      <c r="AB12" t="n">
        <v>535.8619846028369</v>
      </c>
      <c r="AC12" t="n">
        <v>484.7200688793603</v>
      </c>
      <c r="AD12" t="n">
        <v>391642.0892948972</v>
      </c>
      <c r="AE12" t="n">
        <v>535861.9846028369</v>
      </c>
      <c r="AF12" t="n">
        <v>2.748955809651198e-06</v>
      </c>
      <c r="AG12" t="n">
        <v>10.8984375</v>
      </c>
      <c r="AH12" t="n">
        <v>484720.0688793603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6.0178</v>
      </c>
      <c r="E13" t="n">
        <v>16.62</v>
      </c>
      <c r="F13" t="n">
        <v>13.33</v>
      </c>
      <c r="G13" t="n">
        <v>26.65</v>
      </c>
      <c r="H13" t="n">
        <v>0.41</v>
      </c>
      <c r="I13" t="n">
        <v>30</v>
      </c>
      <c r="J13" t="n">
        <v>163.04</v>
      </c>
      <c r="K13" t="n">
        <v>50.28</v>
      </c>
      <c r="L13" t="n">
        <v>3.75</v>
      </c>
      <c r="M13" t="n">
        <v>28</v>
      </c>
      <c r="N13" t="n">
        <v>29.01</v>
      </c>
      <c r="O13" t="n">
        <v>20342.46</v>
      </c>
      <c r="P13" t="n">
        <v>147.84</v>
      </c>
      <c r="Q13" t="n">
        <v>988.22</v>
      </c>
      <c r="R13" t="n">
        <v>55.51</v>
      </c>
      <c r="S13" t="n">
        <v>35.43</v>
      </c>
      <c r="T13" t="n">
        <v>8914.98</v>
      </c>
      <c r="U13" t="n">
        <v>0.64</v>
      </c>
      <c r="V13" t="n">
        <v>0.86</v>
      </c>
      <c r="W13" t="n">
        <v>3.01</v>
      </c>
      <c r="X13" t="n">
        <v>0.57</v>
      </c>
      <c r="Y13" t="n">
        <v>1</v>
      </c>
      <c r="Z13" t="n">
        <v>10</v>
      </c>
      <c r="AA13" t="n">
        <v>388.2812875550534</v>
      </c>
      <c r="AB13" t="n">
        <v>531.2635873942741</v>
      </c>
      <c r="AC13" t="n">
        <v>480.5605362464917</v>
      </c>
      <c r="AD13" t="n">
        <v>388281.2875550534</v>
      </c>
      <c r="AE13" t="n">
        <v>531263.5873942741</v>
      </c>
      <c r="AF13" t="n">
        <v>2.769805989337627e-06</v>
      </c>
      <c r="AG13" t="n">
        <v>10.8203125</v>
      </c>
      <c r="AH13" t="n">
        <v>480560.5362464917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6.0465</v>
      </c>
      <c r="E14" t="n">
        <v>16.54</v>
      </c>
      <c r="F14" t="n">
        <v>13.31</v>
      </c>
      <c r="G14" t="n">
        <v>28.53</v>
      </c>
      <c r="H14" t="n">
        <v>0.43</v>
      </c>
      <c r="I14" t="n">
        <v>28</v>
      </c>
      <c r="J14" t="n">
        <v>163.4</v>
      </c>
      <c r="K14" t="n">
        <v>50.28</v>
      </c>
      <c r="L14" t="n">
        <v>4</v>
      </c>
      <c r="M14" t="n">
        <v>26</v>
      </c>
      <c r="N14" t="n">
        <v>29.12</v>
      </c>
      <c r="O14" t="n">
        <v>20386.62</v>
      </c>
      <c r="P14" t="n">
        <v>146.39</v>
      </c>
      <c r="Q14" t="n">
        <v>988.3200000000001</v>
      </c>
      <c r="R14" t="n">
        <v>55.2</v>
      </c>
      <c r="S14" t="n">
        <v>35.43</v>
      </c>
      <c r="T14" t="n">
        <v>8769.549999999999</v>
      </c>
      <c r="U14" t="n">
        <v>0.64</v>
      </c>
      <c r="V14" t="n">
        <v>0.86</v>
      </c>
      <c r="W14" t="n">
        <v>3.01</v>
      </c>
      <c r="X14" t="n">
        <v>0.5600000000000001</v>
      </c>
      <c r="Y14" t="n">
        <v>1</v>
      </c>
      <c r="Z14" t="n">
        <v>10</v>
      </c>
      <c r="AA14" t="n">
        <v>386.0153929828087</v>
      </c>
      <c r="AB14" t="n">
        <v>528.1632904763156</v>
      </c>
      <c r="AC14" t="n">
        <v>477.7561273150892</v>
      </c>
      <c r="AD14" t="n">
        <v>386015.3929828088</v>
      </c>
      <c r="AE14" t="n">
        <v>528163.2904763157</v>
      </c>
      <c r="AF14" t="n">
        <v>2.783015705827705e-06</v>
      </c>
      <c r="AG14" t="n">
        <v>10.76822916666667</v>
      </c>
      <c r="AH14" t="n">
        <v>477756.1273150892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6.0902</v>
      </c>
      <c r="E15" t="n">
        <v>16.42</v>
      </c>
      <c r="F15" t="n">
        <v>13.26</v>
      </c>
      <c r="G15" t="n">
        <v>30.59</v>
      </c>
      <c r="H15" t="n">
        <v>0.46</v>
      </c>
      <c r="I15" t="n">
        <v>26</v>
      </c>
      <c r="J15" t="n">
        <v>163.76</v>
      </c>
      <c r="K15" t="n">
        <v>50.28</v>
      </c>
      <c r="L15" t="n">
        <v>4.25</v>
      </c>
      <c r="M15" t="n">
        <v>24</v>
      </c>
      <c r="N15" t="n">
        <v>29.23</v>
      </c>
      <c r="O15" t="n">
        <v>20430.81</v>
      </c>
      <c r="P15" t="n">
        <v>144.49</v>
      </c>
      <c r="Q15" t="n">
        <v>988.13</v>
      </c>
      <c r="R15" t="n">
        <v>53.28</v>
      </c>
      <c r="S15" t="n">
        <v>35.43</v>
      </c>
      <c r="T15" t="n">
        <v>7822.76</v>
      </c>
      <c r="U15" t="n">
        <v>0.67</v>
      </c>
      <c r="V15" t="n">
        <v>0.86</v>
      </c>
      <c r="W15" t="n">
        <v>3.01</v>
      </c>
      <c r="X15" t="n">
        <v>0.5</v>
      </c>
      <c r="Y15" t="n">
        <v>1</v>
      </c>
      <c r="Z15" t="n">
        <v>10</v>
      </c>
      <c r="AA15" t="n">
        <v>382.8055534316424</v>
      </c>
      <c r="AB15" t="n">
        <v>523.7714463942829</v>
      </c>
      <c r="AC15" t="n">
        <v>473.7834346682538</v>
      </c>
      <c r="AD15" t="n">
        <v>382805.5534316424</v>
      </c>
      <c r="AE15" t="n">
        <v>523771.4463942829</v>
      </c>
      <c r="AF15" t="n">
        <v>2.803129455326534e-06</v>
      </c>
      <c r="AG15" t="n">
        <v>10.69010416666667</v>
      </c>
      <c r="AH15" t="n">
        <v>473783.4346682538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6.1317</v>
      </c>
      <c r="E16" t="n">
        <v>16.31</v>
      </c>
      <c r="F16" t="n">
        <v>13.21</v>
      </c>
      <c r="G16" t="n">
        <v>33.03</v>
      </c>
      <c r="H16" t="n">
        <v>0.49</v>
      </c>
      <c r="I16" t="n">
        <v>24</v>
      </c>
      <c r="J16" t="n">
        <v>164.12</v>
      </c>
      <c r="K16" t="n">
        <v>50.28</v>
      </c>
      <c r="L16" t="n">
        <v>4.5</v>
      </c>
      <c r="M16" t="n">
        <v>22</v>
      </c>
      <c r="N16" t="n">
        <v>29.34</v>
      </c>
      <c r="O16" t="n">
        <v>20475.04</v>
      </c>
      <c r="P16" t="n">
        <v>142.43</v>
      </c>
      <c r="Q16" t="n">
        <v>988.15</v>
      </c>
      <c r="R16" t="n">
        <v>51.83</v>
      </c>
      <c r="S16" t="n">
        <v>35.43</v>
      </c>
      <c r="T16" t="n">
        <v>7104.52</v>
      </c>
      <c r="U16" t="n">
        <v>0.68</v>
      </c>
      <c r="V16" t="n">
        <v>0.86</v>
      </c>
      <c r="W16" t="n">
        <v>3.01</v>
      </c>
      <c r="X16" t="n">
        <v>0.46</v>
      </c>
      <c r="Y16" t="n">
        <v>1</v>
      </c>
      <c r="Z16" t="n">
        <v>10</v>
      </c>
      <c r="AA16" t="n">
        <v>379.5630776286614</v>
      </c>
      <c r="AB16" t="n">
        <v>519.3349479527077</v>
      </c>
      <c r="AC16" t="n">
        <v>469.7703494112778</v>
      </c>
      <c r="AD16" t="n">
        <v>379563.0776286614</v>
      </c>
      <c r="AE16" t="n">
        <v>519334.9479527077</v>
      </c>
      <c r="AF16" t="n">
        <v>2.822230613317413e-06</v>
      </c>
      <c r="AG16" t="n">
        <v>10.61848958333333</v>
      </c>
      <c r="AH16" t="n">
        <v>469770.3494112779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6.1455</v>
      </c>
      <c r="E17" t="n">
        <v>16.27</v>
      </c>
      <c r="F17" t="n">
        <v>13.21</v>
      </c>
      <c r="G17" t="n">
        <v>34.45</v>
      </c>
      <c r="H17" t="n">
        <v>0.51</v>
      </c>
      <c r="I17" t="n">
        <v>23</v>
      </c>
      <c r="J17" t="n">
        <v>164.48</v>
      </c>
      <c r="K17" t="n">
        <v>50.28</v>
      </c>
      <c r="L17" t="n">
        <v>4.75</v>
      </c>
      <c r="M17" t="n">
        <v>21</v>
      </c>
      <c r="N17" t="n">
        <v>29.45</v>
      </c>
      <c r="O17" t="n">
        <v>20519.3</v>
      </c>
      <c r="P17" t="n">
        <v>141.03</v>
      </c>
      <c r="Q17" t="n">
        <v>988.2</v>
      </c>
      <c r="R17" t="n">
        <v>51.61</v>
      </c>
      <c r="S17" t="n">
        <v>35.43</v>
      </c>
      <c r="T17" t="n">
        <v>7001.29</v>
      </c>
      <c r="U17" t="n">
        <v>0.6899999999999999</v>
      </c>
      <c r="V17" t="n">
        <v>0.86</v>
      </c>
      <c r="W17" t="n">
        <v>3.01</v>
      </c>
      <c r="X17" t="n">
        <v>0.45</v>
      </c>
      <c r="Y17" t="n">
        <v>1</v>
      </c>
      <c r="Z17" t="n">
        <v>10</v>
      </c>
      <c r="AA17" t="n">
        <v>377.9252910994531</v>
      </c>
      <c r="AB17" t="n">
        <v>517.0940561694027</v>
      </c>
      <c r="AC17" t="n">
        <v>467.7433251946602</v>
      </c>
      <c r="AD17" t="n">
        <v>377925.2910994532</v>
      </c>
      <c r="AE17" t="n">
        <v>517094.0561694028</v>
      </c>
      <c r="AF17" t="n">
        <v>2.828582323685464e-06</v>
      </c>
      <c r="AG17" t="n">
        <v>10.59244791666667</v>
      </c>
      <c r="AH17" t="n">
        <v>467743.3251946602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6.1892</v>
      </c>
      <c r="E18" t="n">
        <v>16.16</v>
      </c>
      <c r="F18" t="n">
        <v>13.16</v>
      </c>
      <c r="G18" t="n">
        <v>37.59</v>
      </c>
      <c r="H18" t="n">
        <v>0.54</v>
      </c>
      <c r="I18" t="n">
        <v>21</v>
      </c>
      <c r="J18" t="n">
        <v>164.83</v>
      </c>
      <c r="K18" t="n">
        <v>50.28</v>
      </c>
      <c r="L18" t="n">
        <v>5</v>
      </c>
      <c r="M18" t="n">
        <v>19</v>
      </c>
      <c r="N18" t="n">
        <v>29.55</v>
      </c>
      <c r="O18" t="n">
        <v>20563.61</v>
      </c>
      <c r="P18" t="n">
        <v>138.96</v>
      </c>
      <c r="Q18" t="n">
        <v>988.15</v>
      </c>
      <c r="R18" t="n">
        <v>50.44</v>
      </c>
      <c r="S18" t="n">
        <v>35.43</v>
      </c>
      <c r="T18" t="n">
        <v>6424.61</v>
      </c>
      <c r="U18" t="n">
        <v>0.7</v>
      </c>
      <c r="V18" t="n">
        <v>0.87</v>
      </c>
      <c r="W18" t="n">
        <v>2.99</v>
      </c>
      <c r="X18" t="n">
        <v>0.4</v>
      </c>
      <c r="Y18" t="n">
        <v>1</v>
      </c>
      <c r="Z18" t="n">
        <v>10</v>
      </c>
      <c r="AA18" t="n">
        <v>363.0814107536609</v>
      </c>
      <c r="AB18" t="n">
        <v>496.784004214507</v>
      </c>
      <c r="AC18" t="n">
        <v>449.3716360930027</v>
      </c>
      <c r="AD18" t="n">
        <v>363081.4107536608</v>
      </c>
      <c r="AE18" t="n">
        <v>496784.004214507</v>
      </c>
      <c r="AF18" t="n">
        <v>2.848696073184293e-06</v>
      </c>
      <c r="AG18" t="n">
        <v>10.52083333333333</v>
      </c>
      <c r="AH18" t="n">
        <v>449371.6360930027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6.214</v>
      </c>
      <c r="E19" t="n">
        <v>16.09</v>
      </c>
      <c r="F19" t="n">
        <v>13.12</v>
      </c>
      <c r="G19" t="n">
        <v>39.37</v>
      </c>
      <c r="H19" t="n">
        <v>0.5600000000000001</v>
      </c>
      <c r="I19" t="n">
        <v>20</v>
      </c>
      <c r="J19" t="n">
        <v>165.19</v>
      </c>
      <c r="K19" t="n">
        <v>50.28</v>
      </c>
      <c r="L19" t="n">
        <v>5.25</v>
      </c>
      <c r="M19" t="n">
        <v>18</v>
      </c>
      <c r="N19" t="n">
        <v>29.66</v>
      </c>
      <c r="O19" t="n">
        <v>20607.95</v>
      </c>
      <c r="P19" t="n">
        <v>137.49</v>
      </c>
      <c r="Q19" t="n">
        <v>988.21</v>
      </c>
      <c r="R19" t="n">
        <v>49.14</v>
      </c>
      <c r="S19" t="n">
        <v>35.43</v>
      </c>
      <c r="T19" t="n">
        <v>5782.06</v>
      </c>
      <c r="U19" t="n">
        <v>0.72</v>
      </c>
      <c r="V19" t="n">
        <v>0.87</v>
      </c>
      <c r="W19" t="n">
        <v>3</v>
      </c>
      <c r="X19" t="n">
        <v>0.37</v>
      </c>
      <c r="Y19" t="n">
        <v>1</v>
      </c>
      <c r="Z19" t="n">
        <v>10</v>
      </c>
      <c r="AA19" t="n">
        <v>360.7835386900407</v>
      </c>
      <c r="AB19" t="n">
        <v>493.6399542821011</v>
      </c>
      <c r="AC19" t="n">
        <v>446.5276498734439</v>
      </c>
      <c r="AD19" t="n">
        <v>360783.5386900407</v>
      </c>
      <c r="AE19" t="n">
        <v>493639.9542821011</v>
      </c>
      <c r="AF19" t="n">
        <v>2.860110741092096e-06</v>
      </c>
      <c r="AG19" t="n">
        <v>10.47526041666667</v>
      </c>
      <c r="AH19" t="n">
        <v>446527.6498734439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6.2309</v>
      </c>
      <c r="E20" t="n">
        <v>16.05</v>
      </c>
      <c r="F20" t="n">
        <v>13.11</v>
      </c>
      <c r="G20" t="n">
        <v>41.41</v>
      </c>
      <c r="H20" t="n">
        <v>0.59</v>
      </c>
      <c r="I20" t="n">
        <v>19</v>
      </c>
      <c r="J20" t="n">
        <v>165.55</v>
      </c>
      <c r="K20" t="n">
        <v>50.28</v>
      </c>
      <c r="L20" t="n">
        <v>5.5</v>
      </c>
      <c r="M20" t="n">
        <v>17</v>
      </c>
      <c r="N20" t="n">
        <v>29.77</v>
      </c>
      <c r="O20" t="n">
        <v>20652.33</v>
      </c>
      <c r="P20" t="n">
        <v>135.61</v>
      </c>
      <c r="Q20" t="n">
        <v>988.12</v>
      </c>
      <c r="R20" t="n">
        <v>48.91</v>
      </c>
      <c r="S20" t="n">
        <v>35.43</v>
      </c>
      <c r="T20" t="n">
        <v>5669.5</v>
      </c>
      <c r="U20" t="n">
        <v>0.72</v>
      </c>
      <c r="V20" t="n">
        <v>0.87</v>
      </c>
      <c r="W20" t="n">
        <v>3</v>
      </c>
      <c r="X20" t="n">
        <v>0.36</v>
      </c>
      <c r="Y20" t="n">
        <v>1</v>
      </c>
      <c r="Z20" t="n">
        <v>10</v>
      </c>
      <c r="AA20" t="n">
        <v>358.6419248444074</v>
      </c>
      <c r="AB20" t="n">
        <v>490.7097037371709</v>
      </c>
      <c r="AC20" t="n">
        <v>443.8770583278893</v>
      </c>
      <c r="AD20" t="n">
        <v>358641.9248444074</v>
      </c>
      <c r="AE20" t="n">
        <v>490709.7037371709</v>
      </c>
      <c r="AF20" t="n">
        <v>2.867889284948622e-06</v>
      </c>
      <c r="AG20" t="n">
        <v>10.44921875</v>
      </c>
      <c r="AH20" t="n">
        <v>443877.0583278893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6.2488</v>
      </c>
      <c r="E21" t="n">
        <v>16</v>
      </c>
      <c r="F21" t="n">
        <v>13.1</v>
      </c>
      <c r="G21" t="n">
        <v>43.66</v>
      </c>
      <c r="H21" t="n">
        <v>0.61</v>
      </c>
      <c r="I21" t="n">
        <v>18</v>
      </c>
      <c r="J21" t="n">
        <v>165.91</v>
      </c>
      <c r="K21" t="n">
        <v>50.28</v>
      </c>
      <c r="L21" t="n">
        <v>5.75</v>
      </c>
      <c r="M21" t="n">
        <v>16</v>
      </c>
      <c r="N21" t="n">
        <v>29.88</v>
      </c>
      <c r="O21" t="n">
        <v>20696.74</v>
      </c>
      <c r="P21" t="n">
        <v>133.8</v>
      </c>
      <c r="Q21" t="n">
        <v>988.15</v>
      </c>
      <c r="R21" t="n">
        <v>48.34</v>
      </c>
      <c r="S21" t="n">
        <v>35.43</v>
      </c>
      <c r="T21" t="n">
        <v>5389.84</v>
      </c>
      <c r="U21" t="n">
        <v>0.73</v>
      </c>
      <c r="V21" t="n">
        <v>0.87</v>
      </c>
      <c r="W21" t="n">
        <v>3</v>
      </c>
      <c r="X21" t="n">
        <v>0.34</v>
      </c>
      <c r="Y21" t="n">
        <v>1</v>
      </c>
      <c r="Z21" t="n">
        <v>10</v>
      </c>
      <c r="AA21" t="n">
        <v>356.5462968646239</v>
      </c>
      <c r="AB21" t="n">
        <v>487.8423730826497</v>
      </c>
      <c r="AC21" t="n">
        <v>441.2833816867117</v>
      </c>
      <c r="AD21" t="n">
        <v>356546.2968646238</v>
      </c>
      <c r="AE21" t="n">
        <v>487842.3730826497</v>
      </c>
      <c r="AF21" t="n">
        <v>2.876128097672399e-06</v>
      </c>
      <c r="AG21" t="n">
        <v>10.41666666666667</v>
      </c>
      <c r="AH21" t="n">
        <v>441283.3816867117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6.2708</v>
      </c>
      <c r="E22" t="n">
        <v>15.95</v>
      </c>
      <c r="F22" t="n">
        <v>13.07</v>
      </c>
      <c r="G22" t="n">
        <v>46.15</v>
      </c>
      <c r="H22" t="n">
        <v>0.64</v>
      </c>
      <c r="I22" t="n">
        <v>17</v>
      </c>
      <c r="J22" t="n">
        <v>166.27</v>
      </c>
      <c r="K22" t="n">
        <v>50.28</v>
      </c>
      <c r="L22" t="n">
        <v>6</v>
      </c>
      <c r="M22" t="n">
        <v>15</v>
      </c>
      <c r="N22" t="n">
        <v>29.99</v>
      </c>
      <c r="O22" t="n">
        <v>20741.2</v>
      </c>
      <c r="P22" t="n">
        <v>131.1</v>
      </c>
      <c r="Q22" t="n">
        <v>988.13</v>
      </c>
      <c r="R22" t="n">
        <v>47.78</v>
      </c>
      <c r="S22" t="n">
        <v>35.43</v>
      </c>
      <c r="T22" t="n">
        <v>5115.49</v>
      </c>
      <c r="U22" t="n">
        <v>0.74</v>
      </c>
      <c r="V22" t="n">
        <v>0.87</v>
      </c>
      <c r="W22" t="n">
        <v>2.99</v>
      </c>
      <c r="X22" t="n">
        <v>0.32</v>
      </c>
      <c r="Y22" t="n">
        <v>1</v>
      </c>
      <c r="Z22" t="n">
        <v>10</v>
      </c>
      <c r="AA22" t="n">
        <v>353.5078039712138</v>
      </c>
      <c r="AB22" t="n">
        <v>483.6849730570401</v>
      </c>
      <c r="AC22" t="n">
        <v>437.5227580845988</v>
      </c>
      <c r="AD22" t="n">
        <v>353507.8039712138</v>
      </c>
      <c r="AE22" t="n">
        <v>483684.9730570401</v>
      </c>
      <c r="AF22" t="n">
        <v>2.886254012751901e-06</v>
      </c>
      <c r="AG22" t="n">
        <v>10.38411458333333</v>
      </c>
      <c r="AH22" t="n">
        <v>437522.7580845988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6.2928</v>
      </c>
      <c r="E23" t="n">
        <v>15.89</v>
      </c>
      <c r="F23" t="n">
        <v>13.05</v>
      </c>
      <c r="G23" t="n">
        <v>48.94</v>
      </c>
      <c r="H23" t="n">
        <v>0.66</v>
      </c>
      <c r="I23" t="n">
        <v>16</v>
      </c>
      <c r="J23" t="n">
        <v>166.64</v>
      </c>
      <c r="K23" t="n">
        <v>50.28</v>
      </c>
      <c r="L23" t="n">
        <v>6.25</v>
      </c>
      <c r="M23" t="n">
        <v>14</v>
      </c>
      <c r="N23" t="n">
        <v>30.11</v>
      </c>
      <c r="O23" t="n">
        <v>20785.69</v>
      </c>
      <c r="P23" t="n">
        <v>129.73</v>
      </c>
      <c r="Q23" t="n">
        <v>988.24</v>
      </c>
      <c r="R23" t="n">
        <v>46.92</v>
      </c>
      <c r="S23" t="n">
        <v>35.43</v>
      </c>
      <c r="T23" t="n">
        <v>4690.05</v>
      </c>
      <c r="U23" t="n">
        <v>0.76</v>
      </c>
      <c r="V23" t="n">
        <v>0.87</v>
      </c>
      <c r="W23" t="n">
        <v>2.99</v>
      </c>
      <c r="X23" t="n">
        <v>0.3</v>
      </c>
      <c r="Y23" t="n">
        <v>1</v>
      </c>
      <c r="Z23" t="n">
        <v>10</v>
      </c>
      <c r="AA23" t="n">
        <v>351.6782429490967</v>
      </c>
      <c r="AB23" t="n">
        <v>481.1816869520439</v>
      </c>
      <c r="AC23" t="n">
        <v>435.2583820920793</v>
      </c>
      <c r="AD23" t="n">
        <v>351678.2429490967</v>
      </c>
      <c r="AE23" t="n">
        <v>481181.6869520439</v>
      </c>
      <c r="AF23" t="n">
        <v>2.896379927831403e-06</v>
      </c>
      <c r="AG23" t="n">
        <v>10.34505208333333</v>
      </c>
      <c r="AH23" t="n">
        <v>435258.3820920793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6.2926</v>
      </c>
      <c r="E24" t="n">
        <v>15.89</v>
      </c>
      <c r="F24" t="n">
        <v>13.05</v>
      </c>
      <c r="G24" t="n">
        <v>48.94</v>
      </c>
      <c r="H24" t="n">
        <v>0.6899999999999999</v>
      </c>
      <c r="I24" t="n">
        <v>16</v>
      </c>
      <c r="J24" t="n">
        <v>167</v>
      </c>
      <c r="K24" t="n">
        <v>50.28</v>
      </c>
      <c r="L24" t="n">
        <v>6.5</v>
      </c>
      <c r="M24" t="n">
        <v>14</v>
      </c>
      <c r="N24" t="n">
        <v>30.22</v>
      </c>
      <c r="O24" t="n">
        <v>20830.22</v>
      </c>
      <c r="P24" t="n">
        <v>127.81</v>
      </c>
      <c r="Q24" t="n">
        <v>988.14</v>
      </c>
      <c r="R24" t="n">
        <v>47.12</v>
      </c>
      <c r="S24" t="n">
        <v>35.43</v>
      </c>
      <c r="T24" t="n">
        <v>4792.56</v>
      </c>
      <c r="U24" t="n">
        <v>0.75</v>
      </c>
      <c r="V24" t="n">
        <v>0.87</v>
      </c>
      <c r="W24" t="n">
        <v>2.99</v>
      </c>
      <c r="X24" t="n">
        <v>0.3</v>
      </c>
      <c r="Y24" t="n">
        <v>1</v>
      </c>
      <c r="Z24" t="n">
        <v>10</v>
      </c>
      <c r="AA24" t="n">
        <v>350.0229126518681</v>
      </c>
      <c r="AB24" t="n">
        <v>478.916791011357</v>
      </c>
      <c r="AC24" t="n">
        <v>433.2096446411701</v>
      </c>
      <c r="AD24" t="n">
        <v>350022.9126518681</v>
      </c>
      <c r="AE24" t="n">
        <v>478916.791011357</v>
      </c>
      <c r="AF24" t="n">
        <v>2.896287874057954e-06</v>
      </c>
      <c r="AG24" t="n">
        <v>10.34505208333333</v>
      </c>
      <c r="AH24" t="n">
        <v>433209.6446411702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6.3134</v>
      </c>
      <c r="E25" t="n">
        <v>15.84</v>
      </c>
      <c r="F25" t="n">
        <v>13.03</v>
      </c>
      <c r="G25" t="n">
        <v>52.13</v>
      </c>
      <c r="H25" t="n">
        <v>0.71</v>
      </c>
      <c r="I25" t="n">
        <v>15</v>
      </c>
      <c r="J25" t="n">
        <v>167.36</v>
      </c>
      <c r="K25" t="n">
        <v>50.28</v>
      </c>
      <c r="L25" t="n">
        <v>6.75</v>
      </c>
      <c r="M25" t="n">
        <v>11</v>
      </c>
      <c r="N25" t="n">
        <v>30.33</v>
      </c>
      <c r="O25" t="n">
        <v>20874.78</v>
      </c>
      <c r="P25" t="n">
        <v>126.62</v>
      </c>
      <c r="Q25" t="n">
        <v>988.08</v>
      </c>
      <c r="R25" t="n">
        <v>46.39</v>
      </c>
      <c r="S25" t="n">
        <v>35.43</v>
      </c>
      <c r="T25" t="n">
        <v>4430.11</v>
      </c>
      <c r="U25" t="n">
        <v>0.76</v>
      </c>
      <c r="V25" t="n">
        <v>0.87</v>
      </c>
      <c r="W25" t="n">
        <v>2.99</v>
      </c>
      <c r="X25" t="n">
        <v>0.28</v>
      </c>
      <c r="Y25" t="n">
        <v>1</v>
      </c>
      <c r="Z25" t="n">
        <v>10</v>
      </c>
      <c r="AA25" t="n">
        <v>348.3969339836482</v>
      </c>
      <c r="AB25" t="n">
        <v>476.6920552643825</v>
      </c>
      <c r="AC25" t="n">
        <v>431.1972345514506</v>
      </c>
      <c r="AD25" t="n">
        <v>348396.9339836482</v>
      </c>
      <c r="AE25" t="n">
        <v>476692.0552643824</v>
      </c>
      <c r="AF25" t="n">
        <v>2.905861466496755e-06</v>
      </c>
      <c r="AG25" t="n">
        <v>10.3125</v>
      </c>
      <c r="AH25" t="n">
        <v>431197.2345514506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6.3257</v>
      </c>
      <c r="E26" t="n">
        <v>15.81</v>
      </c>
      <c r="F26" t="n">
        <v>13.03</v>
      </c>
      <c r="G26" t="n">
        <v>55.86</v>
      </c>
      <c r="H26" t="n">
        <v>0.74</v>
      </c>
      <c r="I26" t="n">
        <v>14</v>
      </c>
      <c r="J26" t="n">
        <v>167.72</v>
      </c>
      <c r="K26" t="n">
        <v>50.28</v>
      </c>
      <c r="L26" t="n">
        <v>7</v>
      </c>
      <c r="M26" t="n">
        <v>7</v>
      </c>
      <c r="N26" t="n">
        <v>30.44</v>
      </c>
      <c r="O26" t="n">
        <v>20919.39</v>
      </c>
      <c r="P26" t="n">
        <v>125</v>
      </c>
      <c r="Q26" t="n">
        <v>988.11</v>
      </c>
      <c r="R26" t="n">
        <v>46.1</v>
      </c>
      <c r="S26" t="n">
        <v>35.43</v>
      </c>
      <c r="T26" t="n">
        <v>4289.46</v>
      </c>
      <c r="U26" t="n">
        <v>0.77</v>
      </c>
      <c r="V26" t="n">
        <v>0.87</v>
      </c>
      <c r="W26" t="n">
        <v>3</v>
      </c>
      <c r="X26" t="n">
        <v>0.28</v>
      </c>
      <c r="Y26" t="n">
        <v>1</v>
      </c>
      <c r="Z26" t="n">
        <v>10</v>
      </c>
      <c r="AA26" t="n">
        <v>346.6963004534943</v>
      </c>
      <c r="AB26" t="n">
        <v>474.3651734417697</v>
      </c>
      <c r="AC26" t="n">
        <v>429.0924270641889</v>
      </c>
      <c r="AD26" t="n">
        <v>346696.3004534943</v>
      </c>
      <c r="AE26" t="n">
        <v>474365.1734417697</v>
      </c>
      <c r="AF26" t="n">
        <v>2.911522773563932e-06</v>
      </c>
      <c r="AG26" t="n">
        <v>10.29296875</v>
      </c>
      <c r="AH26" t="n">
        <v>429092.4270641889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6.3277</v>
      </c>
      <c r="E27" t="n">
        <v>15.8</v>
      </c>
      <c r="F27" t="n">
        <v>13.03</v>
      </c>
      <c r="G27" t="n">
        <v>55.83</v>
      </c>
      <c r="H27" t="n">
        <v>0.76</v>
      </c>
      <c r="I27" t="n">
        <v>14</v>
      </c>
      <c r="J27" t="n">
        <v>168.08</v>
      </c>
      <c r="K27" t="n">
        <v>50.28</v>
      </c>
      <c r="L27" t="n">
        <v>7.25</v>
      </c>
      <c r="M27" t="n">
        <v>4</v>
      </c>
      <c r="N27" t="n">
        <v>30.55</v>
      </c>
      <c r="O27" t="n">
        <v>20964.03</v>
      </c>
      <c r="P27" t="n">
        <v>124.85</v>
      </c>
      <c r="Q27" t="n">
        <v>988.1799999999999</v>
      </c>
      <c r="R27" t="n">
        <v>46.06</v>
      </c>
      <c r="S27" t="n">
        <v>35.43</v>
      </c>
      <c r="T27" t="n">
        <v>4273.01</v>
      </c>
      <c r="U27" t="n">
        <v>0.77</v>
      </c>
      <c r="V27" t="n">
        <v>0.87</v>
      </c>
      <c r="W27" t="n">
        <v>3</v>
      </c>
      <c r="X27" t="n">
        <v>0.27</v>
      </c>
      <c r="Y27" t="n">
        <v>1</v>
      </c>
      <c r="Z27" t="n">
        <v>10</v>
      </c>
      <c r="AA27" t="n">
        <v>346.5179386313083</v>
      </c>
      <c r="AB27" t="n">
        <v>474.1211309278864</v>
      </c>
      <c r="AC27" t="n">
        <v>428.8716756253148</v>
      </c>
      <c r="AD27" t="n">
        <v>346517.9386313083</v>
      </c>
      <c r="AE27" t="n">
        <v>474121.1309278865</v>
      </c>
      <c r="AF27" t="n">
        <v>2.912443311298432e-06</v>
      </c>
      <c r="AG27" t="n">
        <v>10.28645833333333</v>
      </c>
      <c r="AH27" t="n">
        <v>428871.6756253148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6.3282</v>
      </c>
      <c r="E28" t="n">
        <v>15.8</v>
      </c>
      <c r="F28" t="n">
        <v>13.03</v>
      </c>
      <c r="G28" t="n">
        <v>55.83</v>
      </c>
      <c r="H28" t="n">
        <v>0.79</v>
      </c>
      <c r="I28" t="n">
        <v>14</v>
      </c>
      <c r="J28" t="n">
        <v>168.44</v>
      </c>
      <c r="K28" t="n">
        <v>50.28</v>
      </c>
      <c r="L28" t="n">
        <v>7.5</v>
      </c>
      <c r="M28" t="n">
        <v>1</v>
      </c>
      <c r="N28" t="n">
        <v>30.66</v>
      </c>
      <c r="O28" t="n">
        <v>21008.71</v>
      </c>
      <c r="P28" t="n">
        <v>124.91</v>
      </c>
      <c r="Q28" t="n">
        <v>988.12</v>
      </c>
      <c r="R28" t="n">
        <v>45.74</v>
      </c>
      <c r="S28" t="n">
        <v>35.43</v>
      </c>
      <c r="T28" t="n">
        <v>4111.77</v>
      </c>
      <c r="U28" t="n">
        <v>0.77</v>
      </c>
      <c r="V28" t="n">
        <v>0.87</v>
      </c>
      <c r="W28" t="n">
        <v>3</v>
      </c>
      <c r="X28" t="n">
        <v>0.27</v>
      </c>
      <c r="Y28" t="n">
        <v>1</v>
      </c>
      <c r="Z28" t="n">
        <v>10</v>
      </c>
      <c r="AA28" t="n">
        <v>346.5572112705465</v>
      </c>
      <c r="AB28" t="n">
        <v>474.1748654854788</v>
      </c>
      <c r="AC28" t="n">
        <v>428.9202818321475</v>
      </c>
      <c r="AD28" t="n">
        <v>346557.2112705465</v>
      </c>
      <c r="AE28" t="n">
        <v>474174.8654854788</v>
      </c>
      <c r="AF28" t="n">
        <v>2.912673445732057e-06</v>
      </c>
      <c r="AG28" t="n">
        <v>10.28645833333333</v>
      </c>
      <c r="AH28" t="n">
        <v>428920.2818321474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6.3284</v>
      </c>
      <c r="E29" t="n">
        <v>15.8</v>
      </c>
      <c r="F29" t="n">
        <v>13.03</v>
      </c>
      <c r="G29" t="n">
        <v>55.83</v>
      </c>
      <c r="H29" t="n">
        <v>0.8100000000000001</v>
      </c>
      <c r="I29" t="n">
        <v>14</v>
      </c>
      <c r="J29" t="n">
        <v>168.81</v>
      </c>
      <c r="K29" t="n">
        <v>50.28</v>
      </c>
      <c r="L29" t="n">
        <v>7.75</v>
      </c>
      <c r="M29" t="n">
        <v>1</v>
      </c>
      <c r="N29" t="n">
        <v>30.78</v>
      </c>
      <c r="O29" t="n">
        <v>21053.43</v>
      </c>
      <c r="P29" t="n">
        <v>124.95</v>
      </c>
      <c r="Q29" t="n">
        <v>988.12</v>
      </c>
      <c r="R29" t="n">
        <v>45.77</v>
      </c>
      <c r="S29" t="n">
        <v>35.43</v>
      </c>
      <c r="T29" t="n">
        <v>4124.35</v>
      </c>
      <c r="U29" t="n">
        <v>0.77</v>
      </c>
      <c r="V29" t="n">
        <v>0.87</v>
      </c>
      <c r="W29" t="n">
        <v>3</v>
      </c>
      <c r="X29" t="n">
        <v>0.27</v>
      </c>
      <c r="Y29" t="n">
        <v>1</v>
      </c>
      <c r="Z29" t="n">
        <v>10</v>
      </c>
      <c r="AA29" t="n">
        <v>346.5866774118768</v>
      </c>
      <c r="AB29" t="n">
        <v>474.2151823600013</v>
      </c>
      <c r="AC29" t="n">
        <v>428.9567509207507</v>
      </c>
      <c r="AD29" t="n">
        <v>346586.6774118769</v>
      </c>
      <c r="AE29" t="n">
        <v>474215.1823600013</v>
      </c>
      <c r="AF29" t="n">
        <v>2.912765499505507e-06</v>
      </c>
      <c r="AG29" t="n">
        <v>10.28645833333333</v>
      </c>
      <c r="AH29" t="n">
        <v>428956.7509207507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6.3277</v>
      </c>
      <c r="E30" t="n">
        <v>15.8</v>
      </c>
      <c r="F30" t="n">
        <v>13.03</v>
      </c>
      <c r="G30" t="n">
        <v>55.83</v>
      </c>
      <c r="H30" t="n">
        <v>0.84</v>
      </c>
      <c r="I30" t="n">
        <v>14</v>
      </c>
      <c r="J30" t="n">
        <v>169.17</v>
      </c>
      <c r="K30" t="n">
        <v>50.28</v>
      </c>
      <c r="L30" t="n">
        <v>8</v>
      </c>
      <c r="M30" t="n">
        <v>0</v>
      </c>
      <c r="N30" t="n">
        <v>30.89</v>
      </c>
      <c r="O30" t="n">
        <v>21098.19</v>
      </c>
      <c r="P30" t="n">
        <v>125.17</v>
      </c>
      <c r="Q30" t="n">
        <v>988.12</v>
      </c>
      <c r="R30" t="n">
        <v>45.79</v>
      </c>
      <c r="S30" t="n">
        <v>35.43</v>
      </c>
      <c r="T30" t="n">
        <v>4135.74</v>
      </c>
      <c r="U30" t="n">
        <v>0.77</v>
      </c>
      <c r="V30" t="n">
        <v>0.87</v>
      </c>
      <c r="W30" t="n">
        <v>3</v>
      </c>
      <c r="X30" t="n">
        <v>0.27</v>
      </c>
      <c r="Y30" t="n">
        <v>1</v>
      </c>
      <c r="Z30" t="n">
        <v>10</v>
      </c>
      <c r="AA30" t="n">
        <v>346.7931455376766</v>
      </c>
      <c r="AB30" t="n">
        <v>474.4976811584514</v>
      </c>
      <c r="AC30" t="n">
        <v>429.2122884303662</v>
      </c>
      <c r="AD30" t="n">
        <v>346793.1455376766</v>
      </c>
      <c r="AE30" t="n">
        <v>474497.6811584514</v>
      </c>
      <c r="AF30" t="n">
        <v>2.912443311298432e-06</v>
      </c>
      <c r="AG30" t="n">
        <v>10.28645833333333</v>
      </c>
      <c r="AH30" t="n">
        <v>429212.2884303662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3.7022</v>
      </c>
      <c r="E2" t="n">
        <v>27.01</v>
      </c>
      <c r="F2" t="n">
        <v>16.45</v>
      </c>
      <c r="G2" t="n">
        <v>5.48</v>
      </c>
      <c r="H2" t="n">
        <v>0.08</v>
      </c>
      <c r="I2" t="n">
        <v>180</v>
      </c>
      <c r="J2" t="n">
        <v>222.93</v>
      </c>
      <c r="K2" t="n">
        <v>56.94</v>
      </c>
      <c r="L2" t="n">
        <v>1</v>
      </c>
      <c r="M2" t="n">
        <v>178</v>
      </c>
      <c r="N2" t="n">
        <v>49.99</v>
      </c>
      <c r="O2" t="n">
        <v>27728.69</v>
      </c>
      <c r="P2" t="n">
        <v>249.33</v>
      </c>
      <c r="Q2" t="n">
        <v>988.78</v>
      </c>
      <c r="R2" t="n">
        <v>152.7</v>
      </c>
      <c r="S2" t="n">
        <v>35.43</v>
      </c>
      <c r="T2" t="n">
        <v>56761.5</v>
      </c>
      <c r="U2" t="n">
        <v>0.23</v>
      </c>
      <c r="V2" t="n">
        <v>0.6899999999999999</v>
      </c>
      <c r="W2" t="n">
        <v>3.26</v>
      </c>
      <c r="X2" t="n">
        <v>3.69</v>
      </c>
      <c r="Y2" t="n">
        <v>1</v>
      </c>
      <c r="Z2" t="n">
        <v>10</v>
      </c>
      <c r="AA2" t="n">
        <v>828.0570216807972</v>
      </c>
      <c r="AB2" t="n">
        <v>1132.984148361214</v>
      </c>
      <c r="AC2" t="n">
        <v>1024.853731394859</v>
      </c>
      <c r="AD2" t="n">
        <v>828057.0216807972</v>
      </c>
      <c r="AE2" t="n">
        <v>1132984.148361214</v>
      </c>
      <c r="AF2" t="n">
        <v>1.53510663010329e-06</v>
      </c>
      <c r="AG2" t="n">
        <v>17.58463541666667</v>
      </c>
      <c r="AH2" t="n">
        <v>1024853.731394859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4.1552</v>
      </c>
      <c r="E3" t="n">
        <v>24.07</v>
      </c>
      <c r="F3" t="n">
        <v>15.48</v>
      </c>
      <c r="G3" t="n">
        <v>6.88</v>
      </c>
      <c r="H3" t="n">
        <v>0.1</v>
      </c>
      <c r="I3" t="n">
        <v>135</v>
      </c>
      <c r="J3" t="n">
        <v>223.35</v>
      </c>
      <c r="K3" t="n">
        <v>56.94</v>
      </c>
      <c r="L3" t="n">
        <v>1.25</v>
      </c>
      <c r="M3" t="n">
        <v>133</v>
      </c>
      <c r="N3" t="n">
        <v>50.15</v>
      </c>
      <c r="O3" t="n">
        <v>27780.03</v>
      </c>
      <c r="P3" t="n">
        <v>233.82</v>
      </c>
      <c r="Q3" t="n">
        <v>988.47</v>
      </c>
      <c r="R3" t="n">
        <v>122.37</v>
      </c>
      <c r="S3" t="n">
        <v>35.43</v>
      </c>
      <c r="T3" t="n">
        <v>41820.85</v>
      </c>
      <c r="U3" t="n">
        <v>0.29</v>
      </c>
      <c r="V3" t="n">
        <v>0.74</v>
      </c>
      <c r="W3" t="n">
        <v>3.19</v>
      </c>
      <c r="X3" t="n">
        <v>2.72</v>
      </c>
      <c r="Y3" t="n">
        <v>1</v>
      </c>
      <c r="Z3" t="n">
        <v>10</v>
      </c>
      <c r="AA3" t="n">
        <v>710.5408390394973</v>
      </c>
      <c r="AB3" t="n">
        <v>972.1933228233098</v>
      </c>
      <c r="AC3" t="n">
        <v>879.4085565749507</v>
      </c>
      <c r="AD3" t="n">
        <v>710540.8390394973</v>
      </c>
      <c r="AE3" t="n">
        <v>972193.3228233098</v>
      </c>
      <c r="AF3" t="n">
        <v>1.722941783103342e-06</v>
      </c>
      <c r="AG3" t="n">
        <v>15.67057291666667</v>
      </c>
      <c r="AH3" t="n">
        <v>879408.5565749507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4.4611</v>
      </c>
      <c r="E4" t="n">
        <v>22.42</v>
      </c>
      <c r="F4" t="n">
        <v>14.97</v>
      </c>
      <c r="G4" t="n">
        <v>8.24</v>
      </c>
      <c r="H4" t="n">
        <v>0.12</v>
      </c>
      <c r="I4" t="n">
        <v>109</v>
      </c>
      <c r="J4" t="n">
        <v>223.76</v>
      </c>
      <c r="K4" t="n">
        <v>56.94</v>
      </c>
      <c r="L4" t="n">
        <v>1.5</v>
      </c>
      <c r="M4" t="n">
        <v>107</v>
      </c>
      <c r="N4" t="n">
        <v>50.32</v>
      </c>
      <c r="O4" t="n">
        <v>27831.42</v>
      </c>
      <c r="P4" t="n">
        <v>225.31</v>
      </c>
      <c r="Q4" t="n">
        <v>988.58</v>
      </c>
      <c r="R4" t="n">
        <v>105.95</v>
      </c>
      <c r="S4" t="n">
        <v>35.43</v>
      </c>
      <c r="T4" t="n">
        <v>33742.35</v>
      </c>
      <c r="U4" t="n">
        <v>0.33</v>
      </c>
      <c r="V4" t="n">
        <v>0.76</v>
      </c>
      <c r="W4" t="n">
        <v>3.16</v>
      </c>
      <c r="X4" t="n">
        <v>2.21</v>
      </c>
      <c r="Y4" t="n">
        <v>1</v>
      </c>
      <c r="Z4" t="n">
        <v>10</v>
      </c>
      <c r="AA4" t="n">
        <v>656.399082060331</v>
      </c>
      <c r="AB4" t="n">
        <v>898.1141823586729</v>
      </c>
      <c r="AC4" t="n">
        <v>812.3994253055322</v>
      </c>
      <c r="AD4" t="n">
        <v>656399.082060331</v>
      </c>
      <c r="AE4" t="n">
        <v>898114.182358673</v>
      </c>
      <c r="AF4" t="n">
        <v>1.849782342270485e-06</v>
      </c>
      <c r="AG4" t="n">
        <v>14.59635416666667</v>
      </c>
      <c r="AH4" t="n">
        <v>812399.4253055322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4.7118</v>
      </c>
      <c r="E5" t="n">
        <v>21.22</v>
      </c>
      <c r="F5" t="n">
        <v>14.57</v>
      </c>
      <c r="G5" t="n">
        <v>9.609999999999999</v>
      </c>
      <c r="H5" t="n">
        <v>0.14</v>
      </c>
      <c r="I5" t="n">
        <v>91</v>
      </c>
      <c r="J5" t="n">
        <v>224.18</v>
      </c>
      <c r="K5" t="n">
        <v>56.94</v>
      </c>
      <c r="L5" t="n">
        <v>1.75</v>
      </c>
      <c r="M5" t="n">
        <v>89</v>
      </c>
      <c r="N5" t="n">
        <v>50.49</v>
      </c>
      <c r="O5" t="n">
        <v>27882.87</v>
      </c>
      <c r="P5" t="n">
        <v>218.46</v>
      </c>
      <c r="Q5" t="n">
        <v>988.4</v>
      </c>
      <c r="R5" t="n">
        <v>94.17</v>
      </c>
      <c r="S5" t="n">
        <v>35.43</v>
      </c>
      <c r="T5" t="n">
        <v>27941.8</v>
      </c>
      <c r="U5" t="n">
        <v>0.38</v>
      </c>
      <c r="V5" t="n">
        <v>0.78</v>
      </c>
      <c r="W5" t="n">
        <v>3.11</v>
      </c>
      <c r="X5" t="n">
        <v>1.81</v>
      </c>
      <c r="Y5" t="n">
        <v>1</v>
      </c>
      <c r="Z5" t="n">
        <v>10</v>
      </c>
      <c r="AA5" t="n">
        <v>601.6914628026495</v>
      </c>
      <c r="AB5" t="n">
        <v>823.26080416049</v>
      </c>
      <c r="AC5" t="n">
        <v>744.6899484652079</v>
      </c>
      <c r="AD5" t="n">
        <v>601691.4628026496</v>
      </c>
      <c r="AE5" t="n">
        <v>823260.80416049</v>
      </c>
      <c r="AF5" t="n">
        <v>1.953734379482654e-06</v>
      </c>
      <c r="AG5" t="n">
        <v>13.81510416666667</v>
      </c>
      <c r="AH5" t="n">
        <v>744689.9484652078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4.9028</v>
      </c>
      <c r="E6" t="n">
        <v>20.4</v>
      </c>
      <c r="F6" t="n">
        <v>14.31</v>
      </c>
      <c r="G6" t="n">
        <v>11.01</v>
      </c>
      <c r="H6" t="n">
        <v>0.16</v>
      </c>
      <c r="I6" t="n">
        <v>78</v>
      </c>
      <c r="J6" t="n">
        <v>224.6</v>
      </c>
      <c r="K6" t="n">
        <v>56.94</v>
      </c>
      <c r="L6" t="n">
        <v>2</v>
      </c>
      <c r="M6" t="n">
        <v>76</v>
      </c>
      <c r="N6" t="n">
        <v>50.65</v>
      </c>
      <c r="O6" t="n">
        <v>27934.37</v>
      </c>
      <c r="P6" t="n">
        <v>213.73</v>
      </c>
      <c r="Q6" t="n">
        <v>988.24</v>
      </c>
      <c r="R6" t="n">
        <v>86.02</v>
      </c>
      <c r="S6" t="n">
        <v>35.43</v>
      </c>
      <c r="T6" t="n">
        <v>23933.43</v>
      </c>
      <c r="U6" t="n">
        <v>0.41</v>
      </c>
      <c r="V6" t="n">
        <v>0.8</v>
      </c>
      <c r="W6" t="n">
        <v>3.1</v>
      </c>
      <c r="X6" t="n">
        <v>1.56</v>
      </c>
      <c r="Y6" t="n">
        <v>1</v>
      </c>
      <c r="Z6" t="n">
        <v>10</v>
      </c>
      <c r="AA6" t="n">
        <v>581.6999208474402</v>
      </c>
      <c r="AB6" t="n">
        <v>795.9074944927875</v>
      </c>
      <c r="AC6" t="n">
        <v>719.9472002815795</v>
      </c>
      <c r="AD6" t="n">
        <v>581699.9208474403</v>
      </c>
      <c r="AE6" t="n">
        <v>795907.4944927875</v>
      </c>
      <c r="AF6" t="n">
        <v>2.032931982623956e-06</v>
      </c>
      <c r="AG6" t="n">
        <v>13.28125</v>
      </c>
      <c r="AH6" t="n">
        <v>719947.2002815795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5.0597</v>
      </c>
      <c r="E7" t="n">
        <v>19.76</v>
      </c>
      <c r="F7" t="n">
        <v>14.12</v>
      </c>
      <c r="G7" t="n">
        <v>12.46</v>
      </c>
      <c r="H7" t="n">
        <v>0.18</v>
      </c>
      <c r="I7" t="n">
        <v>68</v>
      </c>
      <c r="J7" t="n">
        <v>225.01</v>
      </c>
      <c r="K7" t="n">
        <v>56.94</v>
      </c>
      <c r="L7" t="n">
        <v>2.25</v>
      </c>
      <c r="M7" t="n">
        <v>66</v>
      </c>
      <c r="N7" t="n">
        <v>50.82</v>
      </c>
      <c r="O7" t="n">
        <v>27985.94</v>
      </c>
      <c r="P7" t="n">
        <v>210.11</v>
      </c>
      <c r="Q7" t="n">
        <v>988.27</v>
      </c>
      <c r="R7" t="n">
        <v>80.11</v>
      </c>
      <c r="S7" t="n">
        <v>35.43</v>
      </c>
      <c r="T7" t="n">
        <v>21027.78</v>
      </c>
      <c r="U7" t="n">
        <v>0.44</v>
      </c>
      <c r="V7" t="n">
        <v>0.8100000000000001</v>
      </c>
      <c r="W7" t="n">
        <v>3.08</v>
      </c>
      <c r="X7" t="n">
        <v>1.36</v>
      </c>
      <c r="Y7" t="n">
        <v>1</v>
      </c>
      <c r="Z7" t="n">
        <v>10</v>
      </c>
      <c r="AA7" t="n">
        <v>554.4636975728878</v>
      </c>
      <c r="AB7" t="n">
        <v>758.6416922311771</v>
      </c>
      <c r="AC7" t="n">
        <v>686.237993884935</v>
      </c>
      <c r="AD7" t="n">
        <v>554463.6975728878</v>
      </c>
      <c r="AE7" t="n">
        <v>758641.6922311771</v>
      </c>
      <c r="AF7" t="n">
        <v>2.097990118398146e-06</v>
      </c>
      <c r="AG7" t="n">
        <v>12.86458333333333</v>
      </c>
      <c r="AH7" t="n">
        <v>686237.993884935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5.1813</v>
      </c>
      <c r="E8" t="n">
        <v>19.3</v>
      </c>
      <c r="F8" t="n">
        <v>13.96</v>
      </c>
      <c r="G8" t="n">
        <v>13.73</v>
      </c>
      <c r="H8" t="n">
        <v>0.2</v>
      </c>
      <c r="I8" t="n">
        <v>61</v>
      </c>
      <c r="J8" t="n">
        <v>225.43</v>
      </c>
      <c r="K8" t="n">
        <v>56.94</v>
      </c>
      <c r="L8" t="n">
        <v>2.5</v>
      </c>
      <c r="M8" t="n">
        <v>59</v>
      </c>
      <c r="N8" t="n">
        <v>50.99</v>
      </c>
      <c r="O8" t="n">
        <v>28037.57</v>
      </c>
      <c r="P8" t="n">
        <v>206.85</v>
      </c>
      <c r="Q8" t="n">
        <v>988.23</v>
      </c>
      <c r="R8" t="n">
        <v>75.23999999999999</v>
      </c>
      <c r="S8" t="n">
        <v>35.43</v>
      </c>
      <c r="T8" t="n">
        <v>18628.02</v>
      </c>
      <c r="U8" t="n">
        <v>0.47</v>
      </c>
      <c r="V8" t="n">
        <v>0.82</v>
      </c>
      <c r="W8" t="n">
        <v>3.07</v>
      </c>
      <c r="X8" t="n">
        <v>1.21</v>
      </c>
      <c r="Y8" t="n">
        <v>1</v>
      </c>
      <c r="Z8" t="n">
        <v>10</v>
      </c>
      <c r="AA8" t="n">
        <v>543.1023312852784</v>
      </c>
      <c r="AB8" t="n">
        <v>743.0965696483644</v>
      </c>
      <c r="AC8" t="n">
        <v>672.1764759837093</v>
      </c>
      <c r="AD8" t="n">
        <v>543102.3312852784</v>
      </c>
      <c r="AE8" t="n">
        <v>743096.5696483643</v>
      </c>
      <c r="AF8" t="n">
        <v>2.148411210240986e-06</v>
      </c>
      <c r="AG8" t="n">
        <v>12.56510416666667</v>
      </c>
      <c r="AH8" t="n">
        <v>672176.4759837093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5.3091</v>
      </c>
      <c r="E9" t="n">
        <v>18.84</v>
      </c>
      <c r="F9" t="n">
        <v>13.8</v>
      </c>
      <c r="G9" t="n">
        <v>15.34</v>
      </c>
      <c r="H9" t="n">
        <v>0.22</v>
      </c>
      <c r="I9" t="n">
        <v>54</v>
      </c>
      <c r="J9" t="n">
        <v>225.85</v>
      </c>
      <c r="K9" t="n">
        <v>56.94</v>
      </c>
      <c r="L9" t="n">
        <v>2.75</v>
      </c>
      <c r="M9" t="n">
        <v>52</v>
      </c>
      <c r="N9" t="n">
        <v>51.16</v>
      </c>
      <c r="O9" t="n">
        <v>28089.25</v>
      </c>
      <c r="P9" t="n">
        <v>203.63</v>
      </c>
      <c r="Q9" t="n">
        <v>988.27</v>
      </c>
      <c r="R9" t="n">
        <v>70.41</v>
      </c>
      <c r="S9" t="n">
        <v>35.43</v>
      </c>
      <c r="T9" t="n">
        <v>16247.54</v>
      </c>
      <c r="U9" t="n">
        <v>0.5</v>
      </c>
      <c r="V9" t="n">
        <v>0.83</v>
      </c>
      <c r="W9" t="n">
        <v>3.05</v>
      </c>
      <c r="X9" t="n">
        <v>1.05</v>
      </c>
      <c r="Y9" t="n">
        <v>1</v>
      </c>
      <c r="Z9" t="n">
        <v>10</v>
      </c>
      <c r="AA9" t="n">
        <v>519.48947930235</v>
      </c>
      <c r="AB9" t="n">
        <v>710.7884238398133</v>
      </c>
      <c r="AC9" t="n">
        <v>642.9517742663593</v>
      </c>
      <c r="AD9" t="n">
        <v>519489.47930235</v>
      </c>
      <c r="AE9" t="n">
        <v>710788.4238398133</v>
      </c>
      <c r="AF9" t="n">
        <v>2.201403114332391e-06</v>
      </c>
      <c r="AG9" t="n">
        <v>12.265625</v>
      </c>
      <c r="AH9" t="n">
        <v>642951.7742663593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5.4002</v>
      </c>
      <c r="E10" t="n">
        <v>18.52</v>
      </c>
      <c r="F10" t="n">
        <v>13.71</v>
      </c>
      <c r="G10" t="n">
        <v>16.78</v>
      </c>
      <c r="H10" t="n">
        <v>0.24</v>
      </c>
      <c r="I10" t="n">
        <v>49</v>
      </c>
      <c r="J10" t="n">
        <v>226.27</v>
      </c>
      <c r="K10" t="n">
        <v>56.94</v>
      </c>
      <c r="L10" t="n">
        <v>3</v>
      </c>
      <c r="M10" t="n">
        <v>47</v>
      </c>
      <c r="N10" t="n">
        <v>51.33</v>
      </c>
      <c r="O10" t="n">
        <v>28140.99</v>
      </c>
      <c r="P10" t="n">
        <v>201.3</v>
      </c>
      <c r="Q10" t="n">
        <v>988.12</v>
      </c>
      <c r="R10" t="n">
        <v>67.37</v>
      </c>
      <c r="S10" t="n">
        <v>35.43</v>
      </c>
      <c r="T10" t="n">
        <v>14748.83</v>
      </c>
      <c r="U10" t="n">
        <v>0.53</v>
      </c>
      <c r="V10" t="n">
        <v>0.83</v>
      </c>
      <c r="W10" t="n">
        <v>3.04</v>
      </c>
      <c r="X10" t="n">
        <v>0.95</v>
      </c>
      <c r="Y10" t="n">
        <v>1</v>
      </c>
      <c r="Z10" t="n">
        <v>10</v>
      </c>
      <c r="AA10" t="n">
        <v>511.9665249128525</v>
      </c>
      <c r="AB10" t="n">
        <v>700.4951857547791</v>
      </c>
      <c r="AC10" t="n">
        <v>633.6409083775102</v>
      </c>
      <c r="AD10" t="n">
        <v>511966.5249128526</v>
      </c>
      <c r="AE10" t="n">
        <v>700495.185754779</v>
      </c>
      <c r="AF10" t="n">
        <v>2.239177468500834e-06</v>
      </c>
      <c r="AG10" t="n">
        <v>12.05729166666667</v>
      </c>
      <c r="AH10" t="n">
        <v>633640.9083775101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5.467</v>
      </c>
      <c r="E11" t="n">
        <v>18.29</v>
      </c>
      <c r="F11" t="n">
        <v>13.66</v>
      </c>
      <c r="G11" t="n">
        <v>18.21</v>
      </c>
      <c r="H11" t="n">
        <v>0.25</v>
      </c>
      <c r="I11" t="n">
        <v>45</v>
      </c>
      <c r="J11" t="n">
        <v>226.69</v>
      </c>
      <c r="K11" t="n">
        <v>56.94</v>
      </c>
      <c r="L11" t="n">
        <v>3.25</v>
      </c>
      <c r="M11" t="n">
        <v>43</v>
      </c>
      <c r="N11" t="n">
        <v>51.5</v>
      </c>
      <c r="O11" t="n">
        <v>28192.8</v>
      </c>
      <c r="P11" t="n">
        <v>199.87</v>
      </c>
      <c r="Q11" t="n">
        <v>988.22</v>
      </c>
      <c r="R11" t="n">
        <v>65.56999999999999</v>
      </c>
      <c r="S11" t="n">
        <v>35.43</v>
      </c>
      <c r="T11" t="n">
        <v>13873.26</v>
      </c>
      <c r="U11" t="n">
        <v>0.54</v>
      </c>
      <c r="V11" t="n">
        <v>0.83</v>
      </c>
      <c r="W11" t="n">
        <v>3.04</v>
      </c>
      <c r="X11" t="n">
        <v>0.9</v>
      </c>
      <c r="Y11" t="n">
        <v>1</v>
      </c>
      <c r="Z11" t="n">
        <v>10</v>
      </c>
      <c r="AA11" t="n">
        <v>506.796141089426</v>
      </c>
      <c r="AB11" t="n">
        <v>693.4208385063309</v>
      </c>
      <c r="AC11" t="n">
        <v>627.2417269015452</v>
      </c>
      <c r="AD11" t="n">
        <v>506796.141089426</v>
      </c>
      <c r="AE11" t="n">
        <v>693420.838506331</v>
      </c>
      <c r="AF11" t="n">
        <v>2.266875897243446e-06</v>
      </c>
      <c r="AG11" t="n">
        <v>11.90755208333333</v>
      </c>
      <c r="AH11" t="n">
        <v>627241.7269015452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5.5303</v>
      </c>
      <c r="E12" t="n">
        <v>18.08</v>
      </c>
      <c r="F12" t="n">
        <v>13.58</v>
      </c>
      <c r="G12" t="n">
        <v>19.4</v>
      </c>
      <c r="H12" t="n">
        <v>0.27</v>
      </c>
      <c r="I12" t="n">
        <v>42</v>
      </c>
      <c r="J12" t="n">
        <v>227.11</v>
      </c>
      <c r="K12" t="n">
        <v>56.94</v>
      </c>
      <c r="L12" t="n">
        <v>3.5</v>
      </c>
      <c r="M12" t="n">
        <v>40</v>
      </c>
      <c r="N12" t="n">
        <v>51.67</v>
      </c>
      <c r="O12" t="n">
        <v>28244.66</v>
      </c>
      <c r="P12" t="n">
        <v>197.95</v>
      </c>
      <c r="Q12" t="n">
        <v>988.14</v>
      </c>
      <c r="R12" t="n">
        <v>63.34</v>
      </c>
      <c r="S12" t="n">
        <v>35.43</v>
      </c>
      <c r="T12" t="n">
        <v>12769.98</v>
      </c>
      <c r="U12" t="n">
        <v>0.5600000000000001</v>
      </c>
      <c r="V12" t="n">
        <v>0.84</v>
      </c>
      <c r="W12" t="n">
        <v>3.04</v>
      </c>
      <c r="X12" t="n">
        <v>0.82</v>
      </c>
      <c r="Y12" t="n">
        <v>1</v>
      </c>
      <c r="Z12" t="n">
        <v>10</v>
      </c>
      <c r="AA12" t="n">
        <v>489.1367726440459</v>
      </c>
      <c r="AB12" t="n">
        <v>669.2585115230107</v>
      </c>
      <c r="AC12" t="n">
        <v>605.3854184934742</v>
      </c>
      <c r="AD12" t="n">
        <v>489136.7726440459</v>
      </c>
      <c r="AE12" t="n">
        <v>669258.5115230107</v>
      </c>
      <c r="AF12" t="n">
        <v>2.29312306100703e-06</v>
      </c>
      <c r="AG12" t="n">
        <v>11.77083333333333</v>
      </c>
      <c r="AH12" t="n">
        <v>605385.4184934741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5.5875</v>
      </c>
      <c r="E13" t="n">
        <v>17.9</v>
      </c>
      <c r="F13" t="n">
        <v>13.52</v>
      </c>
      <c r="G13" t="n">
        <v>20.81</v>
      </c>
      <c r="H13" t="n">
        <v>0.29</v>
      </c>
      <c r="I13" t="n">
        <v>39</v>
      </c>
      <c r="J13" t="n">
        <v>227.53</v>
      </c>
      <c r="K13" t="n">
        <v>56.94</v>
      </c>
      <c r="L13" t="n">
        <v>3.75</v>
      </c>
      <c r="M13" t="n">
        <v>37</v>
      </c>
      <c r="N13" t="n">
        <v>51.84</v>
      </c>
      <c r="O13" t="n">
        <v>28296.58</v>
      </c>
      <c r="P13" t="n">
        <v>196.49</v>
      </c>
      <c r="Q13" t="n">
        <v>988.09</v>
      </c>
      <c r="R13" t="n">
        <v>61.65</v>
      </c>
      <c r="S13" t="n">
        <v>35.43</v>
      </c>
      <c r="T13" t="n">
        <v>11939.16</v>
      </c>
      <c r="U13" t="n">
        <v>0.57</v>
      </c>
      <c r="V13" t="n">
        <v>0.84</v>
      </c>
      <c r="W13" t="n">
        <v>3.03</v>
      </c>
      <c r="X13" t="n">
        <v>0.77</v>
      </c>
      <c r="Y13" t="n">
        <v>1</v>
      </c>
      <c r="Z13" t="n">
        <v>10</v>
      </c>
      <c r="AA13" t="n">
        <v>484.7403002590459</v>
      </c>
      <c r="AB13" t="n">
        <v>663.243064047181</v>
      </c>
      <c r="AC13" t="n">
        <v>599.9440768820041</v>
      </c>
      <c r="AD13" t="n">
        <v>484740.3002590459</v>
      </c>
      <c r="AE13" t="n">
        <v>663243.0640471809</v>
      </c>
      <c r="AF13" t="n">
        <v>2.316840877235734e-06</v>
      </c>
      <c r="AG13" t="n">
        <v>11.65364583333333</v>
      </c>
      <c r="AH13" t="n">
        <v>599944.076882004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5.6548</v>
      </c>
      <c r="E14" t="n">
        <v>17.68</v>
      </c>
      <c r="F14" t="n">
        <v>13.44</v>
      </c>
      <c r="G14" t="n">
        <v>22.41</v>
      </c>
      <c r="H14" t="n">
        <v>0.31</v>
      </c>
      <c r="I14" t="n">
        <v>36</v>
      </c>
      <c r="J14" t="n">
        <v>227.95</v>
      </c>
      <c r="K14" t="n">
        <v>56.94</v>
      </c>
      <c r="L14" t="n">
        <v>4</v>
      </c>
      <c r="M14" t="n">
        <v>34</v>
      </c>
      <c r="N14" t="n">
        <v>52.01</v>
      </c>
      <c r="O14" t="n">
        <v>28348.56</v>
      </c>
      <c r="P14" t="n">
        <v>194.26</v>
      </c>
      <c r="Q14" t="n">
        <v>988.23</v>
      </c>
      <c r="R14" t="n">
        <v>59.14</v>
      </c>
      <c r="S14" t="n">
        <v>35.43</v>
      </c>
      <c r="T14" t="n">
        <v>10701.29</v>
      </c>
      <c r="U14" t="n">
        <v>0.6</v>
      </c>
      <c r="V14" t="n">
        <v>0.85</v>
      </c>
      <c r="W14" t="n">
        <v>3.02</v>
      </c>
      <c r="X14" t="n">
        <v>0.6899999999999999</v>
      </c>
      <c r="Y14" t="n">
        <v>1</v>
      </c>
      <c r="Z14" t="n">
        <v>10</v>
      </c>
      <c r="AA14" t="n">
        <v>479.1430362563168</v>
      </c>
      <c r="AB14" t="n">
        <v>655.584640504787</v>
      </c>
      <c r="AC14" t="n">
        <v>593.0165625338311</v>
      </c>
      <c r="AD14" t="n">
        <v>479143.0362563168</v>
      </c>
      <c r="AE14" t="n">
        <v>655584.640504787</v>
      </c>
      <c r="AF14" t="n">
        <v>2.344746629546779e-06</v>
      </c>
      <c r="AG14" t="n">
        <v>11.51041666666667</v>
      </c>
      <c r="AH14" t="n">
        <v>593016.5625338311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5.6925</v>
      </c>
      <c r="E15" t="n">
        <v>17.57</v>
      </c>
      <c r="F15" t="n">
        <v>13.41</v>
      </c>
      <c r="G15" t="n">
        <v>23.67</v>
      </c>
      <c r="H15" t="n">
        <v>0.33</v>
      </c>
      <c r="I15" t="n">
        <v>34</v>
      </c>
      <c r="J15" t="n">
        <v>228.38</v>
      </c>
      <c r="K15" t="n">
        <v>56.94</v>
      </c>
      <c r="L15" t="n">
        <v>4.25</v>
      </c>
      <c r="M15" t="n">
        <v>32</v>
      </c>
      <c r="N15" t="n">
        <v>52.18</v>
      </c>
      <c r="O15" t="n">
        <v>28400.61</v>
      </c>
      <c r="P15" t="n">
        <v>193.13</v>
      </c>
      <c r="Q15" t="n">
        <v>988.11</v>
      </c>
      <c r="R15" t="n">
        <v>58.37</v>
      </c>
      <c r="S15" t="n">
        <v>35.43</v>
      </c>
      <c r="T15" t="n">
        <v>10327.87</v>
      </c>
      <c r="U15" t="n">
        <v>0.61</v>
      </c>
      <c r="V15" t="n">
        <v>0.85</v>
      </c>
      <c r="W15" t="n">
        <v>3.02</v>
      </c>
      <c r="X15" t="n">
        <v>0.66</v>
      </c>
      <c r="Y15" t="n">
        <v>1</v>
      </c>
      <c r="Z15" t="n">
        <v>10</v>
      </c>
      <c r="AA15" t="n">
        <v>476.0798836781939</v>
      </c>
      <c r="AB15" t="n">
        <v>651.3935000106447</v>
      </c>
      <c r="AC15" t="n">
        <v>589.2254186061474</v>
      </c>
      <c r="AD15" t="n">
        <v>476079.8836781939</v>
      </c>
      <c r="AE15" t="n">
        <v>651393.5000106448</v>
      </c>
      <c r="AF15" t="n">
        <v>2.360378826606607e-06</v>
      </c>
      <c r="AG15" t="n">
        <v>11.43880208333333</v>
      </c>
      <c r="AH15" t="n">
        <v>589225.4186061474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5.7296</v>
      </c>
      <c r="E16" t="n">
        <v>17.45</v>
      </c>
      <c r="F16" t="n">
        <v>13.39</v>
      </c>
      <c r="G16" t="n">
        <v>25.1</v>
      </c>
      <c r="H16" t="n">
        <v>0.35</v>
      </c>
      <c r="I16" t="n">
        <v>32</v>
      </c>
      <c r="J16" t="n">
        <v>228.8</v>
      </c>
      <c r="K16" t="n">
        <v>56.94</v>
      </c>
      <c r="L16" t="n">
        <v>4.5</v>
      </c>
      <c r="M16" t="n">
        <v>30</v>
      </c>
      <c r="N16" t="n">
        <v>52.36</v>
      </c>
      <c r="O16" t="n">
        <v>28452.71</v>
      </c>
      <c r="P16" t="n">
        <v>191.75</v>
      </c>
      <c r="Q16" t="n">
        <v>988.24</v>
      </c>
      <c r="R16" t="n">
        <v>57.53</v>
      </c>
      <c r="S16" t="n">
        <v>35.43</v>
      </c>
      <c r="T16" t="n">
        <v>9913.709999999999</v>
      </c>
      <c r="U16" t="n">
        <v>0.62</v>
      </c>
      <c r="V16" t="n">
        <v>0.85</v>
      </c>
      <c r="W16" t="n">
        <v>3.02</v>
      </c>
      <c r="X16" t="n">
        <v>0.63</v>
      </c>
      <c r="Y16" t="n">
        <v>1</v>
      </c>
      <c r="Z16" t="n">
        <v>10</v>
      </c>
      <c r="AA16" t="n">
        <v>473.0614088272641</v>
      </c>
      <c r="AB16" t="n">
        <v>647.2634895538906</v>
      </c>
      <c r="AC16" t="n">
        <v>585.4895705508796</v>
      </c>
      <c r="AD16" t="n">
        <v>473061.4088272641</v>
      </c>
      <c r="AE16" t="n">
        <v>647263.4895538907</v>
      </c>
      <c r="AF16" t="n">
        <v>2.375762235384315e-06</v>
      </c>
      <c r="AG16" t="n">
        <v>11.36067708333333</v>
      </c>
      <c r="AH16" t="n">
        <v>585489.5705508797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5.7745</v>
      </c>
      <c r="E17" t="n">
        <v>17.32</v>
      </c>
      <c r="F17" t="n">
        <v>13.34</v>
      </c>
      <c r="G17" t="n">
        <v>26.68</v>
      </c>
      <c r="H17" t="n">
        <v>0.37</v>
      </c>
      <c r="I17" t="n">
        <v>30</v>
      </c>
      <c r="J17" t="n">
        <v>229.22</v>
      </c>
      <c r="K17" t="n">
        <v>56.94</v>
      </c>
      <c r="L17" t="n">
        <v>4.75</v>
      </c>
      <c r="M17" t="n">
        <v>28</v>
      </c>
      <c r="N17" t="n">
        <v>52.53</v>
      </c>
      <c r="O17" t="n">
        <v>28504.87</v>
      </c>
      <c r="P17" t="n">
        <v>190.43</v>
      </c>
      <c r="Q17" t="n">
        <v>988.1</v>
      </c>
      <c r="R17" t="n">
        <v>55.85</v>
      </c>
      <c r="S17" t="n">
        <v>35.43</v>
      </c>
      <c r="T17" t="n">
        <v>9087.15</v>
      </c>
      <c r="U17" t="n">
        <v>0.63</v>
      </c>
      <c r="V17" t="n">
        <v>0.85</v>
      </c>
      <c r="W17" t="n">
        <v>3.02</v>
      </c>
      <c r="X17" t="n">
        <v>0.59</v>
      </c>
      <c r="Y17" t="n">
        <v>1</v>
      </c>
      <c r="Z17" t="n">
        <v>10</v>
      </c>
      <c r="AA17" t="n">
        <v>469.6680912175881</v>
      </c>
      <c r="AB17" t="n">
        <v>642.6206026977247</v>
      </c>
      <c r="AC17" t="n">
        <v>581.2897942999336</v>
      </c>
      <c r="AD17" t="n">
        <v>469668.0912175882</v>
      </c>
      <c r="AE17" t="n">
        <v>642620.6026977247</v>
      </c>
      <c r="AF17" t="n">
        <v>2.394379891829574e-06</v>
      </c>
      <c r="AG17" t="n">
        <v>11.27604166666667</v>
      </c>
      <c r="AH17" t="n">
        <v>581289.7942999336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5.8162</v>
      </c>
      <c r="E18" t="n">
        <v>17.19</v>
      </c>
      <c r="F18" t="n">
        <v>13.3</v>
      </c>
      <c r="G18" t="n">
        <v>28.51</v>
      </c>
      <c r="H18" t="n">
        <v>0.39</v>
      </c>
      <c r="I18" t="n">
        <v>28</v>
      </c>
      <c r="J18" t="n">
        <v>229.65</v>
      </c>
      <c r="K18" t="n">
        <v>56.94</v>
      </c>
      <c r="L18" t="n">
        <v>5</v>
      </c>
      <c r="M18" t="n">
        <v>26</v>
      </c>
      <c r="N18" t="n">
        <v>52.7</v>
      </c>
      <c r="O18" t="n">
        <v>28557.1</v>
      </c>
      <c r="P18" t="n">
        <v>188.6</v>
      </c>
      <c r="Q18" t="n">
        <v>988.13</v>
      </c>
      <c r="R18" t="n">
        <v>54.68</v>
      </c>
      <c r="S18" t="n">
        <v>35.43</v>
      </c>
      <c r="T18" t="n">
        <v>8511.959999999999</v>
      </c>
      <c r="U18" t="n">
        <v>0.65</v>
      </c>
      <c r="V18" t="n">
        <v>0.86</v>
      </c>
      <c r="W18" t="n">
        <v>3.02</v>
      </c>
      <c r="X18" t="n">
        <v>0.55</v>
      </c>
      <c r="Y18" t="n">
        <v>1</v>
      </c>
      <c r="Z18" t="n">
        <v>10</v>
      </c>
      <c r="AA18" t="n">
        <v>453.7126673205092</v>
      </c>
      <c r="AB18" t="n">
        <v>620.789687818118</v>
      </c>
      <c r="AC18" t="n">
        <v>561.542391296555</v>
      </c>
      <c r="AD18" t="n">
        <v>453712.6673205092</v>
      </c>
      <c r="AE18" t="n">
        <v>620789.6878181179</v>
      </c>
      <c r="AF18" t="n">
        <v>2.411670677436864e-06</v>
      </c>
      <c r="AG18" t="n">
        <v>11.19140625</v>
      </c>
      <c r="AH18" t="n">
        <v>561542.3912965551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5.8424</v>
      </c>
      <c r="E19" t="n">
        <v>17.12</v>
      </c>
      <c r="F19" t="n">
        <v>13.27</v>
      </c>
      <c r="G19" t="n">
        <v>29.49</v>
      </c>
      <c r="H19" t="n">
        <v>0.41</v>
      </c>
      <c r="I19" t="n">
        <v>27</v>
      </c>
      <c r="J19" t="n">
        <v>230.07</v>
      </c>
      <c r="K19" t="n">
        <v>56.94</v>
      </c>
      <c r="L19" t="n">
        <v>5.25</v>
      </c>
      <c r="M19" t="n">
        <v>25</v>
      </c>
      <c r="N19" t="n">
        <v>52.88</v>
      </c>
      <c r="O19" t="n">
        <v>28609.38</v>
      </c>
      <c r="P19" t="n">
        <v>187.53</v>
      </c>
      <c r="Q19" t="n">
        <v>988.13</v>
      </c>
      <c r="R19" t="n">
        <v>53.83</v>
      </c>
      <c r="S19" t="n">
        <v>35.43</v>
      </c>
      <c r="T19" t="n">
        <v>8090.74</v>
      </c>
      <c r="U19" t="n">
        <v>0.66</v>
      </c>
      <c r="V19" t="n">
        <v>0.86</v>
      </c>
      <c r="W19" t="n">
        <v>3.01</v>
      </c>
      <c r="X19" t="n">
        <v>0.52</v>
      </c>
      <c r="Y19" t="n">
        <v>1</v>
      </c>
      <c r="Z19" t="n">
        <v>10</v>
      </c>
      <c r="AA19" t="n">
        <v>451.5040887106593</v>
      </c>
      <c r="AB19" t="n">
        <v>617.7678131285097</v>
      </c>
      <c r="AC19" t="n">
        <v>558.8089200860952</v>
      </c>
      <c r="AD19" t="n">
        <v>451504.0887106593</v>
      </c>
      <c r="AE19" t="n">
        <v>617767.8131285097</v>
      </c>
      <c r="AF19" t="n">
        <v>2.422534432422738e-06</v>
      </c>
      <c r="AG19" t="n">
        <v>11.14583333333333</v>
      </c>
      <c r="AH19" t="n">
        <v>558808.9200860952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5.8627</v>
      </c>
      <c r="E20" t="n">
        <v>17.06</v>
      </c>
      <c r="F20" t="n">
        <v>13.26</v>
      </c>
      <c r="G20" t="n">
        <v>30.59</v>
      </c>
      <c r="H20" t="n">
        <v>0.42</v>
      </c>
      <c r="I20" t="n">
        <v>26</v>
      </c>
      <c r="J20" t="n">
        <v>230.49</v>
      </c>
      <c r="K20" t="n">
        <v>56.94</v>
      </c>
      <c r="L20" t="n">
        <v>5.5</v>
      </c>
      <c r="M20" t="n">
        <v>24</v>
      </c>
      <c r="N20" t="n">
        <v>53.05</v>
      </c>
      <c r="O20" t="n">
        <v>28661.73</v>
      </c>
      <c r="P20" t="n">
        <v>186.67</v>
      </c>
      <c r="Q20" t="n">
        <v>988.11</v>
      </c>
      <c r="R20" t="n">
        <v>53.38</v>
      </c>
      <c r="S20" t="n">
        <v>35.43</v>
      </c>
      <c r="T20" t="n">
        <v>7869.38</v>
      </c>
      <c r="U20" t="n">
        <v>0.66</v>
      </c>
      <c r="V20" t="n">
        <v>0.86</v>
      </c>
      <c r="W20" t="n">
        <v>3</v>
      </c>
      <c r="X20" t="n">
        <v>0.5</v>
      </c>
      <c r="Y20" t="n">
        <v>1</v>
      </c>
      <c r="Z20" t="n">
        <v>10</v>
      </c>
      <c r="AA20" t="n">
        <v>449.8394380379651</v>
      </c>
      <c r="AB20" t="n">
        <v>615.4901646389249</v>
      </c>
      <c r="AC20" t="n">
        <v>556.7486471716566</v>
      </c>
      <c r="AD20" t="n">
        <v>449839.4380379651</v>
      </c>
      <c r="AE20" t="n">
        <v>615490.1646389249</v>
      </c>
      <c r="AF20" t="n">
        <v>2.430951769301107e-06</v>
      </c>
      <c r="AG20" t="n">
        <v>11.10677083333333</v>
      </c>
      <c r="AH20" t="n">
        <v>556748.6471716566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5.9092</v>
      </c>
      <c r="E21" t="n">
        <v>16.92</v>
      </c>
      <c r="F21" t="n">
        <v>13.21</v>
      </c>
      <c r="G21" t="n">
        <v>33.02</v>
      </c>
      <c r="H21" t="n">
        <v>0.44</v>
      </c>
      <c r="I21" t="n">
        <v>24</v>
      </c>
      <c r="J21" t="n">
        <v>230.92</v>
      </c>
      <c r="K21" t="n">
        <v>56.94</v>
      </c>
      <c r="L21" t="n">
        <v>5.75</v>
      </c>
      <c r="M21" t="n">
        <v>22</v>
      </c>
      <c r="N21" t="n">
        <v>53.23</v>
      </c>
      <c r="O21" t="n">
        <v>28714.14</v>
      </c>
      <c r="P21" t="n">
        <v>184.83</v>
      </c>
      <c r="Q21" t="n">
        <v>988.21</v>
      </c>
      <c r="R21" t="n">
        <v>51.9</v>
      </c>
      <c r="S21" t="n">
        <v>35.43</v>
      </c>
      <c r="T21" t="n">
        <v>7141.91</v>
      </c>
      <c r="U21" t="n">
        <v>0.68</v>
      </c>
      <c r="V21" t="n">
        <v>0.86</v>
      </c>
      <c r="W21" t="n">
        <v>3</v>
      </c>
      <c r="X21" t="n">
        <v>0.45</v>
      </c>
      <c r="Y21" t="n">
        <v>1</v>
      </c>
      <c r="Z21" t="n">
        <v>10</v>
      </c>
      <c r="AA21" t="n">
        <v>446.0638031293763</v>
      </c>
      <c r="AB21" t="n">
        <v>610.3241743877375</v>
      </c>
      <c r="AC21" t="n">
        <v>552.0756917795296</v>
      </c>
      <c r="AD21" t="n">
        <v>446063.8031293763</v>
      </c>
      <c r="AE21" t="n">
        <v>610324.1743877374</v>
      </c>
      <c r="AF21" t="n">
        <v>2.450232861165351e-06</v>
      </c>
      <c r="AG21" t="n">
        <v>11.015625</v>
      </c>
      <c r="AH21" t="n">
        <v>552075.6917795297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5.928</v>
      </c>
      <c r="E22" t="n">
        <v>16.87</v>
      </c>
      <c r="F22" t="n">
        <v>13.2</v>
      </c>
      <c r="G22" t="n">
        <v>34.43</v>
      </c>
      <c r="H22" t="n">
        <v>0.46</v>
      </c>
      <c r="I22" t="n">
        <v>23</v>
      </c>
      <c r="J22" t="n">
        <v>231.34</v>
      </c>
      <c r="K22" t="n">
        <v>56.94</v>
      </c>
      <c r="L22" t="n">
        <v>6</v>
      </c>
      <c r="M22" t="n">
        <v>21</v>
      </c>
      <c r="N22" t="n">
        <v>53.4</v>
      </c>
      <c r="O22" t="n">
        <v>28766.61</v>
      </c>
      <c r="P22" t="n">
        <v>184</v>
      </c>
      <c r="Q22" t="n">
        <v>988.1</v>
      </c>
      <c r="R22" t="n">
        <v>51.61</v>
      </c>
      <c r="S22" t="n">
        <v>35.43</v>
      </c>
      <c r="T22" t="n">
        <v>6998.96</v>
      </c>
      <c r="U22" t="n">
        <v>0.6899999999999999</v>
      </c>
      <c r="V22" t="n">
        <v>0.86</v>
      </c>
      <c r="W22" t="n">
        <v>3</v>
      </c>
      <c r="X22" t="n">
        <v>0.45</v>
      </c>
      <c r="Y22" t="n">
        <v>1</v>
      </c>
      <c r="Z22" t="n">
        <v>10</v>
      </c>
      <c r="AA22" t="n">
        <v>444.3515966223618</v>
      </c>
      <c r="AB22" t="n">
        <v>607.9814579076201</v>
      </c>
      <c r="AC22" t="n">
        <v>549.9565608722517</v>
      </c>
      <c r="AD22" t="n">
        <v>444351.5966223618</v>
      </c>
      <c r="AE22" t="n">
        <v>607981.4579076201</v>
      </c>
      <c r="AF22" t="n">
        <v>2.458028227338421e-06</v>
      </c>
      <c r="AG22" t="n">
        <v>10.98307291666667</v>
      </c>
      <c r="AH22" t="n">
        <v>549956.5608722516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5.9543</v>
      </c>
      <c r="E23" t="n">
        <v>16.79</v>
      </c>
      <c r="F23" t="n">
        <v>13.17</v>
      </c>
      <c r="G23" t="n">
        <v>35.91</v>
      </c>
      <c r="H23" t="n">
        <v>0.48</v>
      </c>
      <c r="I23" t="n">
        <v>22</v>
      </c>
      <c r="J23" t="n">
        <v>231.77</v>
      </c>
      <c r="K23" t="n">
        <v>56.94</v>
      </c>
      <c r="L23" t="n">
        <v>6.25</v>
      </c>
      <c r="M23" t="n">
        <v>20</v>
      </c>
      <c r="N23" t="n">
        <v>53.58</v>
      </c>
      <c r="O23" t="n">
        <v>28819.14</v>
      </c>
      <c r="P23" t="n">
        <v>182.86</v>
      </c>
      <c r="Q23" t="n">
        <v>988.11</v>
      </c>
      <c r="R23" t="n">
        <v>50.57</v>
      </c>
      <c r="S23" t="n">
        <v>35.43</v>
      </c>
      <c r="T23" t="n">
        <v>6486.99</v>
      </c>
      <c r="U23" t="n">
        <v>0.7</v>
      </c>
      <c r="V23" t="n">
        <v>0.87</v>
      </c>
      <c r="W23" t="n">
        <v>3</v>
      </c>
      <c r="X23" t="n">
        <v>0.41</v>
      </c>
      <c r="Y23" t="n">
        <v>1</v>
      </c>
      <c r="Z23" t="n">
        <v>10</v>
      </c>
      <c r="AA23" t="n">
        <v>442.157128283927</v>
      </c>
      <c r="AB23" t="n">
        <v>604.9788895138632</v>
      </c>
      <c r="AC23" t="n">
        <v>547.2405533918637</v>
      </c>
      <c r="AD23" t="n">
        <v>442157.128283927</v>
      </c>
      <c r="AE23" t="n">
        <v>604978.8895138633</v>
      </c>
      <c r="AF23" t="n">
        <v>2.468933447037983e-06</v>
      </c>
      <c r="AG23" t="n">
        <v>10.93098958333333</v>
      </c>
      <c r="AH23" t="n">
        <v>547240.5533918637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5.9735</v>
      </c>
      <c r="E24" t="n">
        <v>16.74</v>
      </c>
      <c r="F24" t="n">
        <v>13.16</v>
      </c>
      <c r="G24" t="n">
        <v>37.59</v>
      </c>
      <c r="H24" t="n">
        <v>0.5</v>
      </c>
      <c r="I24" t="n">
        <v>21</v>
      </c>
      <c r="J24" t="n">
        <v>232.2</v>
      </c>
      <c r="K24" t="n">
        <v>56.94</v>
      </c>
      <c r="L24" t="n">
        <v>6.5</v>
      </c>
      <c r="M24" t="n">
        <v>19</v>
      </c>
      <c r="N24" t="n">
        <v>53.75</v>
      </c>
      <c r="O24" t="n">
        <v>28871.74</v>
      </c>
      <c r="P24" t="n">
        <v>181.69</v>
      </c>
      <c r="Q24" t="n">
        <v>988.09</v>
      </c>
      <c r="R24" t="n">
        <v>50.21</v>
      </c>
      <c r="S24" t="n">
        <v>35.43</v>
      </c>
      <c r="T24" t="n">
        <v>6309</v>
      </c>
      <c r="U24" t="n">
        <v>0.71</v>
      </c>
      <c r="V24" t="n">
        <v>0.87</v>
      </c>
      <c r="W24" t="n">
        <v>3</v>
      </c>
      <c r="X24" t="n">
        <v>0.4</v>
      </c>
      <c r="Y24" t="n">
        <v>1</v>
      </c>
      <c r="Z24" t="n">
        <v>10</v>
      </c>
      <c r="AA24" t="n">
        <v>440.3140303083021</v>
      </c>
      <c r="AB24" t="n">
        <v>602.4570815518691</v>
      </c>
      <c r="AC24" t="n">
        <v>544.9594232423826</v>
      </c>
      <c r="AD24" t="n">
        <v>440314.030308302</v>
      </c>
      <c r="AE24" t="n">
        <v>602457.0815518692</v>
      </c>
      <c r="AF24" t="n">
        <v>2.476894672065799e-06</v>
      </c>
      <c r="AG24" t="n">
        <v>10.8984375</v>
      </c>
      <c r="AH24" t="n">
        <v>544959.4232423826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5.975</v>
      </c>
      <c r="E25" t="n">
        <v>16.74</v>
      </c>
      <c r="F25" t="n">
        <v>13.15</v>
      </c>
      <c r="G25" t="n">
        <v>37.58</v>
      </c>
      <c r="H25" t="n">
        <v>0.52</v>
      </c>
      <c r="I25" t="n">
        <v>21</v>
      </c>
      <c r="J25" t="n">
        <v>232.62</v>
      </c>
      <c r="K25" t="n">
        <v>56.94</v>
      </c>
      <c r="L25" t="n">
        <v>6.75</v>
      </c>
      <c r="M25" t="n">
        <v>19</v>
      </c>
      <c r="N25" t="n">
        <v>53.93</v>
      </c>
      <c r="O25" t="n">
        <v>28924.39</v>
      </c>
      <c r="P25" t="n">
        <v>180.62</v>
      </c>
      <c r="Q25" t="n">
        <v>988.08</v>
      </c>
      <c r="R25" t="n">
        <v>50.07</v>
      </c>
      <c r="S25" t="n">
        <v>35.43</v>
      </c>
      <c r="T25" t="n">
        <v>6242.53</v>
      </c>
      <c r="U25" t="n">
        <v>0.71</v>
      </c>
      <c r="V25" t="n">
        <v>0.87</v>
      </c>
      <c r="W25" t="n">
        <v>3</v>
      </c>
      <c r="X25" t="n">
        <v>0.4</v>
      </c>
      <c r="Y25" t="n">
        <v>1</v>
      </c>
      <c r="Z25" t="n">
        <v>10</v>
      </c>
      <c r="AA25" t="n">
        <v>439.2370813289772</v>
      </c>
      <c r="AB25" t="n">
        <v>600.9835524467213</v>
      </c>
      <c r="AC25" t="n">
        <v>543.626525686919</v>
      </c>
      <c r="AD25" t="n">
        <v>439237.0813289772</v>
      </c>
      <c r="AE25" t="n">
        <v>600983.5524467214</v>
      </c>
      <c r="AF25" t="n">
        <v>2.477516642771098e-06</v>
      </c>
      <c r="AG25" t="n">
        <v>10.8984375</v>
      </c>
      <c r="AH25" t="n">
        <v>543626.525686919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6.0026</v>
      </c>
      <c r="E26" t="n">
        <v>16.66</v>
      </c>
      <c r="F26" t="n">
        <v>13.12</v>
      </c>
      <c r="G26" t="n">
        <v>39.36</v>
      </c>
      <c r="H26" t="n">
        <v>0.53</v>
      </c>
      <c r="I26" t="n">
        <v>20</v>
      </c>
      <c r="J26" t="n">
        <v>233.05</v>
      </c>
      <c r="K26" t="n">
        <v>56.94</v>
      </c>
      <c r="L26" t="n">
        <v>7</v>
      </c>
      <c r="M26" t="n">
        <v>18</v>
      </c>
      <c r="N26" t="n">
        <v>54.11</v>
      </c>
      <c r="O26" t="n">
        <v>28977.11</v>
      </c>
      <c r="P26" t="n">
        <v>179.64</v>
      </c>
      <c r="Q26" t="n">
        <v>988.2</v>
      </c>
      <c r="R26" t="n">
        <v>48.98</v>
      </c>
      <c r="S26" t="n">
        <v>35.43</v>
      </c>
      <c r="T26" t="n">
        <v>5702.32</v>
      </c>
      <c r="U26" t="n">
        <v>0.72</v>
      </c>
      <c r="V26" t="n">
        <v>0.87</v>
      </c>
      <c r="W26" t="n">
        <v>3</v>
      </c>
      <c r="X26" t="n">
        <v>0.37</v>
      </c>
      <c r="Y26" t="n">
        <v>1</v>
      </c>
      <c r="Z26" t="n">
        <v>10</v>
      </c>
      <c r="AA26" t="n">
        <v>437.1790823684122</v>
      </c>
      <c r="AB26" t="n">
        <v>598.1677074763699</v>
      </c>
      <c r="AC26" t="n">
        <v>541.0794210084746</v>
      </c>
      <c r="AD26" t="n">
        <v>437179.0823684122</v>
      </c>
      <c r="AE26" t="n">
        <v>598167.7074763698</v>
      </c>
      <c r="AF26" t="n">
        <v>2.488960903748584e-06</v>
      </c>
      <c r="AG26" t="n">
        <v>10.84635416666667</v>
      </c>
      <c r="AH26" t="n">
        <v>541079.4210084745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6.0214</v>
      </c>
      <c r="E27" t="n">
        <v>16.61</v>
      </c>
      <c r="F27" t="n">
        <v>13.11</v>
      </c>
      <c r="G27" t="n">
        <v>41.41</v>
      </c>
      <c r="H27" t="n">
        <v>0.55</v>
      </c>
      <c r="I27" t="n">
        <v>19</v>
      </c>
      <c r="J27" t="n">
        <v>233.48</v>
      </c>
      <c r="K27" t="n">
        <v>56.94</v>
      </c>
      <c r="L27" t="n">
        <v>7.25</v>
      </c>
      <c r="M27" t="n">
        <v>17</v>
      </c>
      <c r="N27" t="n">
        <v>54.29</v>
      </c>
      <c r="O27" t="n">
        <v>29029.89</v>
      </c>
      <c r="P27" t="n">
        <v>178.58</v>
      </c>
      <c r="Q27" t="n">
        <v>988.17</v>
      </c>
      <c r="R27" t="n">
        <v>48.81</v>
      </c>
      <c r="S27" t="n">
        <v>35.43</v>
      </c>
      <c r="T27" t="n">
        <v>5621.75</v>
      </c>
      <c r="U27" t="n">
        <v>0.73</v>
      </c>
      <c r="V27" t="n">
        <v>0.87</v>
      </c>
      <c r="W27" t="n">
        <v>3</v>
      </c>
      <c r="X27" t="n">
        <v>0.36</v>
      </c>
      <c r="Y27" t="n">
        <v>1</v>
      </c>
      <c r="Z27" t="n">
        <v>10</v>
      </c>
      <c r="AA27" t="n">
        <v>435.4807207810842</v>
      </c>
      <c r="AB27" t="n">
        <v>595.8439342261624</v>
      </c>
      <c r="AC27" t="n">
        <v>538.9774254158308</v>
      </c>
      <c r="AD27" t="n">
        <v>435480.7207810842</v>
      </c>
      <c r="AE27" t="n">
        <v>595843.9342261625</v>
      </c>
      <c r="AF27" t="n">
        <v>2.496756269921655e-06</v>
      </c>
      <c r="AG27" t="n">
        <v>10.81380208333333</v>
      </c>
      <c r="AH27" t="n">
        <v>538977.4254158308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6.0428</v>
      </c>
      <c r="E28" t="n">
        <v>16.55</v>
      </c>
      <c r="F28" t="n">
        <v>13.1</v>
      </c>
      <c r="G28" t="n">
        <v>43.66</v>
      </c>
      <c r="H28" t="n">
        <v>0.57</v>
      </c>
      <c r="I28" t="n">
        <v>18</v>
      </c>
      <c r="J28" t="n">
        <v>233.91</v>
      </c>
      <c r="K28" t="n">
        <v>56.94</v>
      </c>
      <c r="L28" t="n">
        <v>7.5</v>
      </c>
      <c r="M28" t="n">
        <v>16</v>
      </c>
      <c r="N28" t="n">
        <v>54.46</v>
      </c>
      <c r="O28" t="n">
        <v>29082.74</v>
      </c>
      <c r="P28" t="n">
        <v>177.42</v>
      </c>
      <c r="Q28" t="n">
        <v>988.15</v>
      </c>
      <c r="R28" t="n">
        <v>48.36</v>
      </c>
      <c r="S28" t="n">
        <v>35.43</v>
      </c>
      <c r="T28" t="n">
        <v>5403</v>
      </c>
      <c r="U28" t="n">
        <v>0.73</v>
      </c>
      <c r="V28" t="n">
        <v>0.87</v>
      </c>
      <c r="W28" t="n">
        <v>2.99</v>
      </c>
      <c r="X28" t="n">
        <v>0.34</v>
      </c>
      <c r="Y28" t="n">
        <v>1</v>
      </c>
      <c r="Z28" t="n">
        <v>10</v>
      </c>
      <c r="AA28" t="n">
        <v>433.6085574965943</v>
      </c>
      <c r="AB28" t="n">
        <v>593.2823578263086</v>
      </c>
      <c r="AC28" t="n">
        <v>536.6603222723838</v>
      </c>
      <c r="AD28" t="n">
        <v>433608.5574965943</v>
      </c>
      <c r="AE28" t="n">
        <v>593282.3578263086</v>
      </c>
      <c r="AF28" t="n">
        <v>2.505629718650576e-06</v>
      </c>
      <c r="AG28" t="n">
        <v>10.77473958333333</v>
      </c>
      <c r="AH28" t="n">
        <v>536660.3222723838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6.0437</v>
      </c>
      <c r="E29" t="n">
        <v>16.55</v>
      </c>
      <c r="F29" t="n">
        <v>13.1</v>
      </c>
      <c r="G29" t="n">
        <v>43.65</v>
      </c>
      <c r="H29" t="n">
        <v>0.59</v>
      </c>
      <c r="I29" t="n">
        <v>18</v>
      </c>
      <c r="J29" t="n">
        <v>234.34</v>
      </c>
      <c r="K29" t="n">
        <v>56.94</v>
      </c>
      <c r="L29" t="n">
        <v>7.75</v>
      </c>
      <c r="M29" t="n">
        <v>16</v>
      </c>
      <c r="N29" t="n">
        <v>54.64</v>
      </c>
      <c r="O29" t="n">
        <v>29135.65</v>
      </c>
      <c r="P29" t="n">
        <v>176.2</v>
      </c>
      <c r="Q29" t="n">
        <v>988.11</v>
      </c>
      <c r="R29" t="n">
        <v>48.38</v>
      </c>
      <c r="S29" t="n">
        <v>35.43</v>
      </c>
      <c r="T29" t="n">
        <v>5409.24</v>
      </c>
      <c r="U29" t="n">
        <v>0.73</v>
      </c>
      <c r="V29" t="n">
        <v>0.87</v>
      </c>
      <c r="W29" t="n">
        <v>2.99</v>
      </c>
      <c r="X29" t="n">
        <v>0.34</v>
      </c>
      <c r="Y29" t="n">
        <v>1</v>
      </c>
      <c r="Z29" t="n">
        <v>10</v>
      </c>
      <c r="AA29" t="n">
        <v>432.4774110026891</v>
      </c>
      <c r="AB29" t="n">
        <v>591.734673290686</v>
      </c>
      <c r="AC29" t="n">
        <v>535.2603465766523</v>
      </c>
      <c r="AD29" t="n">
        <v>432477.4110026891</v>
      </c>
      <c r="AE29" t="n">
        <v>591734.673290686</v>
      </c>
      <c r="AF29" t="n">
        <v>2.506002901073755e-06</v>
      </c>
      <c r="AG29" t="n">
        <v>10.77473958333333</v>
      </c>
      <c r="AH29" t="n">
        <v>535260.3465766523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6.0708</v>
      </c>
      <c r="E30" t="n">
        <v>16.47</v>
      </c>
      <c r="F30" t="n">
        <v>13.07</v>
      </c>
      <c r="G30" t="n">
        <v>46.11</v>
      </c>
      <c r="H30" t="n">
        <v>0.61</v>
      </c>
      <c r="I30" t="n">
        <v>17</v>
      </c>
      <c r="J30" t="n">
        <v>234.77</v>
      </c>
      <c r="K30" t="n">
        <v>56.94</v>
      </c>
      <c r="L30" t="n">
        <v>8</v>
      </c>
      <c r="M30" t="n">
        <v>15</v>
      </c>
      <c r="N30" t="n">
        <v>54.82</v>
      </c>
      <c r="O30" t="n">
        <v>29188.62</v>
      </c>
      <c r="P30" t="n">
        <v>174.63</v>
      </c>
      <c r="Q30" t="n">
        <v>988.17</v>
      </c>
      <c r="R30" t="n">
        <v>47.64</v>
      </c>
      <c r="S30" t="n">
        <v>35.43</v>
      </c>
      <c r="T30" t="n">
        <v>5044.25</v>
      </c>
      <c r="U30" t="n">
        <v>0.74</v>
      </c>
      <c r="V30" t="n">
        <v>0.87</v>
      </c>
      <c r="W30" t="n">
        <v>2.99</v>
      </c>
      <c r="X30" t="n">
        <v>0.31</v>
      </c>
      <c r="Y30" t="n">
        <v>1</v>
      </c>
      <c r="Z30" t="n">
        <v>10</v>
      </c>
      <c r="AA30" t="n">
        <v>429.9623244678871</v>
      </c>
      <c r="AB30" t="n">
        <v>588.293420935983</v>
      </c>
      <c r="AC30" t="n">
        <v>532.1475225168541</v>
      </c>
      <c r="AD30" t="n">
        <v>429962.3244678871</v>
      </c>
      <c r="AE30" t="n">
        <v>588293.4209359831</v>
      </c>
      <c r="AF30" t="n">
        <v>2.517239838482809e-06</v>
      </c>
      <c r="AG30" t="n">
        <v>10.72265625</v>
      </c>
      <c r="AH30" t="n">
        <v>532147.5225168541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6.0669</v>
      </c>
      <c r="E31" t="n">
        <v>16.48</v>
      </c>
      <c r="F31" t="n">
        <v>13.08</v>
      </c>
      <c r="G31" t="n">
        <v>46.15</v>
      </c>
      <c r="H31" t="n">
        <v>0.62</v>
      </c>
      <c r="I31" t="n">
        <v>17</v>
      </c>
      <c r="J31" t="n">
        <v>235.2</v>
      </c>
      <c r="K31" t="n">
        <v>56.94</v>
      </c>
      <c r="L31" t="n">
        <v>8.25</v>
      </c>
      <c r="M31" t="n">
        <v>15</v>
      </c>
      <c r="N31" t="n">
        <v>55</v>
      </c>
      <c r="O31" t="n">
        <v>29241.66</v>
      </c>
      <c r="P31" t="n">
        <v>173.63</v>
      </c>
      <c r="Q31" t="n">
        <v>988.08</v>
      </c>
      <c r="R31" t="n">
        <v>47.62</v>
      </c>
      <c r="S31" t="n">
        <v>35.43</v>
      </c>
      <c r="T31" t="n">
        <v>5036.95</v>
      </c>
      <c r="U31" t="n">
        <v>0.74</v>
      </c>
      <c r="V31" t="n">
        <v>0.87</v>
      </c>
      <c r="W31" t="n">
        <v>3</v>
      </c>
      <c r="X31" t="n">
        <v>0.32</v>
      </c>
      <c r="Y31" t="n">
        <v>1</v>
      </c>
      <c r="Z31" t="n">
        <v>10</v>
      </c>
      <c r="AA31" t="n">
        <v>429.2488286741922</v>
      </c>
      <c r="AB31" t="n">
        <v>587.3171845138369</v>
      </c>
      <c r="AC31" t="n">
        <v>531.2644567286811</v>
      </c>
      <c r="AD31" t="n">
        <v>429248.8286741922</v>
      </c>
      <c r="AE31" t="n">
        <v>587317.1845138369</v>
      </c>
      <c r="AF31" t="n">
        <v>2.515622714649034e-06</v>
      </c>
      <c r="AG31" t="n">
        <v>10.72916666666667</v>
      </c>
      <c r="AH31" t="n">
        <v>531264.4567286811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6.0925</v>
      </c>
      <c r="E32" t="n">
        <v>16.41</v>
      </c>
      <c r="F32" t="n">
        <v>13.05</v>
      </c>
      <c r="G32" t="n">
        <v>48.94</v>
      </c>
      <c r="H32" t="n">
        <v>0.64</v>
      </c>
      <c r="I32" t="n">
        <v>16</v>
      </c>
      <c r="J32" t="n">
        <v>235.63</v>
      </c>
      <c r="K32" t="n">
        <v>56.94</v>
      </c>
      <c r="L32" t="n">
        <v>8.5</v>
      </c>
      <c r="M32" t="n">
        <v>14</v>
      </c>
      <c r="N32" t="n">
        <v>55.18</v>
      </c>
      <c r="O32" t="n">
        <v>29294.76</v>
      </c>
      <c r="P32" t="n">
        <v>172.89</v>
      </c>
      <c r="Q32" t="n">
        <v>988.12</v>
      </c>
      <c r="R32" t="n">
        <v>47</v>
      </c>
      <c r="S32" t="n">
        <v>35.43</v>
      </c>
      <c r="T32" t="n">
        <v>4733.25</v>
      </c>
      <c r="U32" t="n">
        <v>0.75</v>
      </c>
      <c r="V32" t="n">
        <v>0.87</v>
      </c>
      <c r="W32" t="n">
        <v>2.99</v>
      </c>
      <c r="X32" t="n">
        <v>0.3</v>
      </c>
      <c r="Y32" t="n">
        <v>1</v>
      </c>
      <c r="Z32" t="n">
        <v>10</v>
      </c>
      <c r="AA32" t="n">
        <v>427.5512870441297</v>
      </c>
      <c r="AB32" t="n">
        <v>584.994533165334</v>
      </c>
      <c r="AC32" t="n">
        <v>529.1634759650179</v>
      </c>
      <c r="AD32" t="n">
        <v>427551.2870441297</v>
      </c>
      <c r="AE32" t="n">
        <v>584994.533165334</v>
      </c>
      <c r="AF32" t="n">
        <v>2.526237681352789e-06</v>
      </c>
      <c r="AG32" t="n">
        <v>10.68359375</v>
      </c>
      <c r="AH32" t="n">
        <v>529163.4759650179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6.1158</v>
      </c>
      <c r="E33" t="n">
        <v>16.35</v>
      </c>
      <c r="F33" t="n">
        <v>13.03</v>
      </c>
      <c r="G33" t="n">
        <v>52.13</v>
      </c>
      <c r="H33" t="n">
        <v>0.66</v>
      </c>
      <c r="I33" t="n">
        <v>15</v>
      </c>
      <c r="J33" t="n">
        <v>236.06</v>
      </c>
      <c r="K33" t="n">
        <v>56.94</v>
      </c>
      <c r="L33" t="n">
        <v>8.75</v>
      </c>
      <c r="M33" t="n">
        <v>13</v>
      </c>
      <c r="N33" t="n">
        <v>55.36</v>
      </c>
      <c r="O33" t="n">
        <v>29347.92</v>
      </c>
      <c r="P33" t="n">
        <v>171</v>
      </c>
      <c r="Q33" t="n">
        <v>988.08</v>
      </c>
      <c r="R33" t="n">
        <v>46.61</v>
      </c>
      <c r="S33" t="n">
        <v>35.43</v>
      </c>
      <c r="T33" t="n">
        <v>4540.49</v>
      </c>
      <c r="U33" t="n">
        <v>0.76</v>
      </c>
      <c r="V33" t="n">
        <v>0.87</v>
      </c>
      <c r="W33" t="n">
        <v>2.98</v>
      </c>
      <c r="X33" t="n">
        <v>0.28</v>
      </c>
      <c r="Y33" t="n">
        <v>1</v>
      </c>
      <c r="Z33" t="n">
        <v>10</v>
      </c>
      <c r="AA33" t="n">
        <v>424.9688015490623</v>
      </c>
      <c r="AB33" t="n">
        <v>581.4610625797636</v>
      </c>
      <c r="AC33" t="n">
        <v>525.967234852877</v>
      </c>
      <c r="AD33" t="n">
        <v>424968.8015490622</v>
      </c>
      <c r="AE33" t="n">
        <v>581461.0625797636</v>
      </c>
      <c r="AF33" t="n">
        <v>2.535898959641754e-06</v>
      </c>
      <c r="AG33" t="n">
        <v>10.64453125</v>
      </c>
      <c r="AH33" t="n">
        <v>525967.234852877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6.1126</v>
      </c>
      <c r="E34" t="n">
        <v>16.36</v>
      </c>
      <c r="F34" t="n">
        <v>13.04</v>
      </c>
      <c r="G34" t="n">
        <v>52.16</v>
      </c>
      <c r="H34" t="n">
        <v>0.68</v>
      </c>
      <c r="I34" t="n">
        <v>15</v>
      </c>
      <c r="J34" t="n">
        <v>236.49</v>
      </c>
      <c r="K34" t="n">
        <v>56.94</v>
      </c>
      <c r="L34" t="n">
        <v>9</v>
      </c>
      <c r="M34" t="n">
        <v>13</v>
      </c>
      <c r="N34" t="n">
        <v>55.55</v>
      </c>
      <c r="O34" t="n">
        <v>29401.15</v>
      </c>
      <c r="P34" t="n">
        <v>170.71</v>
      </c>
      <c r="Q34" t="n">
        <v>988.1799999999999</v>
      </c>
      <c r="R34" t="n">
        <v>46.53</v>
      </c>
      <c r="S34" t="n">
        <v>35.43</v>
      </c>
      <c r="T34" t="n">
        <v>4503.22</v>
      </c>
      <c r="U34" t="n">
        <v>0.76</v>
      </c>
      <c r="V34" t="n">
        <v>0.87</v>
      </c>
      <c r="W34" t="n">
        <v>2.99</v>
      </c>
      <c r="X34" t="n">
        <v>0.29</v>
      </c>
      <c r="Y34" t="n">
        <v>1</v>
      </c>
      <c r="Z34" t="n">
        <v>10</v>
      </c>
      <c r="AA34" t="n">
        <v>424.86546418179</v>
      </c>
      <c r="AB34" t="n">
        <v>581.3196718349388</v>
      </c>
      <c r="AC34" t="n">
        <v>525.8393382422952</v>
      </c>
      <c r="AD34" t="n">
        <v>424865.46418179</v>
      </c>
      <c r="AE34" t="n">
        <v>581319.6718349388</v>
      </c>
      <c r="AF34" t="n">
        <v>2.534572088803785e-06</v>
      </c>
      <c r="AG34" t="n">
        <v>10.65104166666667</v>
      </c>
      <c r="AH34" t="n">
        <v>525839.3382422952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6.1104</v>
      </c>
      <c r="E35" t="n">
        <v>16.37</v>
      </c>
      <c r="F35" t="n">
        <v>13.05</v>
      </c>
      <c r="G35" t="n">
        <v>52.19</v>
      </c>
      <c r="H35" t="n">
        <v>0.6899999999999999</v>
      </c>
      <c r="I35" t="n">
        <v>15</v>
      </c>
      <c r="J35" t="n">
        <v>236.92</v>
      </c>
      <c r="K35" t="n">
        <v>56.94</v>
      </c>
      <c r="L35" t="n">
        <v>9.25</v>
      </c>
      <c r="M35" t="n">
        <v>13</v>
      </c>
      <c r="N35" t="n">
        <v>55.73</v>
      </c>
      <c r="O35" t="n">
        <v>29454.44</v>
      </c>
      <c r="P35" t="n">
        <v>169.68</v>
      </c>
      <c r="Q35" t="n">
        <v>988.1</v>
      </c>
      <c r="R35" t="n">
        <v>46.77</v>
      </c>
      <c r="S35" t="n">
        <v>35.43</v>
      </c>
      <c r="T35" t="n">
        <v>4622.29</v>
      </c>
      <c r="U35" t="n">
        <v>0.76</v>
      </c>
      <c r="V35" t="n">
        <v>0.87</v>
      </c>
      <c r="W35" t="n">
        <v>2.99</v>
      </c>
      <c r="X35" t="n">
        <v>0.29</v>
      </c>
      <c r="Y35" t="n">
        <v>1</v>
      </c>
      <c r="Z35" t="n">
        <v>10</v>
      </c>
      <c r="AA35" t="n">
        <v>424.0685736638343</v>
      </c>
      <c r="AB35" t="n">
        <v>580.2293310719435</v>
      </c>
      <c r="AC35" t="n">
        <v>524.8530580714173</v>
      </c>
      <c r="AD35" t="n">
        <v>424068.5736638344</v>
      </c>
      <c r="AE35" t="n">
        <v>580229.3310719435</v>
      </c>
      <c r="AF35" t="n">
        <v>2.533659865102681e-06</v>
      </c>
      <c r="AG35" t="n">
        <v>10.65755208333333</v>
      </c>
      <c r="AH35" t="n">
        <v>524853.0580714173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6.1403</v>
      </c>
      <c r="E36" t="n">
        <v>16.29</v>
      </c>
      <c r="F36" t="n">
        <v>13.01</v>
      </c>
      <c r="G36" t="n">
        <v>55.76</v>
      </c>
      <c r="H36" t="n">
        <v>0.71</v>
      </c>
      <c r="I36" t="n">
        <v>14</v>
      </c>
      <c r="J36" t="n">
        <v>237.35</v>
      </c>
      <c r="K36" t="n">
        <v>56.94</v>
      </c>
      <c r="L36" t="n">
        <v>9.5</v>
      </c>
      <c r="M36" t="n">
        <v>12</v>
      </c>
      <c r="N36" t="n">
        <v>55.91</v>
      </c>
      <c r="O36" t="n">
        <v>29507.8</v>
      </c>
      <c r="P36" t="n">
        <v>168.63</v>
      </c>
      <c r="Q36" t="n">
        <v>988.11</v>
      </c>
      <c r="R36" t="n">
        <v>45.85</v>
      </c>
      <c r="S36" t="n">
        <v>35.43</v>
      </c>
      <c r="T36" t="n">
        <v>4164.71</v>
      </c>
      <c r="U36" t="n">
        <v>0.77</v>
      </c>
      <c r="V36" t="n">
        <v>0.88</v>
      </c>
      <c r="W36" t="n">
        <v>2.98</v>
      </c>
      <c r="X36" t="n">
        <v>0.26</v>
      </c>
      <c r="Y36" t="n">
        <v>1</v>
      </c>
      <c r="Z36" t="n">
        <v>10</v>
      </c>
      <c r="AA36" t="n">
        <v>421.9398953444139</v>
      </c>
      <c r="AB36" t="n">
        <v>577.3167794846529</v>
      </c>
      <c r="AC36" t="n">
        <v>522.2184763198259</v>
      </c>
      <c r="AD36" t="n">
        <v>421939.8953444139</v>
      </c>
      <c r="AE36" t="n">
        <v>577316.7794846529</v>
      </c>
      <c r="AF36" t="n">
        <v>2.546057814494957e-06</v>
      </c>
      <c r="AG36" t="n">
        <v>10.60546875</v>
      </c>
      <c r="AH36" t="n">
        <v>522218.4763198259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6.1445</v>
      </c>
      <c r="E37" t="n">
        <v>16.27</v>
      </c>
      <c r="F37" t="n">
        <v>13</v>
      </c>
      <c r="G37" t="n">
        <v>55.71</v>
      </c>
      <c r="H37" t="n">
        <v>0.73</v>
      </c>
      <c r="I37" t="n">
        <v>14</v>
      </c>
      <c r="J37" t="n">
        <v>237.79</v>
      </c>
      <c r="K37" t="n">
        <v>56.94</v>
      </c>
      <c r="L37" t="n">
        <v>9.75</v>
      </c>
      <c r="M37" t="n">
        <v>12</v>
      </c>
      <c r="N37" t="n">
        <v>56.09</v>
      </c>
      <c r="O37" t="n">
        <v>29561.22</v>
      </c>
      <c r="P37" t="n">
        <v>167.37</v>
      </c>
      <c r="Q37" t="n">
        <v>988.11</v>
      </c>
      <c r="R37" t="n">
        <v>45.3</v>
      </c>
      <c r="S37" t="n">
        <v>35.43</v>
      </c>
      <c r="T37" t="n">
        <v>3890.9</v>
      </c>
      <c r="U37" t="n">
        <v>0.78</v>
      </c>
      <c r="V37" t="n">
        <v>0.88</v>
      </c>
      <c r="W37" t="n">
        <v>2.99</v>
      </c>
      <c r="X37" t="n">
        <v>0.25</v>
      </c>
      <c r="Y37" t="n">
        <v>1</v>
      </c>
      <c r="Z37" t="n">
        <v>10</v>
      </c>
      <c r="AA37" t="n">
        <v>420.6377491112774</v>
      </c>
      <c r="AB37" t="n">
        <v>575.5351255618381</v>
      </c>
      <c r="AC37" t="n">
        <v>520.6068609468375</v>
      </c>
      <c r="AD37" t="n">
        <v>420637.7491112774</v>
      </c>
      <c r="AE37" t="n">
        <v>575535.125561838</v>
      </c>
      <c r="AF37" t="n">
        <v>2.547799332469793e-06</v>
      </c>
      <c r="AG37" t="n">
        <v>10.59244791666667</v>
      </c>
      <c r="AH37" t="n">
        <v>520606.8609468375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6.1624</v>
      </c>
      <c r="E38" t="n">
        <v>16.23</v>
      </c>
      <c r="F38" t="n">
        <v>13</v>
      </c>
      <c r="G38" t="n">
        <v>59.98</v>
      </c>
      <c r="H38" t="n">
        <v>0.75</v>
      </c>
      <c r="I38" t="n">
        <v>13</v>
      </c>
      <c r="J38" t="n">
        <v>238.22</v>
      </c>
      <c r="K38" t="n">
        <v>56.94</v>
      </c>
      <c r="L38" t="n">
        <v>10</v>
      </c>
      <c r="M38" t="n">
        <v>11</v>
      </c>
      <c r="N38" t="n">
        <v>56.28</v>
      </c>
      <c r="O38" t="n">
        <v>29614.71</v>
      </c>
      <c r="P38" t="n">
        <v>165.9</v>
      </c>
      <c r="Q38" t="n">
        <v>988.08</v>
      </c>
      <c r="R38" t="n">
        <v>45.29</v>
      </c>
      <c r="S38" t="n">
        <v>35.43</v>
      </c>
      <c r="T38" t="n">
        <v>3892.71</v>
      </c>
      <c r="U38" t="n">
        <v>0.78</v>
      </c>
      <c r="V38" t="n">
        <v>0.88</v>
      </c>
      <c r="W38" t="n">
        <v>2.98</v>
      </c>
      <c r="X38" t="n">
        <v>0.24</v>
      </c>
      <c r="Y38" t="n">
        <v>1</v>
      </c>
      <c r="Z38" t="n">
        <v>10</v>
      </c>
      <c r="AA38" t="n">
        <v>418.7410835907901</v>
      </c>
      <c r="AB38" t="n">
        <v>572.9400241217302</v>
      </c>
      <c r="AC38" t="n">
        <v>518.2594323459257</v>
      </c>
      <c r="AD38" t="n">
        <v>418741.0835907902</v>
      </c>
      <c r="AE38" t="n">
        <v>572940.0241217301</v>
      </c>
      <c r="AF38" t="n">
        <v>2.555221516219684e-06</v>
      </c>
      <c r="AG38" t="n">
        <v>10.56640625</v>
      </c>
      <c r="AH38" t="n">
        <v>518259.4323459257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6.163</v>
      </c>
      <c r="E39" t="n">
        <v>16.23</v>
      </c>
      <c r="F39" t="n">
        <v>12.99</v>
      </c>
      <c r="G39" t="n">
        <v>59.97</v>
      </c>
      <c r="H39" t="n">
        <v>0.76</v>
      </c>
      <c r="I39" t="n">
        <v>13</v>
      </c>
      <c r="J39" t="n">
        <v>238.66</v>
      </c>
      <c r="K39" t="n">
        <v>56.94</v>
      </c>
      <c r="L39" t="n">
        <v>10.25</v>
      </c>
      <c r="M39" t="n">
        <v>11</v>
      </c>
      <c r="N39" t="n">
        <v>56.46</v>
      </c>
      <c r="O39" t="n">
        <v>29668.27</v>
      </c>
      <c r="P39" t="n">
        <v>165.11</v>
      </c>
      <c r="Q39" t="n">
        <v>988.12</v>
      </c>
      <c r="R39" t="n">
        <v>45.16</v>
      </c>
      <c r="S39" t="n">
        <v>35.43</v>
      </c>
      <c r="T39" t="n">
        <v>3828.14</v>
      </c>
      <c r="U39" t="n">
        <v>0.78</v>
      </c>
      <c r="V39" t="n">
        <v>0.88</v>
      </c>
      <c r="W39" t="n">
        <v>2.99</v>
      </c>
      <c r="X39" t="n">
        <v>0.24</v>
      </c>
      <c r="Y39" t="n">
        <v>1</v>
      </c>
      <c r="Z39" t="n">
        <v>10</v>
      </c>
      <c r="AA39" t="n">
        <v>417.9792918585769</v>
      </c>
      <c r="AB39" t="n">
        <v>571.8977070658368</v>
      </c>
      <c r="AC39" t="n">
        <v>517.3165925669456</v>
      </c>
      <c r="AD39" t="n">
        <v>417979.2918585769</v>
      </c>
      <c r="AE39" t="n">
        <v>571897.7070658368</v>
      </c>
      <c r="AF39" t="n">
        <v>2.555470304501804e-06</v>
      </c>
      <c r="AG39" t="n">
        <v>10.56640625</v>
      </c>
      <c r="AH39" t="n">
        <v>517316.5925669455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6.1665</v>
      </c>
      <c r="E40" t="n">
        <v>16.22</v>
      </c>
      <c r="F40" t="n">
        <v>12.99</v>
      </c>
      <c r="G40" t="n">
        <v>59.93</v>
      </c>
      <c r="H40" t="n">
        <v>0.78</v>
      </c>
      <c r="I40" t="n">
        <v>13</v>
      </c>
      <c r="J40" t="n">
        <v>239.09</v>
      </c>
      <c r="K40" t="n">
        <v>56.94</v>
      </c>
      <c r="L40" t="n">
        <v>10.5</v>
      </c>
      <c r="M40" t="n">
        <v>11</v>
      </c>
      <c r="N40" t="n">
        <v>56.65</v>
      </c>
      <c r="O40" t="n">
        <v>29721.89</v>
      </c>
      <c r="P40" t="n">
        <v>163.58</v>
      </c>
      <c r="Q40" t="n">
        <v>988.13</v>
      </c>
      <c r="R40" t="n">
        <v>44.84</v>
      </c>
      <c r="S40" t="n">
        <v>35.43</v>
      </c>
      <c r="T40" t="n">
        <v>3666.61</v>
      </c>
      <c r="U40" t="n">
        <v>0.79</v>
      </c>
      <c r="V40" t="n">
        <v>0.88</v>
      </c>
      <c r="W40" t="n">
        <v>2.99</v>
      </c>
      <c r="X40" t="n">
        <v>0.23</v>
      </c>
      <c r="Y40" t="n">
        <v>1</v>
      </c>
      <c r="Z40" t="n">
        <v>10</v>
      </c>
      <c r="AA40" t="n">
        <v>404.1977123156153</v>
      </c>
      <c r="AB40" t="n">
        <v>553.0411419347777</v>
      </c>
      <c r="AC40" t="n">
        <v>500.2596715466395</v>
      </c>
      <c r="AD40" t="n">
        <v>404197.7123156153</v>
      </c>
      <c r="AE40" t="n">
        <v>553041.1419347777</v>
      </c>
      <c r="AF40" t="n">
        <v>2.556921569480833e-06</v>
      </c>
      <c r="AG40" t="n">
        <v>10.55989583333333</v>
      </c>
      <c r="AH40" t="n">
        <v>500259.6715466395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6.1905</v>
      </c>
      <c r="E41" t="n">
        <v>16.15</v>
      </c>
      <c r="F41" t="n">
        <v>12.97</v>
      </c>
      <c r="G41" t="n">
        <v>64.83</v>
      </c>
      <c r="H41" t="n">
        <v>0.8</v>
      </c>
      <c r="I41" t="n">
        <v>12</v>
      </c>
      <c r="J41" t="n">
        <v>239.53</v>
      </c>
      <c r="K41" t="n">
        <v>56.94</v>
      </c>
      <c r="L41" t="n">
        <v>10.75</v>
      </c>
      <c r="M41" t="n">
        <v>10</v>
      </c>
      <c r="N41" t="n">
        <v>56.83</v>
      </c>
      <c r="O41" t="n">
        <v>29775.57</v>
      </c>
      <c r="P41" t="n">
        <v>162.32</v>
      </c>
      <c r="Q41" t="n">
        <v>988.09</v>
      </c>
      <c r="R41" t="n">
        <v>44.38</v>
      </c>
      <c r="S41" t="n">
        <v>35.43</v>
      </c>
      <c r="T41" t="n">
        <v>3441.29</v>
      </c>
      <c r="U41" t="n">
        <v>0.8</v>
      </c>
      <c r="V41" t="n">
        <v>0.88</v>
      </c>
      <c r="W41" t="n">
        <v>2.98</v>
      </c>
      <c r="X41" t="n">
        <v>0.21</v>
      </c>
      <c r="Y41" t="n">
        <v>1</v>
      </c>
      <c r="Z41" t="n">
        <v>10</v>
      </c>
      <c r="AA41" t="n">
        <v>402.2189217827719</v>
      </c>
      <c r="AB41" t="n">
        <v>550.3336734296641</v>
      </c>
      <c r="AC41" t="n">
        <v>497.8106000356981</v>
      </c>
      <c r="AD41" t="n">
        <v>402218.9217827719</v>
      </c>
      <c r="AE41" t="n">
        <v>550333.6734296641</v>
      </c>
      <c r="AF41" t="n">
        <v>2.566873100765604e-06</v>
      </c>
      <c r="AG41" t="n">
        <v>10.51432291666667</v>
      </c>
      <c r="AH41" t="n">
        <v>497810.6000356981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6.191</v>
      </c>
      <c r="E42" t="n">
        <v>16.15</v>
      </c>
      <c r="F42" t="n">
        <v>12.96</v>
      </c>
      <c r="G42" t="n">
        <v>64.83</v>
      </c>
      <c r="H42" t="n">
        <v>0.82</v>
      </c>
      <c r="I42" t="n">
        <v>12</v>
      </c>
      <c r="J42" t="n">
        <v>239.96</v>
      </c>
      <c r="K42" t="n">
        <v>56.94</v>
      </c>
      <c r="L42" t="n">
        <v>11</v>
      </c>
      <c r="M42" t="n">
        <v>10</v>
      </c>
      <c r="N42" t="n">
        <v>57.02</v>
      </c>
      <c r="O42" t="n">
        <v>29829.32</v>
      </c>
      <c r="P42" t="n">
        <v>161.74</v>
      </c>
      <c r="Q42" t="n">
        <v>988.16</v>
      </c>
      <c r="R42" t="n">
        <v>44.39</v>
      </c>
      <c r="S42" t="n">
        <v>35.43</v>
      </c>
      <c r="T42" t="n">
        <v>3445.3</v>
      </c>
      <c r="U42" t="n">
        <v>0.8</v>
      </c>
      <c r="V42" t="n">
        <v>0.88</v>
      </c>
      <c r="W42" t="n">
        <v>2.98</v>
      </c>
      <c r="X42" t="n">
        <v>0.21</v>
      </c>
      <c r="Y42" t="n">
        <v>1</v>
      </c>
      <c r="Z42" t="n">
        <v>10</v>
      </c>
      <c r="AA42" t="n">
        <v>401.6488050850186</v>
      </c>
      <c r="AB42" t="n">
        <v>549.5536146120246</v>
      </c>
      <c r="AC42" t="n">
        <v>497.1049889367947</v>
      </c>
      <c r="AD42" t="n">
        <v>401648.8050850186</v>
      </c>
      <c r="AE42" t="n">
        <v>549553.6146120246</v>
      </c>
      <c r="AF42" t="n">
        <v>2.567080424334036e-06</v>
      </c>
      <c r="AG42" t="n">
        <v>10.51432291666667</v>
      </c>
      <c r="AH42" t="n">
        <v>497104.9889367946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6.1877</v>
      </c>
      <c r="E43" t="n">
        <v>16.16</v>
      </c>
      <c r="F43" t="n">
        <v>12.97</v>
      </c>
      <c r="G43" t="n">
        <v>64.87</v>
      </c>
      <c r="H43" t="n">
        <v>0.83</v>
      </c>
      <c r="I43" t="n">
        <v>12</v>
      </c>
      <c r="J43" t="n">
        <v>240.4</v>
      </c>
      <c r="K43" t="n">
        <v>56.94</v>
      </c>
      <c r="L43" t="n">
        <v>11.25</v>
      </c>
      <c r="M43" t="n">
        <v>10</v>
      </c>
      <c r="N43" t="n">
        <v>57.21</v>
      </c>
      <c r="O43" t="n">
        <v>29883.27</v>
      </c>
      <c r="P43" t="n">
        <v>160.5</v>
      </c>
      <c r="Q43" t="n">
        <v>988.08</v>
      </c>
      <c r="R43" t="n">
        <v>44.48</v>
      </c>
      <c r="S43" t="n">
        <v>35.43</v>
      </c>
      <c r="T43" t="n">
        <v>3492.58</v>
      </c>
      <c r="U43" t="n">
        <v>0.8</v>
      </c>
      <c r="V43" t="n">
        <v>0.88</v>
      </c>
      <c r="W43" t="n">
        <v>2.99</v>
      </c>
      <c r="X43" t="n">
        <v>0.22</v>
      </c>
      <c r="Y43" t="n">
        <v>1</v>
      </c>
      <c r="Z43" t="n">
        <v>10</v>
      </c>
      <c r="AA43" t="n">
        <v>400.7087472585729</v>
      </c>
      <c r="AB43" t="n">
        <v>548.2673860214572</v>
      </c>
      <c r="AC43" t="n">
        <v>495.9415161976778</v>
      </c>
      <c r="AD43" t="n">
        <v>400708.747258573</v>
      </c>
      <c r="AE43" t="n">
        <v>548267.3860214573</v>
      </c>
      <c r="AF43" t="n">
        <v>2.565712088782381e-06</v>
      </c>
      <c r="AG43" t="n">
        <v>10.52083333333333</v>
      </c>
      <c r="AH43" t="n">
        <v>495941.5161976778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6.2133</v>
      </c>
      <c r="E44" t="n">
        <v>16.09</v>
      </c>
      <c r="F44" t="n">
        <v>12.95</v>
      </c>
      <c r="G44" t="n">
        <v>70.64</v>
      </c>
      <c r="H44" t="n">
        <v>0.85</v>
      </c>
      <c r="I44" t="n">
        <v>11</v>
      </c>
      <c r="J44" t="n">
        <v>240.84</v>
      </c>
      <c r="K44" t="n">
        <v>56.94</v>
      </c>
      <c r="L44" t="n">
        <v>11.5</v>
      </c>
      <c r="M44" t="n">
        <v>9</v>
      </c>
      <c r="N44" t="n">
        <v>57.39</v>
      </c>
      <c r="O44" t="n">
        <v>29937.16</v>
      </c>
      <c r="P44" t="n">
        <v>159.18</v>
      </c>
      <c r="Q44" t="n">
        <v>988.08</v>
      </c>
      <c r="R44" t="n">
        <v>43.99</v>
      </c>
      <c r="S44" t="n">
        <v>35.43</v>
      </c>
      <c r="T44" t="n">
        <v>3249.4</v>
      </c>
      <c r="U44" t="n">
        <v>0.8100000000000001</v>
      </c>
      <c r="V44" t="n">
        <v>0.88</v>
      </c>
      <c r="W44" t="n">
        <v>2.98</v>
      </c>
      <c r="X44" t="n">
        <v>0.2</v>
      </c>
      <c r="Y44" t="n">
        <v>1</v>
      </c>
      <c r="Z44" t="n">
        <v>10</v>
      </c>
      <c r="AA44" t="n">
        <v>398.476450722747</v>
      </c>
      <c r="AB44" t="n">
        <v>545.2130594191677</v>
      </c>
      <c r="AC44" t="n">
        <v>493.1786902395364</v>
      </c>
      <c r="AD44" t="n">
        <v>398476.450722747</v>
      </c>
      <c r="AE44" t="n">
        <v>545213.0594191677</v>
      </c>
      <c r="AF44" t="n">
        <v>2.576327055486136e-06</v>
      </c>
      <c r="AG44" t="n">
        <v>10.47526041666667</v>
      </c>
      <c r="AH44" t="n">
        <v>493178.6902395363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6.2153</v>
      </c>
      <c r="E45" t="n">
        <v>16.09</v>
      </c>
      <c r="F45" t="n">
        <v>12.95</v>
      </c>
      <c r="G45" t="n">
        <v>70.61</v>
      </c>
      <c r="H45" t="n">
        <v>0.87</v>
      </c>
      <c r="I45" t="n">
        <v>11</v>
      </c>
      <c r="J45" t="n">
        <v>241.27</v>
      </c>
      <c r="K45" t="n">
        <v>56.94</v>
      </c>
      <c r="L45" t="n">
        <v>11.75</v>
      </c>
      <c r="M45" t="n">
        <v>9</v>
      </c>
      <c r="N45" t="n">
        <v>57.58</v>
      </c>
      <c r="O45" t="n">
        <v>29991.11</v>
      </c>
      <c r="P45" t="n">
        <v>158.46</v>
      </c>
      <c r="Q45" t="n">
        <v>988.21</v>
      </c>
      <c r="R45" t="n">
        <v>43.73</v>
      </c>
      <c r="S45" t="n">
        <v>35.43</v>
      </c>
      <c r="T45" t="n">
        <v>3118.67</v>
      </c>
      <c r="U45" t="n">
        <v>0.8100000000000001</v>
      </c>
      <c r="V45" t="n">
        <v>0.88</v>
      </c>
      <c r="W45" t="n">
        <v>2.98</v>
      </c>
      <c r="X45" t="n">
        <v>0.19</v>
      </c>
      <c r="Y45" t="n">
        <v>1</v>
      </c>
      <c r="Z45" t="n">
        <v>10</v>
      </c>
      <c r="AA45" t="n">
        <v>397.7828454648505</v>
      </c>
      <c r="AB45" t="n">
        <v>544.2640381056092</v>
      </c>
      <c r="AC45" t="n">
        <v>492.3202421881843</v>
      </c>
      <c r="AD45" t="n">
        <v>397782.8454648505</v>
      </c>
      <c r="AE45" t="n">
        <v>544264.0381056092</v>
      </c>
      <c r="AF45" t="n">
        <v>2.577156349759867e-06</v>
      </c>
      <c r="AG45" t="n">
        <v>10.47526041666667</v>
      </c>
      <c r="AH45" t="n">
        <v>492320.2421881843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6.2135</v>
      </c>
      <c r="E46" t="n">
        <v>16.09</v>
      </c>
      <c r="F46" t="n">
        <v>12.95</v>
      </c>
      <c r="G46" t="n">
        <v>70.64</v>
      </c>
      <c r="H46" t="n">
        <v>0.88</v>
      </c>
      <c r="I46" t="n">
        <v>11</v>
      </c>
      <c r="J46" t="n">
        <v>241.71</v>
      </c>
      <c r="K46" t="n">
        <v>56.94</v>
      </c>
      <c r="L46" t="n">
        <v>12</v>
      </c>
      <c r="M46" t="n">
        <v>9</v>
      </c>
      <c r="N46" t="n">
        <v>57.77</v>
      </c>
      <c r="O46" t="n">
        <v>30045.13</v>
      </c>
      <c r="P46" t="n">
        <v>157.29</v>
      </c>
      <c r="Q46" t="n">
        <v>988.08</v>
      </c>
      <c r="R46" t="n">
        <v>43.82</v>
      </c>
      <c r="S46" t="n">
        <v>35.43</v>
      </c>
      <c r="T46" t="n">
        <v>3164.45</v>
      </c>
      <c r="U46" t="n">
        <v>0.8100000000000001</v>
      </c>
      <c r="V46" t="n">
        <v>0.88</v>
      </c>
      <c r="W46" t="n">
        <v>2.98</v>
      </c>
      <c r="X46" t="n">
        <v>0.2</v>
      </c>
      <c r="Y46" t="n">
        <v>1</v>
      </c>
      <c r="Z46" t="n">
        <v>10</v>
      </c>
      <c r="AA46" t="n">
        <v>396.814814422647</v>
      </c>
      <c r="AB46" t="n">
        <v>542.9395353271509</v>
      </c>
      <c r="AC46" t="n">
        <v>491.1221480959507</v>
      </c>
      <c r="AD46" t="n">
        <v>396814.814422647</v>
      </c>
      <c r="AE46" t="n">
        <v>542939.535327151</v>
      </c>
      <c r="AF46" t="n">
        <v>2.576409984913509e-06</v>
      </c>
      <c r="AG46" t="n">
        <v>10.47526041666667</v>
      </c>
      <c r="AH46" t="n">
        <v>491122.1480959507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6.2144</v>
      </c>
      <c r="E47" t="n">
        <v>16.09</v>
      </c>
      <c r="F47" t="n">
        <v>12.95</v>
      </c>
      <c r="G47" t="n">
        <v>70.63</v>
      </c>
      <c r="H47" t="n">
        <v>0.9</v>
      </c>
      <c r="I47" t="n">
        <v>11</v>
      </c>
      <c r="J47" t="n">
        <v>242.15</v>
      </c>
      <c r="K47" t="n">
        <v>56.94</v>
      </c>
      <c r="L47" t="n">
        <v>12.25</v>
      </c>
      <c r="M47" t="n">
        <v>7</v>
      </c>
      <c r="N47" t="n">
        <v>57.96</v>
      </c>
      <c r="O47" t="n">
        <v>30099.23</v>
      </c>
      <c r="P47" t="n">
        <v>154.83</v>
      </c>
      <c r="Q47" t="n">
        <v>988.12</v>
      </c>
      <c r="R47" t="n">
        <v>43.76</v>
      </c>
      <c r="S47" t="n">
        <v>35.43</v>
      </c>
      <c r="T47" t="n">
        <v>3133.7</v>
      </c>
      <c r="U47" t="n">
        <v>0.8100000000000001</v>
      </c>
      <c r="V47" t="n">
        <v>0.88</v>
      </c>
      <c r="W47" t="n">
        <v>2.98</v>
      </c>
      <c r="X47" t="n">
        <v>0.19</v>
      </c>
      <c r="Y47" t="n">
        <v>1</v>
      </c>
      <c r="Z47" t="n">
        <v>10</v>
      </c>
      <c r="AA47" t="n">
        <v>394.632389382726</v>
      </c>
      <c r="AB47" t="n">
        <v>539.9534451057336</v>
      </c>
      <c r="AC47" t="n">
        <v>488.4210461342614</v>
      </c>
      <c r="AD47" t="n">
        <v>394632.389382726</v>
      </c>
      <c r="AE47" t="n">
        <v>539953.4451057336</v>
      </c>
      <c r="AF47" t="n">
        <v>2.576783167336688e-06</v>
      </c>
      <c r="AG47" t="n">
        <v>10.47526041666667</v>
      </c>
      <c r="AH47" t="n">
        <v>488421.0461342614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6.2397</v>
      </c>
      <c r="E48" t="n">
        <v>16.03</v>
      </c>
      <c r="F48" t="n">
        <v>12.93</v>
      </c>
      <c r="G48" t="n">
        <v>77.56</v>
      </c>
      <c r="H48" t="n">
        <v>0.92</v>
      </c>
      <c r="I48" t="n">
        <v>10</v>
      </c>
      <c r="J48" t="n">
        <v>242.59</v>
      </c>
      <c r="K48" t="n">
        <v>56.94</v>
      </c>
      <c r="L48" t="n">
        <v>12.5</v>
      </c>
      <c r="M48" t="n">
        <v>5</v>
      </c>
      <c r="N48" t="n">
        <v>58.15</v>
      </c>
      <c r="O48" t="n">
        <v>30153.38</v>
      </c>
      <c r="P48" t="n">
        <v>154.3</v>
      </c>
      <c r="Q48" t="n">
        <v>988.11</v>
      </c>
      <c r="R48" t="n">
        <v>42.95</v>
      </c>
      <c r="S48" t="n">
        <v>35.43</v>
      </c>
      <c r="T48" t="n">
        <v>2736.46</v>
      </c>
      <c r="U48" t="n">
        <v>0.83</v>
      </c>
      <c r="V48" t="n">
        <v>0.88</v>
      </c>
      <c r="W48" t="n">
        <v>2.99</v>
      </c>
      <c r="X48" t="n">
        <v>0.17</v>
      </c>
      <c r="Y48" t="n">
        <v>1</v>
      </c>
      <c r="Z48" t="n">
        <v>10</v>
      </c>
      <c r="AA48" t="n">
        <v>393.3018938930957</v>
      </c>
      <c r="AB48" t="n">
        <v>538.1330024795029</v>
      </c>
      <c r="AC48" t="n">
        <v>486.7743439972709</v>
      </c>
      <c r="AD48" t="n">
        <v>393301.8938930957</v>
      </c>
      <c r="AE48" t="n">
        <v>538133.0024795029</v>
      </c>
      <c r="AF48" t="n">
        <v>2.587273739899384e-06</v>
      </c>
      <c r="AG48" t="n">
        <v>10.43619791666667</v>
      </c>
      <c r="AH48" t="n">
        <v>486774.3439972709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6.2372</v>
      </c>
      <c r="E49" t="n">
        <v>16.03</v>
      </c>
      <c r="F49" t="n">
        <v>12.93</v>
      </c>
      <c r="G49" t="n">
        <v>77.59999999999999</v>
      </c>
      <c r="H49" t="n">
        <v>0.93</v>
      </c>
      <c r="I49" t="n">
        <v>10</v>
      </c>
      <c r="J49" t="n">
        <v>243.03</v>
      </c>
      <c r="K49" t="n">
        <v>56.94</v>
      </c>
      <c r="L49" t="n">
        <v>12.75</v>
      </c>
      <c r="M49" t="n">
        <v>3</v>
      </c>
      <c r="N49" t="n">
        <v>58.34</v>
      </c>
      <c r="O49" t="n">
        <v>30207.61</v>
      </c>
      <c r="P49" t="n">
        <v>154.32</v>
      </c>
      <c r="Q49" t="n">
        <v>988.08</v>
      </c>
      <c r="R49" t="n">
        <v>43.12</v>
      </c>
      <c r="S49" t="n">
        <v>35.43</v>
      </c>
      <c r="T49" t="n">
        <v>2821.57</v>
      </c>
      <c r="U49" t="n">
        <v>0.82</v>
      </c>
      <c r="V49" t="n">
        <v>0.88</v>
      </c>
      <c r="W49" t="n">
        <v>2.99</v>
      </c>
      <c r="X49" t="n">
        <v>0.18</v>
      </c>
      <c r="Y49" t="n">
        <v>1</v>
      </c>
      <c r="Z49" t="n">
        <v>10</v>
      </c>
      <c r="AA49" t="n">
        <v>393.3959819483542</v>
      </c>
      <c r="AB49" t="n">
        <v>538.2617379075797</v>
      </c>
      <c r="AC49" t="n">
        <v>486.8907930967733</v>
      </c>
      <c r="AD49" t="n">
        <v>393395.9819483542</v>
      </c>
      <c r="AE49" t="n">
        <v>538261.7379075796</v>
      </c>
      <c r="AF49" t="n">
        <v>2.58623712205722e-06</v>
      </c>
      <c r="AG49" t="n">
        <v>10.43619791666667</v>
      </c>
      <c r="AH49" t="n">
        <v>486890.7930967733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6.2373</v>
      </c>
      <c r="E50" t="n">
        <v>16.03</v>
      </c>
      <c r="F50" t="n">
        <v>12.93</v>
      </c>
      <c r="G50" t="n">
        <v>77.59999999999999</v>
      </c>
      <c r="H50" t="n">
        <v>0.95</v>
      </c>
      <c r="I50" t="n">
        <v>10</v>
      </c>
      <c r="J50" t="n">
        <v>243.47</v>
      </c>
      <c r="K50" t="n">
        <v>56.94</v>
      </c>
      <c r="L50" t="n">
        <v>13</v>
      </c>
      <c r="M50" t="n">
        <v>2</v>
      </c>
      <c r="N50" t="n">
        <v>58.53</v>
      </c>
      <c r="O50" t="n">
        <v>30261.91</v>
      </c>
      <c r="P50" t="n">
        <v>154.54</v>
      </c>
      <c r="Q50" t="n">
        <v>988.08</v>
      </c>
      <c r="R50" t="n">
        <v>43.08</v>
      </c>
      <c r="S50" t="n">
        <v>35.43</v>
      </c>
      <c r="T50" t="n">
        <v>2800.81</v>
      </c>
      <c r="U50" t="n">
        <v>0.82</v>
      </c>
      <c r="V50" t="n">
        <v>0.88</v>
      </c>
      <c r="W50" t="n">
        <v>2.99</v>
      </c>
      <c r="X50" t="n">
        <v>0.18</v>
      </c>
      <c r="Y50" t="n">
        <v>1</v>
      </c>
      <c r="Z50" t="n">
        <v>10</v>
      </c>
      <c r="AA50" t="n">
        <v>393.5848619448347</v>
      </c>
      <c r="AB50" t="n">
        <v>538.5201718515616</v>
      </c>
      <c r="AC50" t="n">
        <v>487.1245624678561</v>
      </c>
      <c r="AD50" t="n">
        <v>393584.8619448347</v>
      </c>
      <c r="AE50" t="n">
        <v>538520.1718515616</v>
      </c>
      <c r="AF50" t="n">
        <v>2.586278586770907e-06</v>
      </c>
      <c r="AG50" t="n">
        <v>10.43619791666667</v>
      </c>
      <c r="AH50" t="n">
        <v>487124.5624678561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6.2348</v>
      </c>
      <c r="E51" t="n">
        <v>16.04</v>
      </c>
      <c r="F51" t="n">
        <v>12.94</v>
      </c>
      <c r="G51" t="n">
        <v>77.64</v>
      </c>
      <c r="H51" t="n">
        <v>0.97</v>
      </c>
      <c r="I51" t="n">
        <v>10</v>
      </c>
      <c r="J51" t="n">
        <v>243.91</v>
      </c>
      <c r="K51" t="n">
        <v>56.94</v>
      </c>
      <c r="L51" t="n">
        <v>13.25</v>
      </c>
      <c r="M51" t="n">
        <v>0</v>
      </c>
      <c r="N51" t="n">
        <v>58.72</v>
      </c>
      <c r="O51" t="n">
        <v>30316.27</v>
      </c>
      <c r="P51" t="n">
        <v>154.05</v>
      </c>
      <c r="Q51" t="n">
        <v>988.09</v>
      </c>
      <c r="R51" t="n">
        <v>43.36</v>
      </c>
      <c r="S51" t="n">
        <v>35.43</v>
      </c>
      <c r="T51" t="n">
        <v>2940.06</v>
      </c>
      <c r="U51" t="n">
        <v>0.82</v>
      </c>
      <c r="V51" t="n">
        <v>0.88</v>
      </c>
      <c r="W51" t="n">
        <v>2.99</v>
      </c>
      <c r="X51" t="n">
        <v>0.19</v>
      </c>
      <c r="Y51" t="n">
        <v>1</v>
      </c>
      <c r="Z51" t="n">
        <v>10</v>
      </c>
      <c r="AA51" t="n">
        <v>393.2777849718709</v>
      </c>
      <c r="AB51" t="n">
        <v>538.1000155898726</v>
      </c>
      <c r="AC51" t="n">
        <v>486.7445053300895</v>
      </c>
      <c r="AD51" t="n">
        <v>393277.7849718708</v>
      </c>
      <c r="AE51" t="n">
        <v>538100.0155898726</v>
      </c>
      <c r="AF51" t="n">
        <v>2.585241968928743e-06</v>
      </c>
      <c r="AG51" t="n">
        <v>10.44270833333333</v>
      </c>
      <c r="AH51" t="n">
        <v>486744.5053300895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5.7282</v>
      </c>
      <c r="E2" t="n">
        <v>17.46</v>
      </c>
      <c r="F2" t="n">
        <v>14.26</v>
      </c>
      <c r="G2" t="n">
        <v>11.26</v>
      </c>
      <c r="H2" t="n">
        <v>0.22</v>
      </c>
      <c r="I2" t="n">
        <v>76</v>
      </c>
      <c r="J2" t="n">
        <v>80.84</v>
      </c>
      <c r="K2" t="n">
        <v>35.1</v>
      </c>
      <c r="L2" t="n">
        <v>1</v>
      </c>
      <c r="M2" t="n">
        <v>74</v>
      </c>
      <c r="N2" t="n">
        <v>9.74</v>
      </c>
      <c r="O2" t="n">
        <v>10204.21</v>
      </c>
      <c r="P2" t="n">
        <v>104.18</v>
      </c>
      <c r="Q2" t="n">
        <v>988.5700000000001</v>
      </c>
      <c r="R2" t="n">
        <v>84.64</v>
      </c>
      <c r="S2" t="n">
        <v>35.43</v>
      </c>
      <c r="T2" t="n">
        <v>23250.49</v>
      </c>
      <c r="U2" t="n">
        <v>0.42</v>
      </c>
      <c r="V2" t="n">
        <v>0.8</v>
      </c>
      <c r="W2" t="n">
        <v>3.08</v>
      </c>
      <c r="X2" t="n">
        <v>1.5</v>
      </c>
      <c r="Y2" t="n">
        <v>1</v>
      </c>
      <c r="Z2" t="n">
        <v>10</v>
      </c>
      <c r="AA2" t="n">
        <v>331.7333048269086</v>
      </c>
      <c r="AB2" t="n">
        <v>453.8921427046971</v>
      </c>
      <c r="AC2" t="n">
        <v>410.5733136465833</v>
      </c>
      <c r="AD2" t="n">
        <v>331733.3048269086</v>
      </c>
      <c r="AE2" t="n">
        <v>453892.1427046971</v>
      </c>
      <c r="AF2" t="n">
        <v>3.287043511493039e-06</v>
      </c>
      <c r="AG2" t="n">
        <v>11.3671875</v>
      </c>
      <c r="AH2" t="n">
        <v>410573.3136465833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5.9566</v>
      </c>
      <c r="E3" t="n">
        <v>16.79</v>
      </c>
      <c r="F3" t="n">
        <v>13.9</v>
      </c>
      <c r="G3" t="n">
        <v>14.38</v>
      </c>
      <c r="H3" t="n">
        <v>0.27</v>
      </c>
      <c r="I3" t="n">
        <v>58</v>
      </c>
      <c r="J3" t="n">
        <v>81.14</v>
      </c>
      <c r="K3" t="n">
        <v>35.1</v>
      </c>
      <c r="L3" t="n">
        <v>1.25</v>
      </c>
      <c r="M3" t="n">
        <v>56</v>
      </c>
      <c r="N3" t="n">
        <v>9.789999999999999</v>
      </c>
      <c r="O3" t="n">
        <v>10241.25</v>
      </c>
      <c r="P3" t="n">
        <v>98.65000000000001</v>
      </c>
      <c r="Q3" t="n">
        <v>988.3099999999999</v>
      </c>
      <c r="R3" t="n">
        <v>73.56999999999999</v>
      </c>
      <c r="S3" t="n">
        <v>35.43</v>
      </c>
      <c r="T3" t="n">
        <v>17804.29</v>
      </c>
      <c r="U3" t="n">
        <v>0.48</v>
      </c>
      <c r="V3" t="n">
        <v>0.82</v>
      </c>
      <c r="W3" t="n">
        <v>3.05</v>
      </c>
      <c r="X3" t="n">
        <v>1.14</v>
      </c>
      <c r="Y3" t="n">
        <v>1</v>
      </c>
      <c r="Z3" t="n">
        <v>10</v>
      </c>
      <c r="AA3" t="n">
        <v>309.7860767724618</v>
      </c>
      <c r="AB3" t="n">
        <v>423.8629770372363</v>
      </c>
      <c r="AC3" t="n">
        <v>383.4100894042263</v>
      </c>
      <c r="AD3" t="n">
        <v>309786.0767724618</v>
      </c>
      <c r="AE3" t="n">
        <v>423862.9770372363</v>
      </c>
      <c r="AF3" t="n">
        <v>3.418107499835801e-06</v>
      </c>
      <c r="AG3" t="n">
        <v>10.93098958333333</v>
      </c>
      <c r="AH3" t="n">
        <v>383410.0894042263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6.119</v>
      </c>
      <c r="E4" t="n">
        <v>16.34</v>
      </c>
      <c r="F4" t="n">
        <v>13.66</v>
      </c>
      <c r="G4" t="n">
        <v>17.82</v>
      </c>
      <c r="H4" t="n">
        <v>0.32</v>
      </c>
      <c r="I4" t="n">
        <v>46</v>
      </c>
      <c r="J4" t="n">
        <v>81.44</v>
      </c>
      <c r="K4" t="n">
        <v>35.1</v>
      </c>
      <c r="L4" t="n">
        <v>1.5</v>
      </c>
      <c r="M4" t="n">
        <v>44</v>
      </c>
      <c r="N4" t="n">
        <v>9.84</v>
      </c>
      <c r="O4" t="n">
        <v>10278.32</v>
      </c>
      <c r="P4" t="n">
        <v>93.91</v>
      </c>
      <c r="Q4" t="n">
        <v>988.1799999999999</v>
      </c>
      <c r="R4" t="n">
        <v>65.43000000000001</v>
      </c>
      <c r="S4" t="n">
        <v>35.43</v>
      </c>
      <c r="T4" t="n">
        <v>13797.88</v>
      </c>
      <c r="U4" t="n">
        <v>0.54</v>
      </c>
      <c r="V4" t="n">
        <v>0.83</v>
      </c>
      <c r="W4" t="n">
        <v>3.05</v>
      </c>
      <c r="X4" t="n">
        <v>0.9</v>
      </c>
      <c r="Y4" t="n">
        <v>1</v>
      </c>
      <c r="Z4" t="n">
        <v>10</v>
      </c>
      <c r="AA4" t="n">
        <v>301.4677181142501</v>
      </c>
      <c r="AB4" t="n">
        <v>412.4814317409873</v>
      </c>
      <c r="AC4" t="n">
        <v>373.1147828169521</v>
      </c>
      <c r="AD4" t="n">
        <v>301467.7181142501</v>
      </c>
      <c r="AE4" t="n">
        <v>412481.4317409873</v>
      </c>
      <c r="AF4" t="n">
        <v>3.511298356695979e-06</v>
      </c>
      <c r="AG4" t="n">
        <v>10.63802083333333</v>
      </c>
      <c r="AH4" t="n">
        <v>373114.7828169521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6.2385</v>
      </c>
      <c r="E5" t="n">
        <v>16.03</v>
      </c>
      <c r="F5" t="n">
        <v>13.48</v>
      </c>
      <c r="G5" t="n">
        <v>21.29</v>
      </c>
      <c r="H5" t="n">
        <v>0.38</v>
      </c>
      <c r="I5" t="n">
        <v>38</v>
      </c>
      <c r="J5" t="n">
        <v>81.73999999999999</v>
      </c>
      <c r="K5" t="n">
        <v>35.1</v>
      </c>
      <c r="L5" t="n">
        <v>1.75</v>
      </c>
      <c r="M5" t="n">
        <v>36</v>
      </c>
      <c r="N5" t="n">
        <v>9.890000000000001</v>
      </c>
      <c r="O5" t="n">
        <v>10315.41</v>
      </c>
      <c r="P5" t="n">
        <v>89.59999999999999</v>
      </c>
      <c r="Q5" t="n">
        <v>988.22</v>
      </c>
      <c r="R5" t="n">
        <v>60.29</v>
      </c>
      <c r="S5" t="n">
        <v>35.43</v>
      </c>
      <c r="T5" t="n">
        <v>11266.15</v>
      </c>
      <c r="U5" t="n">
        <v>0.59</v>
      </c>
      <c r="V5" t="n">
        <v>0.85</v>
      </c>
      <c r="W5" t="n">
        <v>3.03</v>
      </c>
      <c r="X5" t="n">
        <v>0.73</v>
      </c>
      <c r="Y5" t="n">
        <v>1</v>
      </c>
      <c r="Z5" t="n">
        <v>10</v>
      </c>
      <c r="AA5" t="n">
        <v>284.4336195406302</v>
      </c>
      <c r="AB5" t="n">
        <v>389.174626581169</v>
      </c>
      <c r="AC5" t="n">
        <v>352.0323464302804</v>
      </c>
      <c r="AD5" t="n">
        <v>284433.6195406301</v>
      </c>
      <c r="AE5" t="n">
        <v>389174.626581169</v>
      </c>
      <c r="AF5" t="n">
        <v>3.579871678092477e-06</v>
      </c>
      <c r="AG5" t="n">
        <v>10.43619791666667</v>
      </c>
      <c r="AH5" t="n">
        <v>352032.3464302804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6.3219</v>
      </c>
      <c r="E6" t="n">
        <v>15.82</v>
      </c>
      <c r="F6" t="n">
        <v>13.38</v>
      </c>
      <c r="G6" t="n">
        <v>25.08</v>
      </c>
      <c r="H6" t="n">
        <v>0.43</v>
      </c>
      <c r="I6" t="n">
        <v>32</v>
      </c>
      <c r="J6" t="n">
        <v>82.04000000000001</v>
      </c>
      <c r="K6" t="n">
        <v>35.1</v>
      </c>
      <c r="L6" t="n">
        <v>2</v>
      </c>
      <c r="M6" t="n">
        <v>22</v>
      </c>
      <c r="N6" t="n">
        <v>9.94</v>
      </c>
      <c r="O6" t="n">
        <v>10352.53</v>
      </c>
      <c r="P6" t="n">
        <v>85.67</v>
      </c>
      <c r="Q6" t="n">
        <v>988.14</v>
      </c>
      <c r="R6" t="n">
        <v>56.93</v>
      </c>
      <c r="S6" t="n">
        <v>35.43</v>
      </c>
      <c r="T6" t="n">
        <v>9617.5</v>
      </c>
      <c r="U6" t="n">
        <v>0.62</v>
      </c>
      <c r="V6" t="n">
        <v>0.85</v>
      </c>
      <c r="W6" t="n">
        <v>3.02</v>
      </c>
      <c r="X6" t="n">
        <v>0.62</v>
      </c>
      <c r="Y6" t="n">
        <v>1</v>
      </c>
      <c r="Z6" t="n">
        <v>10</v>
      </c>
      <c r="AA6" t="n">
        <v>279.2698918216525</v>
      </c>
      <c r="AB6" t="n">
        <v>382.1093865084747</v>
      </c>
      <c r="AC6" t="n">
        <v>345.6414029539974</v>
      </c>
      <c r="AD6" t="n">
        <v>279269.8918216525</v>
      </c>
      <c r="AE6" t="n">
        <v>382109.3865084747</v>
      </c>
      <c r="AF6" t="n">
        <v>3.627729544238652e-06</v>
      </c>
      <c r="AG6" t="n">
        <v>10.29947916666667</v>
      </c>
      <c r="AH6" t="n">
        <v>345641.4029539974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6.3405</v>
      </c>
      <c r="E7" t="n">
        <v>15.77</v>
      </c>
      <c r="F7" t="n">
        <v>13.36</v>
      </c>
      <c r="G7" t="n">
        <v>26.73</v>
      </c>
      <c r="H7" t="n">
        <v>0.48</v>
      </c>
      <c r="I7" t="n">
        <v>30</v>
      </c>
      <c r="J7" t="n">
        <v>82.34</v>
      </c>
      <c r="K7" t="n">
        <v>35.1</v>
      </c>
      <c r="L7" t="n">
        <v>2.25</v>
      </c>
      <c r="M7" t="n">
        <v>8</v>
      </c>
      <c r="N7" t="n">
        <v>9.99</v>
      </c>
      <c r="O7" t="n">
        <v>10389.66</v>
      </c>
      <c r="P7" t="n">
        <v>84.40000000000001</v>
      </c>
      <c r="Q7" t="n">
        <v>988.09</v>
      </c>
      <c r="R7" t="n">
        <v>55.86</v>
      </c>
      <c r="S7" t="n">
        <v>35.43</v>
      </c>
      <c r="T7" t="n">
        <v>9090.290000000001</v>
      </c>
      <c r="U7" t="n">
        <v>0.63</v>
      </c>
      <c r="V7" t="n">
        <v>0.85</v>
      </c>
      <c r="W7" t="n">
        <v>3.04</v>
      </c>
      <c r="X7" t="n">
        <v>0.61</v>
      </c>
      <c r="Y7" t="n">
        <v>1</v>
      </c>
      <c r="Z7" t="n">
        <v>10</v>
      </c>
      <c r="AA7" t="n">
        <v>277.8051792808898</v>
      </c>
      <c r="AB7" t="n">
        <v>380.1053021916464</v>
      </c>
      <c r="AC7" t="n">
        <v>343.8285856316171</v>
      </c>
      <c r="AD7" t="n">
        <v>277805.1792808898</v>
      </c>
      <c r="AE7" t="n">
        <v>380105.3021916464</v>
      </c>
      <c r="AF7" t="n">
        <v>3.638402881292835e-06</v>
      </c>
      <c r="AG7" t="n">
        <v>10.26692708333333</v>
      </c>
      <c r="AH7" t="n">
        <v>343828.5856316171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6.332</v>
      </c>
      <c r="E8" t="n">
        <v>15.79</v>
      </c>
      <c r="F8" t="n">
        <v>13.38</v>
      </c>
      <c r="G8" t="n">
        <v>26.77</v>
      </c>
      <c r="H8" t="n">
        <v>0.53</v>
      </c>
      <c r="I8" t="n">
        <v>30</v>
      </c>
      <c r="J8" t="n">
        <v>82.65000000000001</v>
      </c>
      <c r="K8" t="n">
        <v>35.1</v>
      </c>
      <c r="L8" t="n">
        <v>2.5</v>
      </c>
      <c r="M8" t="n">
        <v>1</v>
      </c>
      <c r="N8" t="n">
        <v>10.04</v>
      </c>
      <c r="O8" t="n">
        <v>10426.82</v>
      </c>
      <c r="P8" t="n">
        <v>84.61</v>
      </c>
      <c r="Q8" t="n">
        <v>988.15</v>
      </c>
      <c r="R8" t="n">
        <v>56.23</v>
      </c>
      <c r="S8" t="n">
        <v>35.43</v>
      </c>
      <c r="T8" t="n">
        <v>9278.51</v>
      </c>
      <c r="U8" t="n">
        <v>0.63</v>
      </c>
      <c r="V8" t="n">
        <v>0.85</v>
      </c>
      <c r="W8" t="n">
        <v>3.05</v>
      </c>
      <c r="X8" t="n">
        <v>0.63</v>
      </c>
      <c r="Y8" t="n">
        <v>1</v>
      </c>
      <c r="Z8" t="n">
        <v>10</v>
      </c>
      <c r="AA8" t="n">
        <v>278.1841620633231</v>
      </c>
      <c r="AB8" t="n">
        <v>380.623843154112</v>
      </c>
      <c r="AC8" t="n">
        <v>344.2976377724018</v>
      </c>
      <c r="AD8" t="n">
        <v>278184.1620633231</v>
      </c>
      <c r="AE8" t="n">
        <v>380623.843154112</v>
      </c>
      <c r="AF8" t="n">
        <v>3.633525281026138e-06</v>
      </c>
      <c r="AG8" t="n">
        <v>10.27994791666667</v>
      </c>
      <c r="AH8" t="n">
        <v>344297.6377724018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6.332</v>
      </c>
      <c r="E9" t="n">
        <v>15.79</v>
      </c>
      <c r="F9" t="n">
        <v>13.38</v>
      </c>
      <c r="G9" t="n">
        <v>26.77</v>
      </c>
      <c r="H9" t="n">
        <v>0.58</v>
      </c>
      <c r="I9" t="n">
        <v>30</v>
      </c>
      <c r="J9" t="n">
        <v>82.95</v>
      </c>
      <c r="K9" t="n">
        <v>35.1</v>
      </c>
      <c r="L9" t="n">
        <v>2.75</v>
      </c>
      <c r="M9" t="n">
        <v>0</v>
      </c>
      <c r="N9" t="n">
        <v>10.1</v>
      </c>
      <c r="O9" t="n">
        <v>10463.99</v>
      </c>
      <c r="P9" t="n">
        <v>84.83</v>
      </c>
      <c r="Q9" t="n">
        <v>988.15</v>
      </c>
      <c r="R9" t="n">
        <v>56.2</v>
      </c>
      <c r="S9" t="n">
        <v>35.43</v>
      </c>
      <c r="T9" t="n">
        <v>9263.51</v>
      </c>
      <c r="U9" t="n">
        <v>0.63</v>
      </c>
      <c r="V9" t="n">
        <v>0.85</v>
      </c>
      <c r="W9" t="n">
        <v>3.05</v>
      </c>
      <c r="X9" t="n">
        <v>0.63</v>
      </c>
      <c r="Y9" t="n">
        <v>1</v>
      </c>
      <c r="Z9" t="n">
        <v>10</v>
      </c>
      <c r="AA9" t="n">
        <v>278.3732383243356</v>
      </c>
      <c r="AB9" t="n">
        <v>380.8825456358852</v>
      </c>
      <c r="AC9" t="n">
        <v>344.5316500524058</v>
      </c>
      <c r="AD9" t="n">
        <v>278373.2383243356</v>
      </c>
      <c r="AE9" t="n">
        <v>380882.5456358852</v>
      </c>
      <c r="AF9" t="n">
        <v>3.633525281026138e-06</v>
      </c>
      <c r="AG9" t="n">
        <v>10.27994791666667</v>
      </c>
      <c r="AH9" t="n">
        <v>344531.6500524058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5.2777</v>
      </c>
      <c r="E2" t="n">
        <v>18.95</v>
      </c>
      <c r="F2" t="n">
        <v>14.73</v>
      </c>
      <c r="G2" t="n">
        <v>9.02</v>
      </c>
      <c r="H2" t="n">
        <v>0.16</v>
      </c>
      <c r="I2" t="n">
        <v>98</v>
      </c>
      <c r="J2" t="n">
        <v>107.41</v>
      </c>
      <c r="K2" t="n">
        <v>41.65</v>
      </c>
      <c r="L2" t="n">
        <v>1</v>
      </c>
      <c r="M2" t="n">
        <v>96</v>
      </c>
      <c r="N2" t="n">
        <v>14.77</v>
      </c>
      <c r="O2" t="n">
        <v>13481.73</v>
      </c>
      <c r="P2" t="n">
        <v>134.8</v>
      </c>
      <c r="Q2" t="n">
        <v>988.38</v>
      </c>
      <c r="R2" t="n">
        <v>98.95</v>
      </c>
      <c r="S2" t="n">
        <v>35.43</v>
      </c>
      <c r="T2" t="n">
        <v>30294.34</v>
      </c>
      <c r="U2" t="n">
        <v>0.36</v>
      </c>
      <c r="V2" t="n">
        <v>0.77</v>
      </c>
      <c r="W2" t="n">
        <v>3.13</v>
      </c>
      <c r="X2" t="n">
        <v>1.98</v>
      </c>
      <c r="Y2" t="n">
        <v>1</v>
      </c>
      <c r="Z2" t="n">
        <v>10</v>
      </c>
      <c r="AA2" t="n">
        <v>404.4515021662929</v>
      </c>
      <c r="AB2" t="n">
        <v>553.3883884048928</v>
      </c>
      <c r="AC2" t="n">
        <v>500.5737773010101</v>
      </c>
      <c r="AD2" t="n">
        <v>404451.5021662929</v>
      </c>
      <c r="AE2" t="n">
        <v>553388.3884048928</v>
      </c>
      <c r="AF2" t="n">
        <v>2.762085418663558e-06</v>
      </c>
      <c r="AG2" t="n">
        <v>12.33723958333333</v>
      </c>
      <c r="AH2" t="n">
        <v>500573.7773010101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5.5769</v>
      </c>
      <c r="E3" t="n">
        <v>17.93</v>
      </c>
      <c r="F3" t="n">
        <v>14.23</v>
      </c>
      <c r="G3" t="n">
        <v>11.38</v>
      </c>
      <c r="H3" t="n">
        <v>0.2</v>
      </c>
      <c r="I3" t="n">
        <v>75</v>
      </c>
      <c r="J3" t="n">
        <v>107.73</v>
      </c>
      <c r="K3" t="n">
        <v>41.65</v>
      </c>
      <c r="L3" t="n">
        <v>1.25</v>
      </c>
      <c r="M3" t="n">
        <v>73</v>
      </c>
      <c r="N3" t="n">
        <v>14.83</v>
      </c>
      <c r="O3" t="n">
        <v>13520.81</v>
      </c>
      <c r="P3" t="n">
        <v>128.21</v>
      </c>
      <c r="Q3" t="n">
        <v>988.3099999999999</v>
      </c>
      <c r="R3" t="n">
        <v>83.48</v>
      </c>
      <c r="S3" t="n">
        <v>35.43</v>
      </c>
      <c r="T3" t="n">
        <v>22677.02</v>
      </c>
      <c r="U3" t="n">
        <v>0.42</v>
      </c>
      <c r="V3" t="n">
        <v>0.8</v>
      </c>
      <c r="W3" t="n">
        <v>3.09</v>
      </c>
      <c r="X3" t="n">
        <v>1.47</v>
      </c>
      <c r="Y3" t="n">
        <v>1</v>
      </c>
      <c r="Z3" t="n">
        <v>10</v>
      </c>
      <c r="AA3" t="n">
        <v>374.9168523239746</v>
      </c>
      <c r="AB3" t="n">
        <v>512.9777775138414</v>
      </c>
      <c r="AC3" t="n">
        <v>464.0198983967521</v>
      </c>
      <c r="AD3" t="n">
        <v>374916.8523239746</v>
      </c>
      <c r="AE3" t="n">
        <v>512977.7775138414</v>
      </c>
      <c r="AF3" t="n">
        <v>2.918671802365576e-06</v>
      </c>
      <c r="AG3" t="n">
        <v>11.67317708333333</v>
      </c>
      <c r="AH3" t="n">
        <v>464019.8983967521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5.7817</v>
      </c>
      <c r="E4" t="n">
        <v>17.3</v>
      </c>
      <c r="F4" t="n">
        <v>13.93</v>
      </c>
      <c r="G4" t="n">
        <v>13.93</v>
      </c>
      <c r="H4" t="n">
        <v>0.24</v>
      </c>
      <c r="I4" t="n">
        <v>60</v>
      </c>
      <c r="J4" t="n">
        <v>108.05</v>
      </c>
      <c r="K4" t="n">
        <v>41.65</v>
      </c>
      <c r="L4" t="n">
        <v>1.5</v>
      </c>
      <c r="M4" t="n">
        <v>58</v>
      </c>
      <c r="N4" t="n">
        <v>14.9</v>
      </c>
      <c r="O4" t="n">
        <v>13559.91</v>
      </c>
      <c r="P4" t="n">
        <v>123.64</v>
      </c>
      <c r="Q4" t="n">
        <v>988.4299999999999</v>
      </c>
      <c r="R4" t="n">
        <v>74.20999999999999</v>
      </c>
      <c r="S4" t="n">
        <v>35.43</v>
      </c>
      <c r="T4" t="n">
        <v>18116.72</v>
      </c>
      <c r="U4" t="n">
        <v>0.48</v>
      </c>
      <c r="V4" t="n">
        <v>0.82</v>
      </c>
      <c r="W4" t="n">
        <v>3.06</v>
      </c>
      <c r="X4" t="n">
        <v>1.17</v>
      </c>
      <c r="Y4" t="n">
        <v>1</v>
      </c>
      <c r="Z4" t="n">
        <v>10</v>
      </c>
      <c r="AA4" t="n">
        <v>363.2346759231103</v>
      </c>
      <c r="AB4" t="n">
        <v>496.9937083809299</v>
      </c>
      <c r="AC4" t="n">
        <v>449.5613263881038</v>
      </c>
      <c r="AD4" t="n">
        <v>363234.6759231103</v>
      </c>
      <c r="AE4" t="n">
        <v>496993.7083809299</v>
      </c>
      <c r="AF4" t="n">
        <v>3.025853925969096e-06</v>
      </c>
      <c r="AG4" t="n">
        <v>11.26302083333333</v>
      </c>
      <c r="AH4" t="n">
        <v>449561.3263881038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5.9032</v>
      </c>
      <c r="E5" t="n">
        <v>16.94</v>
      </c>
      <c r="F5" t="n">
        <v>13.77</v>
      </c>
      <c r="G5" t="n">
        <v>16.2</v>
      </c>
      <c r="H5" t="n">
        <v>0.28</v>
      </c>
      <c r="I5" t="n">
        <v>51</v>
      </c>
      <c r="J5" t="n">
        <v>108.37</v>
      </c>
      <c r="K5" t="n">
        <v>41.65</v>
      </c>
      <c r="L5" t="n">
        <v>1.75</v>
      </c>
      <c r="M5" t="n">
        <v>49</v>
      </c>
      <c r="N5" t="n">
        <v>14.97</v>
      </c>
      <c r="O5" t="n">
        <v>13599.17</v>
      </c>
      <c r="P5" t="n">
        <v>120.16</v>
      </c>
      <c r="Q5" t="n">
        <v>988.24</v>
      </c>
      <c r="R5" t="n">
        <v>69.48</v>
      </c>
      <c r="S5" t="n">
        <v>35.43</v>
      </c>
      <c r="T5" t="n">
        <v>15797.23</v>
      </c>
      <c r="U5" t="n">
        <v>0.51</v>
      </c>
      <c r="V5" t="n">
        <v>0.83</v>
      </c>
      <c r="W5" t="n">
        <v>3.05</v>
      </c>
      <c r="X5" t="n">
        <v>1.02</v>
      </c>
      <c r="Y5" t="n">
        <v>1</v>
      </c>
      <c r="Z5" t="n">
        <v>10</v>
      </c>
      <c r="AA5" t="n">
        <v>345.3324288501472</v>
      </c>
      <c r="AB5" t="n">
        <v>472.4990641443016</v>
      </c>
      <c r="AC5" t="n">
        <v>427.4044166189702</v>
      </c>
      <c r="AD5" t="n">
        <v>345332.4288501472</v>
      </c>
      <c r="AE5" t="n">
        <v>472499.0641443016</v>
      </c>
      <c r="AF5" t="n">
        <v>3.089440976837395e-06</v>
      </c>
      <c r="AG5" t="n">
        <v>11.02864583333333</v>
      </c>
      <c r="AH5" t="n">
        <v>427404.4166189702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6.0303</v>
      </c>
      <c r="E6" t="n">
        <v>16.58</v>
      </c>
      <c r="F6" t="n">
        <v>13.59</v>
      </c>
      <c r="G6" t="n">
        <v>18.96</v>
      </c>
      <c r="H6" t="n">
        <v>0.32</v>
      </c>
      <c r="I6" t="n">
        <v>43</v>
      </c>
      <c r="J6" t="n">
        <v>108.68</v>
      </c>
      <c r="K6" t="n">
        <v>41.65</v>
      </c>
      <c r="L6" t="n">
        <v>2</v>
      </c>
      <c r="M6" t="n">
        <v>41</v>
      </c>
      <c r="N6" t="n">
        <v>15.03</v>
      </c>
      <c r="O6" t="n">
        <v>13638.32</v>
      </c>
      <c r="P6" t="n">
        <v>116.45</v>
      </c>
      <c r="Q6" t="n">
        <v>988.1900000000001</v>
      </c>
      <c r="R6" t="n">
        <v>63.81</v>
      </c>
      <c r="S6" t="n">
        <v>35.43</v>
      </c>
      <c r="T6" t="n">
        <v>13001.98</v>
      </c>
      <c r="U6" t="n">
        <v>0.5600000000000001</v>
      </c>
      <c r="V6" t="n">
        <v>0.84</v>
      </c>
      <c r="W6" t="n">
        <v>3.03</v>
      </c>
      <c r="X6" t="n">
        <v>0.84</v>
      </c>
      <c r="Y6" t="n">
        <v>1</v>
      </c>
      <c r="Z6" t="n">
        <v>10</v>
      </c>
      <c r="AA6" t="n">
        <v>337.9359434563896</v>
      </c>
      <c r="AB6" t="n">
        <v>462.3788665186567</v>
      </c>
      <c r="AC6" t="n">
        <v>418.2500764509304</v>
      </c>
      <c r="AD6" t="n">
        <v>337935.9434563897</v>
      </c>
      <c r="AE6" t="n">
        <v>462378.8665186567</v>
      </c>
      <c r="AF6" t="n">
        <v>3.155958788897978e-06</v>
      </c>
      <c r="AG6" t="n">
        <v>10.79427083333333</v>
      </c>
      <c r="AH6" t="n">
        <v>418250.0764509303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6.1196</v>
      </c>
      <c r="E7" t="n">
        <v>16.34</v>
      </c>
      <c r="F7" t="n">
        <v>13.48</v>
      </c>
      <c r="G7" t="n">
        <v>21.86</v>
      </c>
      <c r="H7" t="n">
        <v>0.36</v>
      </c>
      <c r="I7" t="n">
        <v>37</v>
      </c>
      <c r="J7" t="n">
        <v>109</v>
      </c>
      <c r="K7" t="n">
        <v>41.65</v>
      </c>
      <c r="L7" t="n">
        <v>2.25</v>
      </c>
      <c r="M7" t="n">
        <v>35</v>
      </c>
      <c r="N7" t="n">
        <v>15.1</v>
      </c>
      <c r="O7" t="n">
        <v>13677.51</v>
      </c>
      <c r="P7" t="n">
        <v>113.29</v>
      </c>
      <c r="Q7" t="n">
        <v>988.14</v>
      </c>
      <c r="R7" t="n">
        <v>60.27</v>
      </c>
      <c r="S7" t="n">
        <v>35.43</v>
      </c>
      <c r="T7" t="n">
        <v>11260.52</v>
      </c>
      <c r="U7" t="n">
        <v>0.59</v>
      </c>
      <c r="V7" t="n">
        <v>0.85</v>
      </c>
      <c r="W7" t="n">
        <v>3.03</v>
      </c>
      <c r="X7" t="n">
        <v>0.73</v>
      </c>
      <c r="Y7" t="n">
        <v>1</v>
      </c>
      <c r="Z7" t="n">
        <v>10</v>
      </c>
      <c r="AA7" t="n">
        <v>332.5990469759018</v>
      </c>
      <c r="AB7" t="n">
        <v>455.0766893067976</v>
      </c>
      <c r="AC7" t="n">
        <v>411.6448087835009</v>
      </c>
      <c r="AD7" t="n">
        <v>332599.0469759018</v>
      </c>
      <c r="AE7" t="n">
        <v>455076.6893067976</v>
      </c>
      <c r="AF7" t="n">
        <v>3.202693962910645e-06</v>
      </c>
      <c r="AG7" t="n">
        <v>10.63802083333333</v>
      </c>
      <c r="AH7" t="n">
        <v>411644.8087835009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6.1846</v>
      </c>
      <c r="E8" t="n">
        <v>16.17</v>
      </c>
      <c r="F8" t="n">
        <v>13.4</v>
      </c>
      <c r="G8" t="n">
        <v>24.36</v>
      </c>
      <c r="H8" t="n">
        <v>0.4</v>
      </c>
      <c r="I8" t="n">
        <v>33</v>
      </c>
      <c r="J8" t="n">
        <v>109.32</v>
      </c>
      <c r="K8" t="n">
        <v>41.65</v>
      </c>
      <c r="L8" t="n">
        <v>2.5</v>
      </c>
      <c r="M8" t="n">
        <v>31</v>
      </c>
      <c r="N8" t="n">
        <v>15.17</v>
      </c>
      <c r="O8" t="n">
        <v>13716.72</v>
      </c>
      <c r="P8" t="n">
        <v>110.46</v>
      </c>
      <c r="Q8" t="n">
        <v>988.15</v>
      </c>
      <c r="R8" t="n">
        <v>57.55</v>
      </c>
      <c r="S8" t="n">
        <v>35.43</v>
      </c>
      <c r="T8" t="n">
        <v>9922.43</v>
      </c>
      <c r="U8" t="n">
        <v>0.62</v>
      </c>
      <c r="V8" t="n">
        <v>0.85</v>
      </c>
      <c r="W8" t="n">
        <v>3.03</v>
      </c>
      <c r="X8" t="n">
        <v>0.65</v>
      </c>
      <c r="Y8" t="n">
        <v>1</v>
      </c>
      <c r="Z8" t="n">
        <v>10</v>
      </c>
      <c r="AA8" t="n">
        <v>317.5441643154641</v>
      </c>
      <c r="AB8" t="n">
        <v>434.4779346762388</v>
      </c>
      <c r="AC8" t="n">
        <v>393.011970384349</v>
      </c>
      <c r="AD8" t="n">
        <v>317544.1643154641</v>
      </c>
      <c r="AE8" t="n">
        <v>434477.9346762388</v>
      </c>
      <c r="AF8" t="n">
        <v>3.236711726749653e-06</v>
      </c>
      <c r="AG8" t="n">
        <v>10.52734375</v>
      </c>
      <c r="AH8" t="n">
        <v>393011.970384349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6.2564</v>
      </c>
      <c r="E9" t="n">
        <v>15.98</v>
      </c>
      <c r="F9" t="n">
        <v>13.3</v>
      </c>
      <c r="G9" t="n">
        <v>27.52</v>
      </c>
      <c r="H9" t="n">
        <v>0.44</v>
      </c>
      <c r="I9" t="n">
        <v>29</v>
      </c>
      <c r="J9" t="n">
        <v>109.64</v>
      </c>
      <c r="K9" t="n">
        <v>41.65</v>
      </c>
      <c r="L9" t="n">
        <v>2.75</v>
      </c>
      <c r="M9" t="n">
        <v>27</v>
      </c>
      <c r="N9" t="n">
        <v>15.24</v>
      </c>
      <c r="O9" t="n">
        <v>13755.95</v>
      </c>
      <c r="P9" t="n">
        <v>107.25</v>
      </c>
      <c r="Q9" t="n">
        <v>988.2</v>
      </c>
      <c r="R9" t="n">
        <v>54.92</v>
      </c>
      <c r="S9" t="n">
        <v>35.43</v>
      </c>
      <c r="T9" t="n">
        <v>8627.91</v>
      </c>
      <c r="U9" t="n">
        <v>0.65</v>
      </c>
      <c r="V9" t="n">
        <v>0.86</v>
      </c>
      <c r="W9" t="n">
        <v>3.01</v>
      </c>
      <c r="X9" t="n">
        <v>0.55</v>
      </c>
      <c r="Y9" t="n">
        <v>1</v>
      </c>
      <c r="Z9" t="n">
        <v>10</v>
      </c>
      <c r="AA9" t="n">
        <v>312.6682176649079</v>
      </c>
      <c r="AB9" t="n">
        <v>427.8064493573635</v>
      </c>
      <c r="AC9" t="n">
        <v>386.9772022608187</v>
      </c>
      <c r="AD9" t="n">
        <v>312668.2176649079</v>
      </c>
      <c r="AE9" t="n">
        <v>427806.4493573635</v>
      </c>
      <c r="AF9" t="n">
        <v>3.274288272036434e-06</v>
      </c>
      <c r="AG9" t="n">
        <v>10.40364583333333</v>
      </c>
      <c r="AH9" t="n">
        <v>386977.2022608187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6.3019</v>
      </c>
      <c r="E10" t="n">
        <v>15.87</v>
      </c>
      <c r="F10" t="n">
        <v>13.25</v>
      </c>
      <c r="G10" t="n">
        <v>30.59</v>
      </c>
      <c r="H10" t="n">
        <v>0.48</v>
      </c>
      <c r="I10" t="n">
        <v>26</v>
      </c>
      <c r="J10" t="n">
        <v>109.96</v>
      </c>
      <c r="K10" t="n">
        <v>41.65</v>
      </c>
      <c r="L10" t="n">
        <v>3</v>
      </c>
      <c r="M10" t="n">
        <v>24</v>
      </c>
      <c r="N10" t="n">
        <v>15.31</v>
      </c>
      <c r="O10" t="n">
        <v>13795.21</v>
      </c>
      <c r="P10" t="n">
        <v>104.3</v>
      </c>
      <c r="Q10" t="n">
        <v>988.08</v>
      </c>
      <c r="R10" t="n">
        <v>53.29</v>
      </c>
      <c r="S10" t="n">
        <v>35.43</v>
      </c>
      <c r="T10" t="n">
        <v>7825.64</v>
      </c>
      <c r="U10" t="n">
        <v>0.66</v>
      </c>
      <c r="V10" t="n">
        <v>0.86</v>
      </c>
      <c r="W10" t="n">
        <v>3.01</v>
      </c>
      <c r="X10" t="n">
        <v>0.5</v>
      </c>
      <c r="Y10" t="n">
        <v>1</v>
      </c>
      <c r="Z10" t="n">
        <v>10</v>
      </c>
      <c r="AA10" t="n">
        <v>308.9925108341305</v>
      </c>
      <c r="AB10" t="n">
        <v>422.777185110753</v>
      </c>
      <c r="AC10" t="n">
        <v>382.427923935288</v>
      </c>
      <c r="AD10" t="n">
        <v>308992.5108341305</v>
      </c>
      <c r="AE10" t="n">
        <v>422777.1851107529</v>
      </c>
      <c r="AF10" t="n">
        <v>3.298100706723739e-06</v>
      </c>
      <c r="AG10" t="n">
        <v>10.33203125</v>
      </c>
      <c r="AH10" t="n">
        <v>382427.923935288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6.34</v>
      </c>
      <c r="E11" t="n">
        <v>15.77</v>
      </c>
      <c r="F11" t="n">
        <v>13.2</v>
      </c>
      <c r="G11" t="n">
        <v>33.01</v>
      </c>
      <c r="H11" t="n">
        <v>0.52</v>
      </c>
      <c r="I11" t="n">
        <v>24</v>
      </c>
      <c r="J11" t="n">
        <v>110.27</v>
      </c>
      <c r="K11" t="n">
        <v>41.65</v>
      </c>
      <c r="L11" t="n">
        <v>3.25</v>
      </c>
      <c r="M11" t="n">
        <v>19</v>
      </c>
      <c r="N11" t="n">
        <v>15.37</v>
      </c>
      <c r="O11" t="n">
        <v>13834.5</v>
      </c>
      <c r="P11" t="n">
        <v>101.85</v>
      </c>
      <c r="Q11" t="n">
        <v>988.1</v>
      </c>
      <c r="R11" t="n">
        <v>51.51</v>
      </c>
      <c r="S11" t="n">
        <v>35.43</v>
      </c>
      <c r="T11" t="n">
        <v>6945.96</v>
      </c>
      <c r="U11" t="n">
        <v>0.6899999999999999</v>
      </c>
      <c r="V11" t="n">
        <v>0.86</v>
      </c>
      <c r="W11" t="n">
        <v>3.01</v>
      </c>
      <c r="X11" t="n">
        <v>0.45</v>
      </c>
      <c r="Y11" t="n">
        <v>1</v>
      </c>
      <c r="Z11" t="n">
        <v>10</v>
      </c>
      <c r="AA11" t="n">
        <v>305.9475028313726</v>
      </c>
      <c r="AB11" t="n">
        <v>418.6108708251076</v>
      </c>
      <c r="AC11" t="n">
        <v>378.6592368376057</v>
      </c>
      <c r="AD11" t="n">
        <v>305947.5028313725</v>
      </c>
      <c r="AE11" t="n">
        <v>418610.8708251076</v>
      </c>
      <c r="AF11" t="n">
        <v>3.318040349835527e-06</v>
      </c>
      <c r="AG11" t="n">
        <v>10.26692708333333</v>
      </c>
      <c r="AH11" t="n">
        <v>378659.2368376057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6.3676</v>
      </c>
      <c r="E12" t="n">
        <v>15.7</v>
      </c>
      <c r="F12" t="n">
        <v>13.18</v>
      </c>
      <c r="G12" t="n">
        <v>35.94</v>
      </c>
      <c r="H12" t="n">
        <v>0.5600000000000001</v>
      </c>
      <c r="I12" t="n">
        <v>22</v>
      </c>
      <c r="J12" t="n">
        <v>110.59</v>
      </c>
      <c r="K12" t="n">
        <v>41.65</v>
      </c>
      <c r="L12" t="n">
        <v>3.5</v>
      </c>
      <c r="M12" t="n">
        <v>11</v>
      </c>
      <c r="N12" t="n">
        <v>15.44</v>
      </c>
      <c r="O12" t="n">
        <v>13873.81</v>
      </c>
      <c r="P12" t="n">
        <v>99.84999999999999</v>
      </c>
      <c r="Q12" t="n">
        <v>988.33</v>
      </c>
      <c r="R12" t="n">
        <v>50.61</v>
      </c>
      <c r="S12" t="n">
        <v>35.43</v>
      </c>
      <c r="T12" t="n">
        <v>6503.84</v>
      </c>
      <c r="U12" t="n">
        <v>0.7</v>
      </c>
      <c r="V12" t="n">
        <v>0.86</v>
      </c>
      <c r="W12" t="n">
        <v>3.01</v>
      </c>
      <c r="X12" t="n">
        <v>0.42</v>
      </c>
      <c r="Y12" t="n">
        <v>1</v>
      </c>
      <c r="Z12" t="n">
        <v>10</v>
      </c>
      <c r="AA12" t="n">
        <v>303.6217187151739</v>
      </c>
      <c r="AB12" t="n">
        <v>415.428630390971</v>
      </c>
      <c r="AC12" t="n">
        <v>375.7807049642007</v>
      </c>
      <c r="AD12" t="n">
        <v>303621.7187151739</v>
      </c>
      <c r="AE12" t="n">
        <v>415428.630390971</v>
      </c>
      <c r="AF12" t="n">
        <v>3.332484815711783e-06</v>
      </c>
      <c r="AG12" t="n">
        <v>10.22135416666667</v>
      </c>
      <c r="AH12" t="n">
        <v>375780.7049642007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6.3626</v>
      </c>
      <c r="E13" t="n">
        <v>15.72</v>
      </c>
      <c r="F13" t="n">
        <v>13.19</v>
      </c>
      <c r="G13" t="n">
        <v>35.98</v>
      </c>
      <c r="H13" t="n">
        <v>0.6</v>
      </c>
      <c r="I13" t="n">
        <v>22</v>
      </c>
      <c r="J13" t="n">
        <v>110.91</v>
      </c>
      <c r="K13" t="n">
        <v>41.65</v>
      </c>
      <c r="L13" t="n">
        <v>3.75</v>
      </c>
      <c r="M13" t="n">
        <v>5</v>
      </c>
      <c r="N13" t="n">
        <v>15.51</v>
      </c>
      <c r="O13" t="n">
        <v>13913.15</v>
      </c>
      <c r="P13" t="n">
        <v>99.28</v>
      </c>
      <c r="Q13" t="n">
        <v>988.15</v>
      </c>
      <c r="R13" t="n">
        <v>50.64</v>
      </c>
      <c r="S13" t="n">
        <v>35.43</v>
      </c>
      <c r="T13" t="n">
        <v>6519.6</v>
      </c>
      <c r="U13" t="n">
        <v>0.7</v>
      </c>
      <c r="V13" t="n">
        <v>0.86</v>
      </c>
      <c r="W13" t="n">
        <v>3.02</v>
      </c>
      <c r="X13" t="n">
        <v>0.44</v>
      </c>
      <c r="Y13" t="n">
        <v>1</v>
      </c>
      <c r="Z13" t="n">
        <v>10</v>
      </c>
      <c r="AA13" t="n">
        <v>303.2637171807141</v>
      </c>
      <c r="AB13" t="n">
        <v>414.9387968976101</v>
      </c>
      <c r="AC13" t="n">
        <v>375.3376204919605</v>
      </c>
      <c r="AD13" t="n">
        <v>303263.7171807141</v>
      </c>
      <c r="AE13" t="n">
        <v>414938.7968976101</v>
      </c>
      <c r="AF13" t="n">
        <v>3.329868064647244e-06</v>
      </c>
      <c r="AG13" t="n">
        <v>10.234375</v>
      </c>
      <c r="AH13" t="n">
        <v>375337.6204919605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6.3809</v>
      </c>
      <c r="E14" t="n">
        <v>15.67</v>
      </c>
      <c r="F14" t="n">
        <v>13.17</v>
      </c>
      <c r="G14" t="n">
        <v>37.63</v>
      </c>
      <c r="H14" t="n">
        <v>0.63</v>
      </c>
      <c r="I14" t="n">
        <v>21</v>
      </c>
      <c r="J14" t="n">
        <v>111.23</v>
      </c>
      <c r="K14" t="n">
        <v>41.65</v>
      </c>
      <c r="L14" t="n">
        <v>4</v>
      </c>
      <c r="M14" t="n">
        <v>1</v>
      </c>
      <c r="N14" t="n">
        <v>15.58</v>
      </c>
      <c r="O14" t="n">
        <v>13952.52</v>
      </c>
      <c r="P14" t="n">
        <v>99.3</v>
      </c>
      <c r="Q14" t="n">
        <v>988.1900000000001</v>
      </c>
      <c r="R14" t="n">
        <v>50.03</v>
      </c>
      <c r="S14" t="n">
        <v>35.43</v>
      </c>
      <c r="T14" t="n">
        <v>6221.55</v>
      </c>
      <c r="U14" t="n">
        <v>0.71</v>
      </c>
      <c r="V14" t="n">
        <v>0.87</v>
      </c>
      <c r="W14" t="n">
        <v>3.02</v>
      </c>
      <c r="X14" t="n">
        <v>0.41</v>
      </c>
      <c r="Y14" t="n">
        <v>1</v>
      </c>
      <c r="Z14" t="n">
        <v>10</v>
      </c>
      <c r="AA14" t="n">
        <v>302.8599179227945</v>
      </c>
      <c r="AB14" t="n">
        <v>414.3863009385584</v>
      </c>
      <c r="AC14" t="n">
        <v>374.8378539718078</v>
      </c>
      <c r="AD14" t="n">
        <v>302859.9179227945</v>
      </c>
      <c r="AE14" t="n">
        <v>414386.3009385584</v>
      </c>
      <c r="AF14" t="n">
        <v>3.339445373543456e-06</v>
      </c>
      <c r="AG14" t="n">
        <v>10.20182291666667</v>
      </c>
      <c r="AH14" t="n">
        <v>374837.8539718078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6.3806</v>
      </c>
      <c r="E15" t="n">
        <v>15.67</v>
      </c>
      <c r="F15" t="n">
        <v>13.17</v>
      </c>
      <c r="G15" t="n">
        <v>37.63</v>
      </c>
      <c r="H15" t="n">
        <v>0.67</v>
      </c>
      <c r="I15" t="n">
        <v>21</v>
      </c>
      <c r="J15" t="n">
        <v>111.55</v>
      </c>
      <c r="K15" t="n">
        <v>41.65</v>
      </c>
      <c r="L15" t="n">
        <v>4.25</v>
      </c>
      <c r="M15" t="n">
        <v>0</v>
      </c>
      <c r="N15" t="n">
        <v>15.65</v>
      </c>
      <c r="O15" t="n">
        <v>13991.91</v>
      </c>
      <c r="P15" t="n">
        <v>99.48999999999999</v>
      </c>
      <c r="Q15" t="n">
        <v>988.23</v>
      </c>
      <c r="R15" t="n">
        <v>49.98</v>
      </c>
      <c r="S15" t="n">
        <v>35.43</v>
      </c>
      <c r="T15" t="n">
        <v>6196.77</v>
      </c>
      <c r="U15" t="n">
        <v>0.71</v>
      </c>
      <c r="V15" t="n">
        <v>0.87</v>
      </c>
      <c r="W15" t="n">
        <v>3.02</v>
      </c>
      <c r="X15" t="n">
        <v>0.42</v>
      </c>
      <c r="Y15" t="n">
        <v>1</v>
      </c>
      <c r="Z15" t="n">
        <v>10</v>
      </c>
      <c r="AA15" t="n">
        <v>303.0278443494249</v>
      </c>
      <c r="AB15" t="n">
        <v>414.6160652838653</v>
      </c>
      <c r="AC15" t="n">
        <v>375.0456899304749</v>
      </c>
      <c r="AD15" t="n">
        <v>303027.8443494249</v>
      </c>
      <c r="AE15" t="n">
        <v>414616.0652838653</v>
      </c>
      <c r="AF15" t="n">
        <v>3.339288368479584e-06</v>
      </c>
      <c r="AG15" t="n">
        <v>10.20182291666667</v>
      </c>
      <c r="AH15" t="n">
        <v>375045.6899304749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3.2004</v>
      </c>
      <c r="E2" t="n">
        <v>31.25</v>
      </c>
      <c r="F2" t="n">
        <v>17.17</v>
      </c>
      <c r="G2" t="n">
        <v>4.81</v>
      </c>
      <c r="H2" t="n">
        <v>0.06</v>
      </c>
      <c r="I2" t="n">
        <v>214</v>
      </c>
      <c r="J2" t="n">
        <v>274.09</v>
      </c>
      <c r="K2" t="n">
        <v>60.56</v>
      </c>
      <c r="L2" t="n">
        <v>1</v>
      </c>
      <c r="M2" t="n">
        <v>212</v>
      </c>
      <c r="N2" t="n">
        <v>72.53</v>
      </c>
      <c r="O2" t="n">
        <v>34038.11</v>
      </c>
      <c r="P2" t="n">
        <v>297.18</v>
      </c>
      <c r="Q2" t="n">
        <v>988.54</v>
      </c>
      <c r="R2" t="n">
        <v>175.09</v>
      </c>
      <c r="S2" t="n">
        <v>35.43</v>
      </c>
      <c r="T2" t="n">
        <v>67784.62</v>
      </c>
      <c r="U2" t="n">
        <v>0.2</v>
      </c>
      <c r="V2" t="n">
        <v>0.66</v>
      </c>
      <c r="W2" t="n">
        <v>3.33</v>
      </c>
      <c r="X2" t="n">
        <v>4.41</v>
      </c>
      <c r="Y2" t="n">
        <v>1</v>
      </c>
      <c r="Z2" t="n">
        <v>10</v>
      </c>
      <c r="AA2" t="n">
        <v>1067.885631576471</v>
      </c>
      <c r="AB2" t="n">
        <v>1461.128232912011</v>
      </c>
      <c r="AC2" t="n">
        <v>1321.680205069242</v>
      </c>
      <c r="AD2" t="n">
        <v>1067885.631576471</v>
      </c>
      <c r="AE2" t="n">
        <v>1461128.232912011</v>
      </c>
      <c r="AF2" t="n">
        <v>1.251793128963112e-06</v>
      </c>
      <c r="AG2" t="n">
        <v>20.34505208333333</v>
      </c>
      <c r="AH2" t="n">
        <v>1321680.205069242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3.6681</v>
      </c>
      <c r="E3" t="n">
        <v>27.26</v>
      </c>
      <c r="F3" t="n">
        <v>16.01</v>
      </c>
      <c r="G3" t="n">
        <v>6</v>
      </c>
      <c r="H3" t="n">
        <v>0.08</v>
      </c>
      <c r="I3" t="n">
        <v>160</v>
      </c>
      <c r="J3" t="n">
        <v>274.57</v>
      </c>
      <c r="K3" t="n">
        <v>60.56</v>
      </c>
      <c r="L3" t="n">
        <v>1.25</v>
      </c>
      <c r="M3" t="n">
        <v>158</v>
      </c>
      <c r="N3" t="n">
        <v>72.76000000000001</v>
      </c>
      <c r="O3" t="n">
        <v>34097.72</v>
      </c>
      <c r="P3" t="n">
        <v>276.33</v>
      </c>
      <c r="Q3" t="n">
        <v>988.39</v>
      </c>
      <c r="R3" t="n">
        <v>139.07</v>
      </c>
      <c r="S3" t="n">
        <v>35.43</v>
      </c>
      <c r="T3" t="n">
        <v>50047.02</v>
      </c>
      <c r="U3" t="n">
        <v>0.25</v>
      </c>
      <c r="V3" t="n">
        <v>0.71</v>
      </c>
      <c r="W3" t="n">
        <v>3.22</v>
      </c>
      <c r="X3" t="n">
        <v>3.25</v>
      </c>
      <c r="Y3" t="n">
        <v>1</v>
      </c>
      <c r="Z3" t="n">
        <v>10</v>
      </c>
      <c r="AA3" t="n">
        <v>891.0576996979167</v>
      </c>
      <c r="AB3" t="n">
        <v>1219.184455417992</v>
      </c>
      <c r="AC3" t="n">
        <v>1102.827202129028</v>
      </c>
      <c r="AD3" t="n">
        <v>891057.6996979167</v>
      </c>
      <c r="AE3" t="n">
        <v>1219184.455417992</v>
      </c>
      <c r="AF3" t="n">
        <v>1.434727651652791e-06</v>
      </c>
      <c r="AG3" t="n">
        <v>17.74739583333333</v>
      </c>
      <c r="AH3" t="n">
        <v>1102827.202129028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4.021</v>
      </c>
      <c r="E4" t="n">
        <v>24.87</v>
      </c>
      <c r="F4" t="n">
        <v>15.34</v>
      </c>
      <c r="G4" t="n">
        <v>7.25</v>
      </c>
      <c r="H4" t="n">
        <v>0.1</v>
      </c>
      <c r="I4" t="n">
        <v>127</v>
      </c>
      <c r="J4" t="n">
        <v>275.05</v>
      </c>
      <c r="K4" t="n">
        <v>60.56</v>
      </c>
      <c r="L4" t="n">
        <v>1.5</v>
      </c>
      <c r="M4" t="n">
        <v>125</v>
      </c>
      <c r="N4" t="n">
        <v>73</v>
      </c>
      <c r="O4" t="n">
        <v>34157.42</v>
      </c>
      <c r="P4" t="n">
        <v>264.16</v>
      </c>
      <c r="Q4" t="n">
        <v>988.45</v>
      </c>
      <c r="R4" t="n">
        <v>117.74</v>
      </c>
      <c r="S4" t="n">
        <v>35.43</v>
      </c>
      <c r="T4" t="n">
        <v>39548.11</v>
      </c>
      <c r="U4" t="n">
        <v>0.3</v>
      </c>
      <c r="V4" t="n">
        <v>0.74</v>
      </c>
      <c r="W4" t="n">
        <v>3.18</v>
      </c>
      <c r="X4" t="n">
        <v>2.58</v>
      </c>
      <c r="Y4" t="n">
        <v>1</v>
      </c>
      <c r="Z4" t="n">
        <v>10</v>
      </c>
      <c r="AA4" t="n">
        <v>796.3243762755212</v>
      </c>
      <c r="AB4" t="n">
        <v>1089.566142972204</v>
      </c>
      <c r="AC4" t="n">
        <v>985.5794795026218</v>
      </c>
      <c r="AD4" t="n">
        <v>796324.3762755212</v>
      </c>
      <c r="AE4" t="n">
        <v>1089566.142972204</v>
      </c>
      <c r="AF4" t="n">
        <v>1.57275970864913e-06</v>
      </c>
      <c r="AG4" t="n">
        <v>16.19140625</v>
      </c>
      <c r="AH4" t="n">
        <v>985579.4795026218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4.2869</v>
      </c>
      <c r="E5" t="n">
        <v>23.33</v>
      </c>
      <c r="F5" t="n">
        <v>14.89</v>
      </c>
      <c r="G5" t="n">
        <v>8.43</v>
      </c>
      <c r="H5" t="n">
        <v>0.11</v>
      </c>
      <c r="I5" t="n">
        <v>106</v>
      </c>
      <c r="J5" t="n">
        <v>275.54</v>
      </c>
      <c r="K5" t="n">
        <v>60.56</v>
      </c>
      <c r="L5" t="n">
        <v>1.75</v>
      </c>
      <c r="M5" t="n">
        <v>104</v>
      </c>
      <c r="N5" t="n">
        <v>73.23</v>
      </c>
      <c r="O5" t="n">
        <v>34217.22</v>
      </c>
      <c r="P5" t="n">
        <v>255.87</v>
      </c>
      <c r="Q5" t="n">
        <v>988.5</v>
      </c>
      <c r="R5" t="n">
        <v>104.22</v>
      </c>
      <c r="S5" t="n">
        <v>35.43</v>
      </c>
      <c r="T5" t="n">
        <v>32893.23</v>
      </c>
      <c r="U5" t="n">
        <v>0.34</v>
      </c>
      <c r="V5" t="n">
        <v>0.77</v>
      </c>
      <c r="W5" t="n">
        <v>3.13</v>
      </c>
      <c r="X5" t="n">
        <v>2.13</v>
      </c>
      <c r="Y5" t="n">
        <v>1</v>
      </c>
      <c r="Z5" t="n">
        <v>10</v>
      </c>
      <c r="AA5" t="n">
        <v>740.4241004985897</v>
      </c>
      <c r="AB5" t="n">
        <v>1013.08091950809</v>
      </c>
      <c r="AC5" t="n">
        <v>916.3938984182382</v>
      </c>
      <c r="AD5" t="n">
        <v>740424.1004985897</v>
      </c>
      <c r="AE5" t="n">
        <v>1013080.91950809</v>
      </c>
      <c r="AF5" t="n">
        <v>1.676762893560794e-06</v>
      </c>
      <c r="AG5" t="n">
        <v>15.18880208333333</v>
      </c>
      <c r="AH5" t="n">
        <v>916393.8984182383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4.5003</v>
      </c>
      <c r="E6" t="n">
        <v>22.22</v>
      </c>
      <c r="F6" t="n">
        <v>14.57</v>
      </c>
      <c r="G6" t="n">
        <v>9.6</v>
      </c>
      <c r="H6" t="n">
        <v>0.13</v>
      </c>
      <c r="I6" t="n">
        <v>91</v>
      </c>
      <c r="J6" t="n">
        <v>276.02</v>
      </c>
      <c r="K6" t="n">
        <v>60.56</v>
      </c>
      <c r="L6" t="n">
        <v>2</v>
      </c>
      <c r="M6" t="n">
        <v>89</v>
      </c>
      <c r="N6" t="n">
        <v>73.47</v>
      </c>
      <c r="O6" t="n">
        <v>34277.1</v>
      </c>
      <c r="P6" t="n">
        <v>249.75</v>
      </c>
      <c r="Q6" t="n">
        <v>988.24</v>
      </c>
      <c r="R6" t="n">
        <v>94.17</v>
      </c>
      <c r="S6" t="n">
        <v>35.43</v>
      </c>
      <c r="T6" t="n">
        <v>27941.79</v>
      </c>
      <c r="U6" t="n">
        <v>0.38</v>
      </c>
      <c r="V6" t="n">
        <v>0.78</v>
      </c>
      <c r="W6" t="n">
        <v>3.11</v>
      </c>
      <c r="X6" t="n">
        <v>1.81</v>
      </c>
      <c r="Y6" t="n">
        <v>1</v>
      </c>
      <c r="Z6" t="n">
        <v>10</v>
      </c>
      <c r="AA6" t="n">
        <v>684.7951056748899</v>
      </c>
      <c r="AB6" t="n">
        <v>936.9668746122602</v>
      </c>
      <c r="AC6" t="n">
        <v>847.5440711405331</v>
      </c>
      <c r="AD6" t="n">
        <v>684795.1056748899</v>
      </c>
      <c r="AE6" t="n">
        <v>936966.8746122601</v>
      </c>
      <c r="AF6" t="n">
        <v>1.760231414283432e-06</v>
      </c>
      <c r="AG6" t="n">
        <v>14.46614583333333</v>
      </c>
      <c r="AH6" t="n">
        <v>847544.0711405331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4.6862</v>
      </c>
      <c r="E7" t="n">
        <v>21.34</v>
      </c>
      <c r="F7" t="n">
        <v>14.31</v>
      </c>
      <c r="G7" t="n">
        <v>10.87</v>
      </c>
      <c r="H7" t="n">
        <v>0.14</v>
      </c>
      <c r="I7" t="n">
        <v>79</v>
      </c>
      <c r="J7" t="n">
        <v>276.51</v>
      </c>
      <c r="K7" t="n">
        <v>60.56</v>
      </c>
      <c r="L7" t="n">
        <v>2.25</v>
      </c>
      <c r="M7" t="n">
        <v>77</v>
      </c>
      <c r="N7" t="n">
        <v>73.70999999999999</v>
      </c>
      <c r="O7" t="n">
        <v>34337.08</v>
      </c>
      <c r="P7" t="n">
        <v>244.63</v>
      </c>
      <c r="Q7" t="n">
        <v>988.39</v>
      </c>
      <c r="R7" t="n">
        <v>86.28</v>
      </c>
      <c r="S7" t="n">
        <v>35.43</v>
      </c>
      <c r="T7" t="n">
        <v>24057.42</v>
      </c>
      <c r="U7" t="n">
        <v>0.41</v>
      </c>
      <c r="V7" t="n">
        <v>0.8</v>
      </c>
      <c r="W7" t="n">
        <v>3.09</v>
      </c>
      <c r="X7" t="n">
        <v>1.56</v>
      </c>
      <c r="Y7" t="n">
        <v>1</v>
      </c>
      <c r="Z7" t="n">
        <v>10</v>
      </c>
      <c r="AA7" t="n">
        <v>661.2570986299966</v>
      </c>
      <c r="AB7" t="n">
        <v>904.7611349498543</v>
      </c>
      <c r="AC7" t="n">
        <v>818.4120020704679</v>
      </c>
      <c r="AD7" t="n">
        <v>661257.0986299965</v>
      </c>
      <c r="AE7" t="n">
        <v>904761.1349498543</v>
      </c>
      <c r="AF7" t="n">
        <v>1.832943682335626e-06</v>
      </c>
      <c r="AG7" t="n">
        <v>13.89322916666667</v>
      </c>
      <c r="AH7" t="n">
        <v>818412.0020704679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4.8108</v>
      </c>
      <c r="E8" t="n">
        <v>20.79</v>
      </c>
      <c r="F8" t="n">
        <v>14.18</v>
      </c>
      <c r="G8" t="n">
        <v>11.98</v>
      </c>
      <c r="H8" t="n">
        <v>0.16</v>
      </c>
      <c r="I8" t="n">
        <v>71</v>
      </c>
      <c r="J8" t="n">
        <v>277</v>
      </c>
      <c r="K8" t="n">
        <v>60.56</v>
      </c>
      <c r="L8" t="n">
        <v>2.5</v>
      </c>
      <c r="M8" t="n">
        <v>69</v>
      </c>
      <c r="N8" t="n">
        <v>73.94</v>
      </c>
      <c r="O8" t="n">
        <v>34397.15</v>
      </c>
      <c r="P8" t="n">
        <v>241.88</v>
      </c>
      <c r="Q8" t="n">
        <v>988.29</v>
      </c>
      <c r="R8" t="n">
        <v>81.83</v>
      </c>
      <c r="S8" t="n">
        <v>35.43</v>
      </c>
      <c r="T8" t="n">
        <v>21873.28</v>
      </c>
      <c r="U8" t="n">
        <v>0.43</v>
      </c>
      <c r="V8" t="n">
        <v>0.8</v>
      </c>
      <c r="W8" t="n">
        <v>3.09</v>
      </c>
      <c r="X8" t="n">
        <v>1.42</v>
      </c>
      <c r="Y8" t="n">
        <v>1</v>
      </c>
      <c r="Z8" t="n">
        <v>10</v>
      </c>
      <c r="AA8" t="n">
        <v>634.894963950247</v>
      </c>
      <c r="AB8" t="n">
        <v>868.6912992657204</v>
      </c>
      <c r="AC8" t="n">
        <v>785.7846208796952</v>
      </c>
      <c r="AD8" t="n">
        <v>634894.9639502469</v>
      </c>
      <c r="AE8" t="n">
        <v>868691.2992657204</v>
      </c>
      <c r="AF8" t="n">
        <v>1.881679285344251e-06</v>
      </c>
      <c r="AG8" t="n">
        <v>13.53515625</v>
      </c>
      <c r="AH8" t="n">
        <v>785784.6208796953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4.96</v>
      </c>
      <c r="E9" t="n">
        <v>20.16</v>
      </c>
      <c r="F9" t="n">
        <v>13.97</v>
      </c>
      <c r="G9" t="n">
        <v>13.31</v>
      </c>
      <c r="H9" t="n">
        <v>0.18</v>
      </c>
      <c r="I9" t="n">
        <v>63</v>
      </c>
      <c r="J9" t="n">
        <v>277.48</v>
      </c>
      <c r="K9" t="n">
        <v>60.56</v>
      </c>
      <c r="L9" t="n">
        <v>2.75</v>
      </c>
      <c r="M9" t="n">
        <v>61</v>
      </c>
      <c r="N9" t="n">
        <v>74.18000000000001</v>
      </c>
      <c r="O9" t="n">
        <v>34457.31</v>
      </c>
      <c r="P9" t="n">
        <v>237.67</v>
      </c>
      <c r="Q9" t="n">
        <v>988.12</v>
      </c>
      <c r="R9" t="n">
        <v>75.65000000000001</v>
      </c>
      <c r="S9" t="n">
        <v>35.43</v>
      </c>
      <c r="T9" t="n">
        <v>18819.35</v>
      </c>
      <c r="U9" t="n">
        <v>0.47</v>
      </c>
      <c r="V9" t="n">
        <v>0.82</v>
      </c>
      <c r="W9" t="n">
        <v>3.06</v>
      </c>
      <c r="X9" t="n">
        <v>1.22</v>
      </c>
      <c r="Y9" t="n">
        <v>1</v>
      </c>
      <c r="Z9" t="n">
        <v>10</v>
      </c>
      <c r="AA9" t="n">
        <v>605.24483671244</v>
      </c>
      <c r="AB9" t="n">
        <v>828.1226871076585</v>
      </c>
      <c r="AC9" t="n">
        <v>749.087820127594</v>
      </c>
      <c r="AD9" t="n">
        <v>605244.83671244</v>
      </c>
      <c r="AE9" t="n">
        <v>828122.6871076585</v>
      </c>
      <c r="AF9" t="n">
        <v>1.940036845287163e-06</v>
      </c>
      <c r="AG9" t="n">
        <v>13.125</v>
      </c>
      <c r="AH9" t="n">
        <v>749087.8201275941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5.0405</v>
      </c>
      <c r="E10" t="n">
        <v>19.84</v>
      </c>
      <c r="F10" t="n">
        <v>13.91</v>
      </c>
      <c r="G10" t="n">
        <v>14.39</v>
      </c>
      <c r="H10" t="n">
        <v>0.19</v>
      </c>
      <c r="I10" t="n">
        <v>58</v>
      </c>
      <c r="J10" t="n">
        <v>277.97</v>
      </c>
      <c r="K10" t="n">
        <v>60.56</v>
      </c>
      <c r="L10" t="n">
        <v>3</v>
      </c>
      <c r="M10" t="n">
        <v>56</v>
      </c>
      <c r="N10" t="n">
        <v>74.42</v>
      </c>
      <c r="O10" t="n">
        <v>34517.57</v>
      </c>
      <c r="P10" t="n">
        <v>235.95</v>
      </c>
      <c r="Q10" t="n">
        <v>988.33</v>
      </c>
      <c r="R10" t="n">
        <v>73.55</v>
      </c>
      <c r="S10" t="n">
        <v>35.43</v>
      </c>
      <c r="T10" t="n">
        <v>17797.51</v>
      </c>
      <c r="U10" t="n">
        <v>0.48</v>
      </c>
      <c r="V10" t="n">
        <v>0.82</v>
      </c>
      <c r="W10" t="n">
        <v>3.06</v>
      </c>
      <c r="X10" t="n">
        <v>1.15</v>
      </c>
      <c r="Y10" t="n">
        <v>1</v>
      </c>
      <c r="Z10" t="n">
        <v>10</v>
      </c>
      <c r="AA10" t="n">
        <v>597.369731117971</v>
      </c>
      <c r="AB10" t="n">
        <v>817.347620208167</v>
      </c>
      <c r="AC10" t="n">
        <v>739.3411104900886</v>
      </c>
      <c r="AD10" t="n">
        <v>597369.731117971</v>
      </c>
      <c r="AE10" t="n">
        <v>817347.620208167</v>
      </c>
      <c r="AF10" t="n">
        <v>1.971523330377005e-06</v>
      </c>
      <c r="AG10" t="n">
        <v>12.91666666666667</v>
      </c>
      <c r="AH10" t="n">
        <v>739341.1104900886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5.1361</v>
      </c>
      <c r="E11" t="n">
        <v>19.47</v>
      </c>
      <c r="F11" t="n">
        <v>13.8</v>
      </c>
      <c r="G11" t="n">
        <v>15.62</v>
      </c>
      <c r="H11" t="n">
        <v>0.21</v>
      </c>
      <c r="I11" t="n">
        <v>53</v>
      </c>
      <c r="J11" t="n">
        <v>278.46</v>
      </c>
      <c r="K11" t="n">
        <v>60.56</v>
      </c>
      <c r="L11" t="n">
        <v>3.25</v>
      </c>
      <c r="M11" t="n">
        <v>51</v>
      </c>
      <c r="N11" t="n">
        <v>74.66</v>
      </c>
      <c r="O11" t="n">
        <v>34577.92</v>
      </c>
      <c r="P11" t="n">
        <v>233.59</v>
      </c>
      <c r="Q11" t="n">
        <v>988.21</v>
      </c>
      <c r="R11" t="n">
        <v>70.38</v>
      </c>
      <c r="S11" t="n">
        <v>35.43</v>
      </c>
      <c r="T11" t="n">
        <v>16234.74</v>
      </c>
      <c r="U11" t="n">
        <v>0.5</v>
      </c>
      <c r="V11" t="n">
        <v>0.83</v>
      </c>
      <c r="W11" t="n">
        <v>3.05</v>
      </c>
      <c r="X11" t="n">
        <v>1.05</v>
      </c>
      <c r="Y11" t="n">
        <v>1</v>
      </c>
      <c r="Z11" t="n">
        <v>10</v>
      </c>
      <c r="AA11" t="n">
        <v>587.9742900993936</v>
      </c>
      <c r="AB11" t="n">
        <v>804.4923633089454</v>
      </c>
      <c r="AC11" t="n">
        <v>727.7127412668623</v>
      </c>
      <c r="AD11" t="n">
        <v>587974.2900993936</v>
      </c>
      <c r="AE11" t="n">
        <v>804492.3633089454</v>
      </c>
      <c r="AF11" t="n">
        <v>2.008915976024072e-06</v>
      </c>
      <c r="AG11" t="n">
        <v>12.67578125</v>
      </c>
      <c r="AH11" t="n">
        <v>727712.7412668623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5.2123</v>
      </c>
      <c r="E12" t="n">
        <v>19.19</v>
      </c>
      <c r="F12" t="n">
        <v>13.73</v>
      </c>
      <c r="G12" t="n">
        <v>16.81</v>
      </c>
      <c r="H12" t="n">
        <v>0.22</v>
      </c>
      <c r="I12" t="n">
        <v>49</v>
      </c>
      <c r="J12" t="n">
        <v>278.95</v>
      </c>
      <c r="K12" t="n">
        <v>60.56</v>
      </c>
      <c r="L12" t="n">
        <v>3.5</v>
      </c>
      <c r="M12" t="n">
        <v>47</v>
      </c>
      <c r="N12" t="n">
        <v>74.90000000000001</v>
      </c>
      <c r="O12" t="n">
        <v>34638.36</v>
      </c>
      <c r="P12" t="n">
        <v>231.68</v>
      </c>
      <c r="Q12" t="n">
        <v>988.34</v>
      </c>
      <c r="R12" t="n">
        <v>67.77</v>
      </c>
      <c r="S12" t="n">
        <v>35.43</v>
      </c>
      <c r="T12" t="n">
        <v>14948.62</v>
      </c>
      <c r="U12" t="n">
        <v>0.52</v>
      </c>
      <c r="V12" t="n">
        <v>0.83</v>
      </c>
      <c r="W12" t="n">
        <v>3.05</v>
      </c>
      <c r="X12" t="n">
        <v>0.97</v>
      </c>
      <c r="Y12" t="n">
        <v>1</v>
      </c>
      <c r="Z12" t="n">
        <v>10</v>
      </c>
      <c r="AA12" t="n">
        <v>567.8775760920015</v>
      </c>
      <c r="AB12" t="n">
        <v>776.995152599583</v>
      </c>
      <c r="AC12" t="n">
        <v>702.8398257550239</v>
      </c>
      <c r="AD12" t="n">
        <v>567877.5760920015</v>
      </c>
      <c r="AE12" t="n">
        <v>776995.152599583</v>
      </c>
      <c r="AF12" t="n">
        <v>2.038720574332718e-06</v>
      </c>
      <c r="AG12" t="n">
        <v>12.49348958333333</v>
      </c>
      <c r="AH12" t="n">
        <v>702839.8257550239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5.291</v>
      </c>
      <c r="E13" t="n">
        <v>18.9</v>
      </c>
      <c r="F13" t="n">
        <v>13.65</v>
      </c>
      <c r="G13" t="n">
        <v>18.2</v>
      </c>
      <c r="H13" t="n">
        <v>0.24</v>
      </c>
      <c r="I13" t="n">
        <v>45</v>
      </c>
      <c r="J13" t="n">
        <v>279.44</v>
      </c>
      <c r="K13" t="n">
        <v>60.56</v>
      </c>
      <c r="L13" t="n">
        <v>3.75</v>
      </c>
      <c r="M13" t="n">
        <v>43</v>
      </c>
      <c r="N13" t="n">
        <v>75.14</v>
      </c>
      <c r="O13" t="n">
        <v>34698.9</v>
      </c>
      <c r="P13" t="n">
        <v>229.78</v>
      </c>
      <c r="Q13" t="n">
        <v>988.15</v>
      </c>
      <c r="R13" t="n">
        <v>65.66</v>
      </c>
      <c r="S13" t="n">
        <v>35.43</v>
      </c>
      <c r="T13" t="n">
        <v>13918.28</v>
      </c>
      <c r="U13" t="n">
        <v>0.54</v>
      </c>
      <c r="V13" t="n">
        <v>0.84</v>
      </c>
      <c r="W13" t="n">
        <v>3.04</v>
      </c>
      <c r="X13" t="n">
        <v>0.89</v>
      </c>
      <c r="Y13" t="n">
        <v>1</v>
      </c>
      <c r="Z13" t="n">
        <v>10</v>
      </c>
      <c r="AA13" t="n">
        <v>560.7189489085288</v>
      </c>
      <c r="AB13" t="n">
        <v>767.2004030708138</v>
      </c>
      <c r="AC13" t="n">
        <v>693.979873374263</v>
      </c>
      <c r="AD13" t="n">
        <v>560718.9489085288</v>
      </c>
      <c r="AE13" t="n">
        <v>767200.4030708137</v>
      </c>
      <c r="AF13" t="n">
        <v>2.069503013793222e-06</v>
      </c>
      <c r="AG13" t="n">
        <v>12.3046875</v>
      </c>
      <c r="AH13" t="n">
        <v>693979.8733742629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5.3598</v>
      </c>
      <c r="E14" t="n">
        <v>18.66</v>
      </c>
      <c r="F14" t="n">
        <v>13.56</v>
      </c>
      <c r="G14" t="n">
        <v>19.38</v>
      </c>
      <c r="H14" t="n">
        <v>0.25</v>
      </c>
      <c r="I14" t="n">
        <v>42</v>
      </c>
      <c r="J14" t="n">
        <v>279.94</v>
      </c>
      <c r="K14" t="n">
        <v>60.56</v>
      </c>
      <c r="L14" t="n">
        <v>4</v>
      </c>
      <c r="M14" t="n">
        <v>40</v>
      </c>
      <c r="N14" t="n">
        <v>75.38</v>
      </c>
      <c r="O14" t="n">
        <v>34759.54</v>
      </c>
      <c r="P14" t="n">
        <v>227.72</v>
      </c>
      <c r="Q14" t="n">
        <v>988.16</v>
      </c>
      <c r="R14" t="n">
        <v>63</v>
      </c>
      <c r="S14" t="n">
        <v>35.43</v>
      </c>
      <c r="T14" t="n">
        <v>12599.12</v>
      </c>
      <c r="U14" t="n">
        <v>0.5600000000000001</v>
      </c>
      <c r="V14" t="n">
        <v>0.84</v>
      </c>
      <c r="W14" t="n">
        <v>3.03</v>
      </c>
      <c r="X14" t="n">
        <v>0.8100000000000001</v>
      </c>
      <c r="Y14" t="n">
        <v>1</v>
      </c>
      <c r="Z14" t="n">
        <v>10</v>
      </c>
      <c r="AA14" t="n">
        <v>554.1171849494793</v>
      </c>
      <c r="AB14" t="n">
        <v>758.1675783727716</v>
      </c>
      <c r="AC14" t="n">
        <v>685.809128787753</v>
      </c>
      <c r="AD14" t="n">
        <v>554117.1849494793</v>
      </c>
      <c r="AE14" t="n">
        <v>758167.5783727716</v>
      </c>
      <c r="AF14" t="n">
        <v>2.096413202292366e-06</v>
      </c>
      <c r="AG14" t="n">
        <v>12.1484375</v>
      </c>
      <c r="AH14" t="n">
        <v>685809.1287877531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5.3977</v>
      </c>
      <c r="E15" t="n">
        <v>18.53</v>
      </c>
      <c r="F15" t="n">
        <v>13.54</v>
      </c>
      <c r="G15" t="n">
        <v>20.3</v>
      </c>
      <c r="H15" t="n">
        <v>0.27</v>
      </c>
      <c r="I15" t="n">
        <v>40</v>
      </c>
      <c r="J15" t="n">
        <v>280.43</v>
      </c>
      <c r="K15" t="n">
        <v>60.56</v>
      </c>
      <c r="L15" t="n">
        <v>4.25</v>
      </c>
      <c r="M15" t="n">
        <v>38</v>
      </c>
      <c r="N15" t="n">
        <v>75.62</v>
      </c>
      <c r="O15" t="n">
        <v>34820.27</v>
      </c>
      <c r="P15" t="n">
        <v>226.67</v>
      </c>
      <c r="Q15" t="n">
        <v>988.1900000000001</v>
      </c>
      <c r="R15" t="n">
        <v>62.12</v>
      </c>
      <c r="S15" t="n">
        <v>35.43</v>
      </c>
      <c r="T15" t="n">
        <v>12170.49</v>
      </c>
      <c r="U15" t="n">
        <v>0.57</v>
      </c>
      <c r="V15" t="n">
        <v>0.84</v>
      </c>
      <c r="W15" t="n">
        <v>3.03</v>
      </c>
      <c r="X15" t="n">
        <v>0.78</v>
      </c>
      <c r="Y15" t="n">
        <v>1</v>
      </c>
      <c r="Z15" t="n">
        <v>10</v>
      </c>
      <c r="AA15" t="n">
        <v>550.7999593861286</v>
      </c>
      <c r="AB15" t="n">
        <v>753.6288040113319</v>
      </c>
      <c r="AC15" t="n">
        <v>681.7035286811592</v>
      </c>
      <c r="AD15" t="n">
        <v>550799.9593861287</v>
      </c>
      <c r="AE15" t="n">
        <v>753628.8040113319</v>
      </c>
      <c r="AF15" t="n">
        <v>2.11123727415454e-06</v>
      </c>
      <c r="AG15" t="n">
        <v>12.06380208333333</v>
      </c>
      <c r="AH15" t="n">
        <v>681703.5286811593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5.4618</v>
      </c>
      <c r="E16" t="n">
        <v>18.31</v>
      </c>
      <c r="F16" t="n">
        <v>13.48</v>
      </c>
      <c r="G16" t="n">
        <v>21.85</v>
      </c>
      <c r="H16" t="n">
        <v>0.29</v>
      </c>
      <c r="I16" t="n">
        <v>37</v>
      </c>
      <c r="J16" t="n">
        <v>280.92</v>
      </c>
      <c r="K16" t="n">
        <v>60.56</v>
      </c>
      <c r="L16" t="n">
        <v>4.5</v>
      </c>
      <c r="M16" t="n">
        <v>35</v>
      </c>
      <c r="N16" t="n">
        <v>75.87</v>
      </c>
      <c r="O16" t="n">
        <v>34881.09</v>
      </c>
      <c r="P16" t="n">
        <v>225.13</v>
      </c>
      <c r="Q16" t="n">
        <v>988.17</v>
      </c>
      <c r="R16" t="n">
        <v>60.19</v>
      </c>
      <c r="S16" t="n">
        <v>35.43</v>
      </c>
      <c r="T16" t="n">
        <v>11220.82</v>
      </c>
      <c r="U16" t="n">
        <v>0.59</v>
      </c>
      <c r="V16" t="n">
        <v>0.85</v>
      </c>
      <c r="W16" t="n">
        <v>3.02</v>
      </c>
      <c r="X16" t="n">
        <v>0.72</v>
      </c>
      <c r="Y16" t="n">
        <v>1</v>
      </c>
      <c r="Z16" t="n">
        <v>10</v>
      </c>
      <c r="AA16" t="n">
        <v>545.2169655350672</v>
      </c>
      <c r="AB16" t="n">
        <v>745.9899055200042</v>
      </c>
      <c r="AC16" t="n">
        <v>674.7936759405825</v>
      </c>
      <c r="AD16" t="n">
        <v>545216.9655350671</v>
      </c>
      <c r="AE16" t="n">
        <v>745989.9055200042</v>
      </c>
      <c r="AF16" t="n">
        <v>2.136309121288191e-06</v>
      </c>
      <c r="AG16" t="n">
        <v>11.92057291666667</v>
      </c>
      <c r="AH16" t="n">
        <v>674793.6759405825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5.508</v>
      </c>
      <c r="E17" t="n">
        <v>18.16</v>
      </c>
      <c r="F17" t="n">
        <v>13.43</v>
      </c>
      <c r="G17" t="n">
        <v>23.02</v>
      </c>
      <c r="H17" t="n">
        <v>0.3</v>
      </c>
      <c r="I17" t="n">
        <v>35</v>
      </c>
      <c r="J17" t="n">
        <v>281.41</v>
      </c>
      <c r="K17" t="n">
        <v>60.56</v>
      </c>
      <c r="L17" t="n">
        <v>4.75</v>
      </c>
      <c r="M17" t="n">
        <v>33</v>
      </c>
      <c r="N17" t="n">
        <v>76.11</v>
      </c>
      <c r="O17" t="n">
        <v>34942.02</v>
      </c>
      <c r="P17" t="n">
        <v>223.81</v>
      </c>
      <c r="Q17" t="n">
        <v>988.13</v>
      </c>
      <c r="R17" t="n">
        <v>58.61</v>
      </c>
      <c r="S17" t="n">
        <v>35.43</v>
      </c>
      <c r="T17" t="n">
        <v>10439.13</v>
      </c>
      <c r="U17" t="n">
        <v>0.6</v>
      </c>
      <c r="V17" t="n">
        <v>0.85</v>
      </c>
      <c r="W17" t="n">
        <v>3.02</v>
      </c>
      <c r="X17" t="n">
        <v>0.67</v>
      </c>
      <c r="Y17" t="n">
        <v>1</v>
      </c>
      <c r="Z17" t="n">
        <v>10</v>
      </c>
      <c r="AA17" t="n">
        <v>528.3960147743667</v>
      </c>
      <c r="AB17" t="n">
        <v>722.9747386012401</v>
      </c>
      <c r="AC17" t="n">
        <v>653.9750442505556</v>
      </c>
      <c r="AD17" t="n">
        <v>528396.0147743666</v>
      </c>
      <c r="AE17" t="n">
        <v>722974.7386012401</v>
      </c>
      <c r="AF17" t="n">
        <v>2.154379625774535e-06</v>
      </c>
      <c r="AG17" t="n">
        <v>11.82291666666667</v>
      </c>
      <c r="AH17" t="n">
        <v>653975.0442505556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5.5508</v>
      </c>
      <c r="E18" t="n">
        <v>18.02</v>
      </c>
      <c r="F18" t="n">
        <v>13.39</v>
      </c>
      <c r="G18" t="n">
        <v>24.35</v>
      </c>
      <c r="H18" t="n">
        <v>0.32</v>
      </c>
      <c r="I18" t="n">
        <v>33</v>
      </c>
      <c r="J18" t="n">
        <v>281.91</v>
      </c>
      <c r="K18" t="n">
        <v>60.56</v>
      </c>
      <c r="L18" t="n">
        <v>5</v>
      </c>
      <c r="M18" t="n">
        <v>31</v>
      </c>
      <c r="N18" t="n">
        <v>76.34999999999999</v>
      </c>
      <c r="O18" t="n">
        <v>35003.04</v>
      </c>
      <c r="P18" t="n">
        <v>222.23</v>
      </c>
      <c r="Q18" t="n">
        <v>988.14</v>
      </c>
      <c r="R18" t="n">
        <v>57.89</v>
      </c>
      <c r="S18" t="n">
        <v>35.43</v>
      </c>
      <c r="T18" t="n">
        <v>10093.15</v>
      </c>
      <c r="U18" t="n">
        <v>0.61</v>
      </c>
      <c r="V18" t="n">
        <v>0.85</v>
      </c>
      <c r="W18" t="n">
        <v>3.01</v>
      </c>
      <c r="X18" t="n">
        <v>0.64</v>
      </c>
      <c r="Y18" t="n">
        <v>1</v>
      </c>
      <c r="Z18" t="n">
        <v>10</v>
      </c>
      <c r="AA18" t="n">
        <v>524.3725708989336</v>
      </c>
      <c r="AB18" t="n">
        <v>717.4696851890565</v>
      </c>
      <c r="AC18" t="n">
        <v>648.9953854096397</v>
      </c>
      <c r="AD18" t="n">
        <v>524372.5708989337</v>
      </c>
      <c r="AE18" t="n">
        <v>717469.6851890564</v>
      </c>
      <c r="AF18" t="n">
        <v>2.171120266294352e-06</v>
      </c>
      <c r="AG18" t="n">
        <v>11.73177083333333</v>
      </c>
      <c r="AH18" t="n">
        <v>648995.3854096397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5.5713</v>
      </c>
      <c r="E19" t="n">
        <v>17.95</v>
      </c>
      <c r="F19" t="n">
        <v>13.38</v>
      </c>
      <c r="G19" t="n">
        <v>25.08</v>
      </c>
      <c r="H19" t="n">
        <v>0.33</v>
      </c>
      <c r="I19" t="n">
        <v>32</v>
      </c>
      <c r="J19" t="n">
        <v>282.4</v>
      </c>
      <c r="K19" t="n">
        <v>60.56</v>
      </c>
      <c r="L19" t="n">
        <v>5.25</v>
      </c>
      <c r="M19" t="n">
        <v>30</v>
      </c>
      <c r="N19" t="n">
        <v>76.59999999999999</v>
      </c>
      <c r="O19" t="n">
        <v>35064.15</v>
      </c>
      <c r="P19" t="n">
        <v>221.38</v>
      </c>
      <c r="Q19" t="n">
        <v>988.3099999999999</v>
      </c>
      <c r="R19" t="n">
        <v>57.24</v>
      </c>
      <c r="S19" t="n">
        <v>35.43</v>
      </c>
      <c r="T19" t="n">
        <v>9770.870000000001</v>
      </c>
      <c r="U19" t="n">
        <v>0.62</v>
      </c>
      <c r="V19" t="n">
        <v>0.85</v>
      </c>
      <c r="W19" t="n">
        <v>3.01</v>
      </c>
      <c r="X19" t="n">
        <v>0.62</v>
      </c>
      <c r="Y19" t="n">
        <v>1</v>
      </c>
      <c r="Z19" t="n">
        <v>10</v>
      </c>
      <c r="AA19" t="n">
        <v>522.4249254159548</v>
      </c>
      <c r="AB19" t="n">
        <v>714.8048307151902</v>
      </c>
      <c r="AC19" t="n">
        <v>646.5848609066123</v>
      </c>
      <c r="AD19" t="n">
        <v>522424.9254159548</v>
      </c>
      <c r="AE19" t="n">
        <v>714804.8307151902</v>
      </c>
      <c r="AF19" t="n">
        <v>2.179138563739591e-06</v>
      </c>
      <c r="AG19" t="n">
        <v>11.68619791666667</v>
      </c>
      <c r="AH19" t="n">
        <v>646584.8609066124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5.6153</v>
      </c>
      <c r="E20" t="n">
        <v>17.81</v>
      </c>
      <c r="F20" t="n">
        <v>13.34</v>
      </c>
      <c r="G20" t="n">
        <v>26.68</v>
      </c>
      <c r="H20" t="n">
        <v>0.35</v>
      </c>
      <c r="I20" t="n">
        <v>30</v>
      </c>
      <c r="J20" t="n">
        <v>282.9</v>
      </c>
      <c r="K20" t="n">
        <v>60.56</v>
      </c>
      <c r="L20" t="n">
        <v>5.5</v>
      </c>
      <c r="M20" t="n">
        <v>28</v>
      </c>
      <c r="N20" t="n">
        <v>76.84999999999999</v>
      </c>
      <c r="O20" t="n">
        <v>35125.37</v>
      </c>
      <c r="P20" t="n">
        <v>220.49</v>
      </c>
      <c r="Q20" t="n">
        <v>988.21</v>
      </c>
      <c r="R20" t="n">
        <v>55.87</v>
      </c>
      <c r="S20" t="n">
        <v>35.43</v>
      </c>
      <c r="T20" t="n">
        <v>9097.92</v>
      </c>
      <c r="U20" t="n">
        <v>0.63</v>
      </c>
      <c r="V20" t="n">
        <v>0.85</v>
      </c>
      <c r="W20" t="n">
        <v>3.02</v>
      </c>
      <c r="X20" t="n">
        <v>0.59</v>
      </c>
      <c r="Y20" t="n">
        <v>1</v>
      </c>
      <c r="Z20" t="n">
        <v>10</v>
      </c>
      <c r="AA20" t="n">
        <v>519.1005138861314</v>
      </c>
      <c r="AB20" t="n">
        <v>710.2562241973999</v>
      </c>
      <c r="AC20" t="n">
        <v>642.470367010871</v>
      </c>
      <c r="AD20" t="n">
        <v>519100.5138861313</v>
      </c>
      <c r="AE20" t="n">
        <v>710256.2241973999</v>
      </c>
      <c r="AF20" t="n">
        <v>2.1963485680123e-06</v>
      </c>
      <c r="AG20" t="n">
        <v>11.59505208333333</v>
      </c>
      <c r="AH20" t="n">
        <v>642470.3670108709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5.6407</v>
      </c>
      <c r="E21" t="n">
        <v>17.73</v>
      </c>
      <c r="F21" t="n">
        <v>13.31</v>
      </c>
      <c r="G21" t="n">
        <v>27.54</v>
      </c>
      <c r="H21" t="n">
        <v>0.36</v>
      </c>
      <c r="I21" t="n">
        <v>29</v>
      </c>
      <c r="J21" t="n">
        <v>283.4</v>
      </c>
      <c r="K21" t="n">
        <v>60.56</v>
      </c>
      <c r="L21" t="n">
        <v>5.75</v>
      </c>
      <c r="M21" t="n">
        <v>27</v>
      </c>
      <c r="N21" t="n">
        <v>77.09</v>
      </c>
      <c r="O21" t="n">
        <v>35186.68</v>
      </c>
      <c r="P21" t="n">
        <v>219.35</v>
      </c>
      <c r="Q21" t="n">
        <v>988.09</v>
      </c>
      <c r="R21" t="n">
        <v>55.31</v>
      </c>
      <c r="S21" t="n">
        <v>35.43</v>
      </c>
      <c r="T21" t="n">
        <v>8822.82</v>
      </c>
      <c r="U21" t="n">
        <v>0.64</v>
      </c>
      <c r="V21" t="n">
        <v>0.86</v>
      </c>
      <c r="W21" t="n">
        <v>3</v>
      </c>
      <c r="X21" t="n">
        <v>0.5600000000000001</v>
      </c>
      <c r="Y21" t="n">
        <v>1</v>
      </c>
      <c r="Z21" t="n">
        <v>10</v>
      </c>
      <c r="AA21" t="n">
        <v>516.5646325605239</v>
      </c>
      <c r="AB21" t="n">
        <v>706.7865194925156</v>
      </c>
      <c r="AC21" t="n">
        <v>639.3318060532595</v>
      </c>
      <c r="AD21" t="n">
        <v>516564.6325605239</v>
      </c>
      <c r="AE21" t="n">
        <v>706786.5194925156</v>
      </c>
      <c r="AF21" t="n">
        <v>2.206283434115181e-06</v>
      </c>
      <c r="AG21" t="n">
        <v>11.54296875</v>
      </c>
      <c r="AH21" t="n">
        <v>639331.8060532595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5.6544</v>
      </c>
      <c r="E22" t="n">
        <v>17.69</v>
      </c>
      <c r="F22" t="n">
        <v>13.32</v>
      </c>
      <c r="G22" t="n">
        <v>28.55</v>
      </c>
      <c r="H22" t="n">
        <v>0.38</v>
      </c>
      <c r="I22" t="n">
        <v>28</v>
      </c>
      <c r="J22" t="n">
        <v>283.9</v>
      </c>
      <c r="K22" t="n">
        <v>60.56</v>
      </c>
      <c r="L22" t="n">
        <v>6</v>
      </c>
      <c r="M22" t="n">
        <v>26</v>
      </c>
      <c r="N22" t="n">
        <v>77.34</v>
      </c>
      <c r="O22" t="n">
        <v>35248.1</v>
      </c>
      <c r="P22" t="n">
        <v>218.92</v>
      </c>
      <c r="Q22" t="n">
        <v>988.38</v>
      </c>
      <c r="R22" t="n">
        <v>55.39</v>
      </c>
      <c r="S22" t="n">
        <v>35.43</v>
      </c>
      <c r="T22" t="n">
        <v>8865.49</v>
      </c>
      <c r="U22" t="n">
        <v>0.64</v>
      </c>
      <c r="V22" t="n">
        <v>0.86</v>
      </c>
      <c r="W22" t="n">
        <v>3.01</v>
      </c>
      <c r="X22" t="n">
        <v>0.57</v>
      </c>
      <c r="Y22" t="n">
        <v>1</v>
      </c>
      <c r="Z22" t="n">
        <v>10</v>
      </c>
      <c r="AA22" t="n">
        <v>515.521232603721</v>
      </c>
      <c r="AB22" t="n">
        <v>705.3588936400607</v>
      </c>
      <c r="AC22" t="n">
        <v>638.0404308084774</v>
      </c>
      <c r="AD22" t="n">
        <v>515521.2326037211</v>
      </c>
      <c r="AE22" t="n">
        <v>705358.8936400607</v>
      </c>
      <c r="AF22" t="n">
        <v>2.211642003627366e-06</v>
      </c>
      <c r="AG22" t="n">
        <v>11.51692708333333</v>
      </c>
      <c r="AH22" t="n">
        <v>638040.4308084773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5.7098</v>
      </c>
      <c r="E23" t="n">
        <v>17.51</v>
      </c>
      <c r="F23" t="n">
        <v>13.25</v>
      </c>
      <c r="G23" t="n">
        <v>30.59</v>
      </c>
      <c r="H23" t="n">
        <v>0.39</v>
      </c>
      <c r="I23" t="n">
        <v>26</v>
      </c>
      <c r="J23" t="n">
        <v>284.4</v>
      </c>
      <c r="K23" t="n">
        <v>60.56</v>
      </c>
      <c r="L23" t="n">
        <v>6.25</v>
      </c>
      <c r="M23" t="n">
        <v>24</v>
      </c>
      <c r="N23" t="n">
        <v>77.59</v>
      </c>
      <c r="O23" t="n">
        <v>35309.61</v>
      </c>
      <c r="P23" t="n">
        <v>217</v>
      </c>
      <c r="Q23" t="n">
        <v>988.17</v>
      </c>
      <c r="R23" t="n">
        <v>53.3</v>
      </c>
      <c r="S23" t="n">
        <v>35.43</v>
      </c>
      <c r="T23" t="n">
        <v>7831.69</v>
      </c>
      <c r="U23" t="n">
        <v>0.66</v>
      </c>
      <c r="V23" t="n">
        <v>0.86</v>
      </c>
      <c r="W23" t="n">
        <v>3.01</v>
      </c>
      <c r="X23" t="n">
        <v>0.5</v>
      </c>
      <c r="Y23" t="n">
        <v>1</v>
      </c>
      <c r="Z23" t="n">
        <v>10</v>
      </c>
      <c r="AA23" t="n">
        <v>510.4375099130255</v>
      </c>
      <c r="AB23" t="n">
        <v>698.4031199766345</v>
      </c>
      <c r="AC23" t="n">
        <v>631.7485064209991</v>
      </c>
      <c r="AD23" t="n">
        <v>510437.5099130254</v>
      </c>
      <c r="AE23" t="n">
        <v>698403.1199766345</v>
      </c>
      <c r="AF23" t="n">
        <v>2.233310963552549e-06</v>
      </c>
      <c r="AG23" t="n">
        <v>11.39973958333333</v>
      </c>
      <c r="AH23" t="n">
        <v>631748.5064209991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5.7323</v>
      </c>
      <c r="E24" t="n">
        <v>17.44</v>
      </c>
      <c r="F24" t="n">
        <v>13.24</v>
      </c>
      <c r="G24" t="n">
        <v>31.77</v>
      </c>
      <c r="H24" t="n">
        <v>0.41</v>
      </c>
      <c r="I24" t="n">
        <v>25</v>
      </c>
      <c r="J24" t="n">
        <v>284.89</v>
      </c>
      <c r="K24" t="n">
        <v>60.56</v>
      </c>
      <c r="L24" t="n">
        <v>6.5</v>
      </c>
      <c r="M24" t="n">
        <v>23</v>
      </c>
      <c r="N24" t="n">
        <v>77.84</v>
      </c>
      <c r="O24" t="n">
        <v>35371.22</v>
      </c>
      <c r="P24" t="n">
        <v>216.34</v>
      </c>
      <c r="Q24" t="n">
        <v>988.28</v>
      </c>
      <c r="R24" t="n">
        <v>52.86</v>
      </c>
      <c r="S24" t="n">
        <v>35.43</v>
      </c>
      <c r="T24" t="n">
        <v>7617.83</v>
      </c>
      <c r="U24" t="n">
        <v>0.67</v>
      </c>
      <c r="V24" t="n">
        <v>0.86</v>
      </c>
      <c r="W24" t="n">
        <v>3</v>
      </c>
      <c r="X24" t="n">
        <v>0.48</v>
      </c>
      <c r="Y24" t="n">
        <v>1</v>
      </c>
      <c r="Z24" t="n">
        <v>10</v>
      </c>
      <c r="AA24" t="n">
        <v>508.6780550774611</v>
      </c>
      <c r="AB24" t="n">
        <v>695.9957562489462</v>
      </c>
      <c r="AC24" t="n">
        <v>629.570898108725</v>
      </c>
      <c r="AD24" t="n">
        <v>508678.0550774611</v>
      </c>
      <c r="AE24" t="n">
        <v>695995.7562489462</v>
      </c>
      <c r="AF24" t="n">
        <v>2.242111533919275e-06</v>
      </c>
      <c r="AG24" t="n">
        <v>11.35416666666667</v>
      </c>
      <c r="AH24" t="n">
        <v>629570.8981087251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5.7603</v>
      </c>
      <c r="E25" t="n">
        <v>17.36</v>
      </c>
      <c r="F25" t="n">
        <v>13.21</v>
      </c>
      <c r="G25" t="n">
        <v>33.01</v>
      </c>
      <c r="H25" t="n">
        <v>0.42</v>
      </c>
      <c r="I25" t="n">
        <v>24</v>
      </c>
      <c r="J25" t="n">
        <v>285.39</v>
      </c>
      <c r="K25" t="n">
        <v>60.56</v>
      </c>
      <c r="L25" t="n">
        <v>6.75</v>
      </c>
      <c r="M25" t="n">
        <v>22</v>
      </c>
      <c r="N25" t="n">
        <v>78.09</v>
      </c>
      <c r="O25" t="n">
        <v>35432.93</v>
      </c>
      <c r="P25" t="n">
        <v>215.08</v>
      </c>
      <c r="Q25" t="n">
        <v>988.11</v>
      </c>
      <c r="R25" t="n">
        <v>51.85</v>
      </c>
      <c r="S25" t="n">
        <v>35.43</v>
      </c>
      <c r="T25" t="n">
        <v>7115.11</v>
      </c>
      <c r="U25" t="n">
        <v>0.68</v>
      </c>
      <c r="V25" t="n">
        <v>0.86</v>
      </c>
      <c r="W25" t="n">
        <v>3</v>
      </c>
      <c r="X25" t="n">
        <v>0.45</v>
      </c>
      <c r="Y25" t="n">
        <v>1</v>
      </c>
      <c r="Z25" t="n">
        <v>10</v>
      </c>
      <c r="AA25" t="n">
        <v>506.003117476451</v>
      </c>
      <c r="AB25" t="n">
        <v>692.3357886133259</v>
      </c>
      <c r="AC25" t="n">
        <v>626.2602326474517</v>
      </c>
      <c r="AD25" t="n">
        <v>506003.117476451</v>
      </c>
      <c r="AE25" t="n">
        <v>692335.7886133259</v>
      </c>
      <c r="AF25" t="n">
        <v>2.25306335482009e-06</v>
      </c>
      <c r="AG25" t="n">
        <v>11.30208333333333</v>
      </c>
      <c r="AH25" t="n">
        <v>626260.2326474517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5.7777</v>
      </c>
      <c r="E26" t="n">
        <v>17.31</v>
      </c>
      <c r="F26" t="n">
        <v>13.21</v>
      </c>
      <c r="G26" t="n">
        <v>34.45</v>
      </c>
      <c r="H26" t="n">
        <v>0.44</v>
      </c>
      <c r="I26" t="n">
        <v>23</v>
      </c>
      <c r="J26" t="n">
        <v>285.9</v>
      </c>
      <c r="K26" t="n">
        <v>60.56</v>
      </c>
      <c r="L26" t="n">
        <v>7</v>
      </c>
      <c r="M26" t="n">
        <v>21</v>
      </c>
      <c r="N26" t="n">
        <v>78.34</v>
      </c>
      <c r="O26" t="n">
        <v>35494.74</v>
      </c>
      <c r="P26" t="n">
        <v>214.5</v>
      </c>
      <c r="Q26" t="n">
        <v>988.12</v>
      </c>
      <c r="R26" t="n">
        <v>51.61</v>
      </c>
      <c r="S26" t="n">
        <v>35.43</v>
      </c>
      <c r="T26" t="n">
        <v>7000.67</v>
      </c>
      <c r="U26" t="n">
        <v>0.6899999999999999</v>
      </c>
      <c r="V26" t="n">
        <v>0.86</v>
      </c>
      <c r="W26" t="n">
        <v>3.01</v>
      </c>
      <c r="X26" t="n">
        <v>0.45</v>
      </c>
      <c r="Y26" t="n">
        <v>1</v>
      </c>
      <c r="Z26" t="n">
        <v>10</v>
      </c>
      <c r="AA26" t="n">
        <v>504.6405618871386</v>
      </c>
      <c r="AB26" t="n">
        <v>690.4714799443187</v>
      </c>
      <c r="AC26" t="n">
        <v>624.5738509812408</v>
      </c>
      <c r="AD26" t="n">
        <v>504640.5618871386</v>
      </c>
      <c r="AE26" t="n">
        <v>690471.4799443188</v>
      </c>
      <c r="AF26" t="n">
        <v>2.259869129237025e-06</v>
      </c>
      <c r="AG26" t="n">
        <v>11.26953125</v>
      </c>
      <c r="AH26" t="n">
        <v>624573.8509812407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5.7795</v>
      </c>
      <c r="E27" t="n">
        <v>17.3</v>
      </c>
      <c r="F27" t="n">
        <v>13.2</v>
      </c>
      <c r="G27" t="n">
        <v>34.44</v>
      </c>
      <c r="H27" t="n">
        <v>0.45</v>
      </c>
      <c r="I27" t="n">
        <v>23</v>
      </c>
      <c r="J27" t="n">
        <v>286.4</v>
      </c>
      <c r="K27" t="n">
        <v>60.56</v>
      </c>
      <c r="L27" t="n">
        <v>7.25</v>
      </c>
      <c r="M27" t="n">
        <v>21</v>
      </c>
      <c r="N27" t="n">
        <v>78.59</v>
      </c>
      <c r="O27" t="n">
        <v>35556.78</v>
      </c>
      <c r="P27" t="n">
        <v>213.77</v>
      </c>
      <c r="Q27" t="n">
        <v>988.08</v>
      </c>
      <c r="R27" t="n">
        <v>51.64</v>
      </c>
      <c r="S27" t="n">
        <v>35.43</v>
      </c>
      <c r="T27" t="n">
        <v>7014.9</v>
      </c>
      <c r="U27" t="n">
        <v>0.6899999999999999</v>
      </c>
      <c r="V27" t="n">
        <v>0.86</v>
      </c>
      <c r="W27" t="n">
        <v>3</v>
      </c>
      <c r="X27" t="n">
        <v>0.45</v>
      </c>
      <c r="Y27" t="n">
        <v>1</v>
      </c>
      <c r="Z27" t="n">
        <v>10</v>
      </c>
      <c r="AA27" t="n">
        <v>503.8180168350154</v>
      </c>
      <c r="AB27" t="n">
        <v>689.346037515877</v>
      </c>
      <c r="AC27" t="n">
        <v>623.5558191986012</v>
      </c>
      <c r="AD27" t="n">
        <v>503818.0168350154</v>
      </c>
      <c r="AE27" t="n">
        <v>689346.037515877</v>
      </c>
      <c r="AF27" t="n">
        <v>2.260573174866363e-06</v>
      </c>
      <c r="AG27" t="n">
        <v>11.26302083333333</v>
      </c>
      <c r="AH27" t="n">
        <v>623555.8191986012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5.8076</v>
      </c>
      <c r="E28" t="n">
        <v>17.22</v>
      </c>
      <c r="F28" t="n">
        <v>13.17</v>
      </c>
      <c r="G28" t="n">
        <v>35.92</v>
      </c>
      <c r="H28" t="n">
        <v>0.47</v>
      </c>
      <c r="I28" t="n">
        <v>22</v>
      </c>
      <c r="J28" t="n">
        <v>286.9</v>
      </c>
      <c r="K28" t="n">
        <v>60.56</v>
      </c>
      <c r="L28" t="n">
        <v>7.5</v>
      </c>
      <c r="M28" t="n">
        <v>20</v>
      </c>
      <c r="N28" t="n">
        <v>78.84999999999999</v>
      </c>
      <c r="O28" t="n">
        <v>35618.8</v>
      </c>
      <c r="P28" t="n">
        <v>212.81</v>
      </c>
      <c r="Q28" t="n">
        <v>988.3200000000001</v>
      </c>
      <c r="R28" t="n">
        <v>50.84</v>
      </c>
      <c r="S28" t="n">
        <v>35.43</v>
      </c>
      <c r="T28" t="n">
        <v>6621.45</v>
      </c>
      <c r="U28" t="n">
        <v>0.7</v>
      </c>
      <c r="V28" t="n">
        <v>0.87</v>
      </c>
      <c r="W28" t="n">
        <v>3</v>
      </c>
      <c r="X28" t="n">
        <v>0.41</v>
      </c>
      <c r="Y28" t="n">
        <v>1</v>
      </c>
      <c r="Z28" t="n">
        <v>10</v>
      </c>
      <c r="AA28" t="n">
        <v>488.7105039163985</v>
      </c>
      <c r="AB28" t="n">
        <v>668.6752718441945</v>
      </c>
      <c r="AC28" t="n">
        <v>604.8578423910222</v>
      </c>
      <c r="AD28" t="n">
        <v>488710.5039163985</v>
      </c>
      <c r="AE28" t="n">
        <v>668675.2718441945</v>
      </c>
      <c r="AF28" t="n">
        <v>2.271564109413252e-06</v>
      </c>
      <c r="AG28" t="n">
        <v>11.2109375</v>
      </c>
      <c r="AH28" t="n">
        <v>604857.8423910222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5.8273</v>
      </c>
      <c r="E29" t="n">
        <v>17.16</v>
      </c>
      <c r="F29" t="n">
        <v>13.16</v>
      </c>
      <c r="G29" t="n">
        <v>37.61</v>
      </c>
      <c r="H29" t="n">
        <v>0.48</v>
      </c>
      <c r="I29" t="n">
        <v>21</v>
      </c>
      <c r="J29" t="n">
        <v>287.41</v>
      </c>
      <c r="K29" t="n">
        <v>60.56</v>
      </c>
      <c r="L29" t="n">
        <v>7.75</v>
      </c>
      <c r="M29" t="n">
        <v>19</v>
      </c>
      <c r="N29" t="n">
        <v>79.09999999999999</v>
      </c>
      <c r="O29" t="n">
        <v>35680.92</v>
      </c>
      <c r="P29" t="n">
        <v>211.94</v>
      </c>
      <c r="Q29" t="n">
        <v>988.08</v>
      </c>
      <c r="R29" t="n">
        <v>50.59</v>
      </c>
      <c r="S29" t="n">
        <v>35.43</v>
      </c>
      <c r="T29" t="n">
        <v>6499.28</v>
      </c>
      <c r="U29" t="n">
        <v>0.7</v>
      </c>
      <c r="V29" t="n">
        <v>0.87</v>
      </c>
      <c r="W29" t="n">
        <v>3</v>
      </c>
      <c r="X29" t="n">
        <v>0.41</v>
      </c>
      <c r="Y29" t="n">
        <v>1</v>
      </c>
      <c r="Z29" t="n">
        <v>10</v>
      </c>
      <c r="AA29" t="n">
        <v>486.9463177082843</v>
      </c>
      <c r="AB29" t="n">
        <v>666.26143444385</v>
      </c>
      <c r="AC29" t="n">
        <v>602.6743782443245</v>
      </c>
      <c r="AD29" t="n">
        <v>486946.3177082843</v>
      </c>
      <c r="AE29" t="n">
        <v>666261.4344438501</v>
      </c>
      <c r="AF29" t="n">
        <v>2.279269497689897e-06</v>
      </c>
      <c r="AG29" t="n">
        <v>11.171875</v>
      </c>
      <c r="AH29" t="n">
        <v>602674.3782443246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5.8542</v>
      </c>
      <c r="E30" t="n">
        <v>17.08</v>
      </c>
      <c r="F30" t="n">
        <v>13.14</v>
      </c>
      <c r="G30" t="n">
        <v>39.41</v>
      </c>
      <c r="H30" t="n">
        <v>0.49</v>
      </c>
      <c r="I30" t="n">
        <v>20</v>
      </c>
      <c r="J30" t="n">
        <v>287.91</v>
      </c>
      <c r="K30" t="n">
        <v>60.56</v>
      </c>
      <c r="L30" t="n">
        <v>8</v>
      </c>
      <c r="M30" t="n">
        <v>18</v>
      </c>
      <c r="N30" t="n">
        <v>79.36</v>
      </c>
      <c r="O30" t="n">
        <v>35743.15</v>
      </c>
      <c r="P30" t="n">
        <v>211.17</v>
      </c>
      <c r="Q30" t="n">
        <v>988.1</v>
      </c>
      <c r="R30" t="n">
        <v>49.4</v>
      </c>
      <c r="S30" t="n">
        <v>35.43</v>
      </c>
      <c r="T30" t="n">
        <v>5909.97</v>
      </c>
      <c r="U30" t="n">
        <v>0.72</v>
      </c>
      <c r="V30" t="n">
        <v>0.87</v>
      </c>
      <c r="W30" t="n">
        <v>3</v>
      </c>
      <c r="X30" t="n">
        <v>0.38</v>
      </c>
      <c r="Y30" t="n">
        <v>1</v>
      </c>
      <c r="Z30" t="n">
        <v>10</v>
      </c>
      <c r="AA30" t="n">
        <v>484.9129991571283</v>
      </c>
      <c r="AB30" t="n">
        <v>663.4793582984749</v>
      </c>
      <c r="AC30" t="n">
        <v>600.1578195415957</v>
      </c>
      <c r="AD30" t="n">
        <v>484912.9991571283</v>
      </c>
      <c r="AE30" t="n">
        <v>663479.3582984749</v>
      </c>
      <c r="AF30" t="n">
        <v>2.289791068483893e-06</v>
      </c>
      <c r="AG30" t="n">
        <v>11.11979166666667</v>
      </c>
      <c r="AH30" t="n">
        <v>600157.8195415956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5.859</v>
      </c>
      <c r="E31" t="n">
        <v>17.07</v>
      </c>
      <c r="F31" t="n">
        <v>13.12</v>
      </c>
      <c r="G31" t="n">
        <v>39.37</v>
      </c>
      <c r="H31" t="n">
        <v>0.51</v>
      </c>
      <c r="I31" t="n">
        <v>20</v>
      </c>
      <c r="J31" t="n">
        <v>288.42</v>
      </c>
      <c r="K31" t="n">
        <v>60.56</v>
      </c>
      <c r="L31" t="n">
        <v>8.25</v>
      </c>
      <c r="M31" t="n">
        <v>18</v>
      </c>
      <c r="N31" t="n">
        <v>79.61</v>
      </c>
      <c r="O31" t="n">
        <v>35805.48</v>
      </c>
      <c r="P31" t="n">
        <v>210.23</v>
      </c>
      <c r="Q31" t="n">
        <v>988.09</v>
      </c>
      <c r="R31" t="n">
        <v>49.03</v>
      </c>
      <c r="S31" t="n">
        <v>35.43</v>
      </c>
      <c r="T31" t="n">
        <v>5727.81</v>
      </c>
      <c r="U31" t="n">
        <v>0.72</v>
      </c>
      <c r="V31" t="n">
        <v>0.87</v>
      </c>
      <c r="W31" t="n">
        <v>3</v>
      </c>
      <c r="X31" t="n">
        <v>0.37</v>
      </c>
      <c r="Y31" t="n">
        <v>1</v>
      </c>
      <c r="Z31" t="n">
        <v>10</v>
      </c>
      <c r="AA31" t="n">
        <v>483.7236970005861</v>
      </c>
      <c r="AB31" t="n">
        <v>661.8521026195859</v>
      </c>
      <c r="AC31" t="n">
        <v>598.6858668608321</v>
      </c>
      <c r="AD31" t="n">
        <v>483723.6970005861</v>
      </c>
      <c r="AE31" t="n">
        <v>661852.1026195859</v>
      </c>
      <c r="AF31" t="n">
        <v>2.291668523495462e-06</v>
      </c>
      <c r="AG31" t="n">
        <v>11.11328125</v>
      </c>
      <c r="AH31" t="n">
        <v>598685.8668608321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5.8804</v>
      </c>
      <c r="E32" t="n">
        <v>17.01</v>
      </c>
      <c r="F32" t="n">
        <v>13.11</v>
      </c>
      <c r="G32" t="n">
        <v>41.41</v>
      </c>
      <c r="H32" t="n">
        <v>0.52</v>
      </c>
      <c r="I32" t="n">
        <v>19</v>
      </c>
      <c r="J32" t="n">
        <v>288.92</v>
      </c>
      <c r="K32" t="n">
        <v>60.56</v>
      </c>
      <c r="L32" t="n">
        <v>8.5</v>
      </c>
      <c r="M32" t="n">
        <v>17</v>
      </c>
      <c r="N32" t="n">
        <v>79.87</v>
      </c>
      <c r="O32" t="n">
        <v>35867.91</v>
      </c>
      <c r="P32" t="n">
        <v>209.45</v>
      </c>
      <c r="Q32" t="n">
        <v>988.23</v>
      </c>
      <c r="R32" t="n">
        <v>48.74</v>
      </c>
      <c r="S32" t="n">
        <v>35.43</v>
      </c>
      <c r="T32" t="n">
        <v>5588.15</v>
      </c>
      <c r="U32" t="n">
        <v>0.73</v>
      </c>
      <c r="V32" t="n">
        <v>0.87</v>
      </c>
      <c r="W32" t="n">
        <v>3</v>
      </c>
      <c r="X32" t="n">
        <v>0.36</v>
      </c>
      <c r="Y32" t="n">
        <v>1</v>
      </c>
      <c r="Z32" t="n">
        <v>10</v>
      </c>
      <c r="AA32" t="n">
        <v>481.9998343873771</v>
      </c>
      <c r="AB32" t="n">
        <v>659.4934377407421</v>
      </c>
      <c r="AC32" t="n">
        <v>596.5523096476181</v>
      </c>
      <c r="AD32" t="n">
        <v>481999.8343873771</v>
      </c>
      <c r="AE32" t="n">
        <v>659493.4377407421</v>
      </c>
      <c r="AF32" t="n">
        <v>2.30003884375537e-06</v>
      </c>
      <c r="AG32" t="n">
        <v>11.07421875</v>
      </c>
      <c r="AH32" t="n">
        <v>596552.3096476181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5.8786</v>
      </c>
      <c r="E33" t="n">
        <v>17.01</v>
      </c>
      <c r="F33" t="n">
        <v>13.12</v>
      </c>
      <c r="G33" t="n">
        <v>41.42</v>
      </c>
      <c r="H33" t="n">
        <v>0.54</v>
      </c>
      <c r="I33" t="n">
        <v>19</v>
      </c>
      <c r="J33" t="n">
        <v>289.43</v>
      </c>
      <c r="K33" t="n">
        <v>60.56</v>
      </c>
      <c r="L33" t="n">
        <v>8.75</v>
      </c>
      <c r="M33" t="n">
        <v>17</v>
      </c>
      <c r="N33" t="n">
        <v>80.12</v>
      </c>
      <c r="O33" t="n">
        <v>35930.44</v>
      </c>
      <c r="P33" t="n">
        <v>208.45</v>
      </c>
      <c r="Q33" t="n">
        <v>988.14</v>
      </c>
      <c r="R33" t="n">
        <v>49.02</v>
      </c>
      <c r="S33" t="n">
        <v>35.43</v>
      </c>
      <c r="T33" t="n">
        <v>5724.27</v>
      </c>
      <c r="U33" t="n">
        <v>0.72</v>
      </c>
      <c r="V33" t="n">
        <v>0.87</v>
      </c>
      <c r="W33" t="n">
        <v>3</v>
      </c>
      <c r="X33" t="n">
        <v>0.36</v>
      </c>
      <c r="Y33" t="n">
        <v>1</v>
      </c>
      <c r="Z33" t="n">
        <v>10</v>
      </c>
      <c r="AA33" t="n">
        <v>481.2039842180907</v>
      </c>
      <c r="AB33" t="n">
        <v>658.404520428693</v>
      </c>
      <c r="AC33" t="n">
        <v>595.567317075526</v>
      </c>
      <c r="AD33" t="n">
        <v>481203.9842180907</v>
      </c>
      <c r="AE33" t="n">
        <v>658404.520428693</v>
      </c>
      <c r="AF33" t="n">
        <v>2.299334798126032e-06</v>
      </c>
      <c r="AG33" t="n">
        <v>11.07421875</v>
      </c>
      <c r="AH33" t="n">
        <v>595567.317075526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5.9046</v>
      </c>
      <c r="E34" t="n">
        <v>16.94</v>
      </c>
      <c r="F34" t="n">
        <v>13.09</v>
      </c>
      <c r="G34" t="n">
        <v>43.65</v>
      </c>
      <c r="H34" t="n">
        <v>0.55</v>
      </c>
      <c r="I34" t="n">
        <v>18</v>
      </c>
      <c r="J34" t="n">
        <v>289.94</v>
      </c>
      <c r="K34" t="n">
        <v>60.56</v>
      </c>
      <c r="L34" t="n">
        <v>9</v>
      </c>
      <c r="M34" t="n">
        <v>16</v>
      </c>
      <c r="N34" t="n">
        <v>80.38</v>
      </c>
      <c r="O34" t="n">
        <v>35993.08</v>
      </c>
      <c r="P34" t="n">
        <v>208.12</v>
      </c>
      <c r="Q34" t="n">
        <v>988.11</v>
      </c>
      <c r="R34" t="n">
        <v>48.21</v>
      </c>
      <c r="S34" t="n">
        <v>35.43</v>
      </c>
      <c r="T34" t="n">
        <v>5325.67</v>
      </c>
      <c r="U34" t="n">
        <v>0.74</v>
      </c>
      <c r="V34" t="n">
        <v>0.87</v>
      </c>
      <c r="W34" t="n">
        <v>3</v>
      </c>
      <c r="X34" t="n">
        <v>0.34</v>
      </c>
      <c r="Y34" t="n">
        <v>1</v>
      </c>
      <c r="Z34" t="n">
        <v>10</v>
      </c>
      <c r="AA34" t="n">
        <v>479.6090791574075</v>
      </c>
      <c r="AB34" t="n">
        <v>656.2223009624208</v>
      </c>
      <c r="AC34" t="n">
        <v>593.5933655723505</v>
      </c>
      <c r="AD34" t="n">
        <v>479609.0791574075</v>
      </c>
      <c r="AE34" t="n">
        <v>656222.3009624209</v>
      </c>
      <c r="AF34" t="n">
        <v>2.309504346105359e-06</v>
      </c>
      <c r="AG34" t="n">
        <v>11.02864583333333</v>
      </c>
      <c r="AH34" t="n">
        <v>593593.3655723506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5.9285</v>
      </c>
      <c r="E35" t="n">
        <v>16.87</v>
      </c>
      <c r="F35" t="n">
        <v>13.08</v>
      </c>
      <c r="G35" t="n">
        <v>46.16</v>
      </c>
      <c r="H35" t="n">
        <v>0.57</v>
      </c>
      <c r="I35" t="n">
        <v>17</v>
      </c>
      <c r="J35" t="n">
        <v>290.45</v>
      </c>
      <c r="K35" t="n">
        <v>60.56</v>
      </c>
      <c r="L35" t="n">
        <v>9.25</v>
      </c>
      <c r="M35" t="n">
        <v>15</v>
      </c>
      <c r="N35" t="n">
        <v>80.64</v>
      </c>
      <c r="O35" t="n">
        <v>36055.83</v>
      </c>
      <c r="P35" t="n">
        <v>205.77</v>
      </c>
      <c r="Q35" t="n">
        <v>988.15</v>
      </c>
      <c r="R35" t="n">
        <v>47.7</v>
      </c>
      <c r="S35" t="n">
        <v>35.43</v>
      </c>
      <c r="T35" t="n">
        <v>5074.64</v>
      </c>
      <c r="U35" t="n">
        <v>0.74</v>
      </c>
      <c r="V35" t="n">
        <v>0.87</v>
      </c>
      <c r="W35" t="n">
        <v>3</v>
      </c>
      <c r="X35" t="n">
        <v>0.32</v>
      </c>
      <c r="Y35" t="n">
        <v>1</v>
      </c>
      <c r="Z35" t="n">
        <v>10</v>
      </c>
      <c r="AA35" t="n">
        <v>476.193766501879</v>
      </c>
      <c r="AB35" t="n">
        <v>651.5493195141663</v>
      </c>
      <c r="AC35" t="n">
        <v>589.3663669149469</v>
      </c>
      <c r="AD35" t="n">
        <v>476193.766501879</v>
      </c>
      <c r="AE35" t="n">
        <v>651549.3195141663</v>
      </c>
      <c r="AF35" t="n">
        <v>2.318852507517126e-06</v>
      </c>
      <c r="AG35" t="n">
        <v>10.98307291666667</v>
      </c>
      <c r="AH35" t="n">
        <v>589366.3669149468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5.929</v>
      </c>
      <c r="E36" t="n">
        <v>16.87</v>
      </c>
      <c r="F36" t="n">
        <v>13.08</v>
      </c>
      <c r="G36" t="n">
        <v>46.15</v>
      </c>
      <c r="H36" t="n">
        <v>0.58</v>
      </c>
      <c r="I36" t="n">
        <v>17</v>
      </c>
      <c r="J36" t="n">
        <v>290.96</v>
      </c>
      <c r="K36" t="n">
        <v>60.56</v>
      </c>
      <c r="L36" t="n">
        <v>9.5</v>
      </c>
      <c r="M36" t="n">
        <v>15</v>
      </c>
      <c r="N36" t="n">
        <v>80.90000000000001</v>
      </c>
      <c r="O36" t="n">
        <v>36118.68</v>
      </c>
      <c r="P36" t="n">
        <v>205.66</v>
      </c>
      <c r="Q36" t="n">
        <v>988.09</v>
      </c>
      <c r="R36" t="n">
        <v>47.66</v>
      </c>
      <c r="S36" t="n">
        <v>35.43</v>
      </c>
      <c r="T36" t="n">
        <v>5056.33</v>
      </c>
      <c r="U36" t="n">
        <v>0.74</v>
      </c>
      <c r="V36" t="n">
        <v>0.87</v>
      </c>
      <c r="W36" t="n">
        <v>3</v>
      </c>
      <c r="X36" t="n">
        <v>0.32</v>
      </c>
      <c r="Y36" t="n">
        <v>1</v>
      </c>
      <c r="Z36" t="n">
        <v>10</v>
      </c>
      <c r="AA36" t="n">
        <v>476.0713692413364</v>
      </c>
      <c r="AB36" t="n">
        <v>651.3818501825059</v>
      </c>
      <c r="AC36" t="n">
        <v>589.2148806212554</v>
      </c>
      <c r="AD36" t="n">
        <v>476071.3692413364</v>
      </c>
      <c r="AE36" t="n">
        <v>651381.8501825059</v>
      </c>
      <c r="AF36" t="n">
        <v>2.319048075747498e-06</v>
      </c>
      <c r="AG36" t="n">
        <v>10.98307291666667</v>
      </c>
      <c r="AH36" t="n">
        <v>589214.8806212554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5.9292</v>
      </c>
      <c r="E37" t="n">
        <v>16.87</v>
      </c>
      <c r="F37" t="n">
        <v>13.08</v>
      </c>
      <c r="G37" t="n">
        <v>46.15</v>
      </c>
      <c r="H37" t="n">
        <v>0.6</v>
      </c>
      <c r="I37" t="n">
        <v>17</v>
      </c>
      <c r="J37" t="n">
        <v>291.47</v>
      </c>
      <c r="K37" t="n">
        <v>60.56</v>
      </c>
      <c r="L37" t="n">
        <v>9.75</v>
      </c>
      <c r="M37" t="n">
        <v>15</v>
      </c>
      <c r="N37" t="n">
        <v>81.16</v>
      </c>
      <c r="O37" t="n">
        <v>36181.64</v>
      </c>
      <c r="P37" t="n">
        <v>204.94</v>
      </c>
      <c r="Q37" t="n">
        <v>988.11</v>
      </c>
      <c r="R37" t="n">
        <v>47.64</v>
      </c>
      <c r="S37" t="n">
        <v>35.43</v>
      </c>
      <c r="T37" t="n">
        <v>5047.61</v>
      </c>
      <c r="U37" t="n">
        <v>0.74</v>
      </c>
      <c r="V37" t="n">
        <v>0.87</v>
      </c>
      <c r="W37" t="n">
        <v>3</v>
      </c>
      <c r="X37" t="n">
        <v>0.32</v>
      </c>
      <c r="Y37" t="n">
        <v>1</v>
      </c>
      <c r="Z37" t="n">
        <v>10</v>
      </c>
      <c r="AA37" t="n">
        <v>475.4019674915361</v>
      </c>
      <c r="AB37" t="n">
        <v>650.4659451765085</v>
      </c>
      <c r="AC37" t="n">
        <v>588.3863883035497</v>
      </c>
      <c r="AD37" t="n">
        <v>475401.9674915362</v>
      </c>
      <c r="AE37" t="n">
        <v>650465.9451765085</v>
      </c>
      <c r="AF37" t="n">
        <v>2.319126303039646e-06</v>
      </c>
      <c r="AG37" t="n">
        <v>10.98307291666667</v>
      </c>
      <c r="AH37" t="n">
        <v>588386.3883035496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5.9555</v>
      </c>
      <c r="E38" t="n">
        <v>16.79</v>
      </c>
      <c r="F38" t="n">
        <v>13.05</v>
      </c>
      <c r="G38" t="n">
        <v>48.95</v>
      </c>
      <c r="H38" t="n">
        <v>0.61</v>
      </c>
      <c r="I38" t="n">
        <v>16</v>
      </c>
      <c r="J38" t="n">
        <v>291.98</v>
      </c>
      <c r="K38" t="n">
        <v>60.56</v>
      </c>
      <c r="L38" t="n">
        <v>10</v>
      </c>
      <c r="M38" t="n">
        <v>14</v>
      </c>
      <c r="N38" t="n">
        <v>81.42</v>
      </c>
      <c r="O38" t="n">
        <v>36244.71</v>
      </c>
      <c r="P38" t="n">
        <v>204.65</v>
      </c>
      <c r="Q38" t="n">
        <v>988.12</v>
      </c>
      <c r="R38" t="n">
        <v>47.1</v>
      </c>
      <c r="S38" t="n">
        <v>35.43</v>
      </c>
      <c r="T38" t="n">
        <v>4782.05</v>
      </c>
      <c r="U38" t="n">
        <v>0.75</v>
      </c>
      <c r="V38" t="n">
        <v>0.87</v>
      </c>
      <c r="W38" t="n">
        <v>2.99</v>
      </c>
      <c r="X38" t="n">
        <v>0.3</v>
      </c>
      <c r="Y38" t="n">
        <v>1</v>
      </c>
      <c r="Z38" t="n">
        <v>10</v>
      </c>
      <c r="AA38" t="n">
        <v>473.8690667694326</v>
      </c>
      <c r="AB38" t="n">
        <v>648.3685627817193</v>
      </c>
      <c r="AC38" t="n">
        <v>586.4891771408245</v>
      </c>
      <c r="AD38" t="n">
        <v>473869.0667694326</v>
      </c>
      <c r="AE38" t="n">
        <v>648368.5627817194</v>
      </c>
      <c r="AF38" t="n">
        <v>2.329413191957197e-06</v>
      </c>
      <c r="AG38" t="n">
        <v>10.93098958333333</v>
      </c>
      <c r="AH38" t="n">
        <v>586489.1771408245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5.9498</v>
      </c>
      <c r="E39" t="n">
        <v>16.81</v>
      </c>
      <c r="F39" t="n">
        <v>13.07</v>
      </c>
      <c r="G39" t="n">
        <v>49.01</v>
      </c>
      <c r="H39" t="n">
        <v>0.62</v>
      </c>
      <c r="I39" t="n">
        <v>16</v>
      </c>
      <c r="J39" t="n">
        <v>292.49</v>
      </c>
      <c r="K39" t="n">
        <v>60.56</v>
      </c>
      <c r="L39" t="n">
        <v>10.25</v>
      </c>
      <c r="M39" t="n">
        <v>14</v>
      </c>
      <c r="N39" t="n">
        <v>81.68000000000001</v>
      </c>
      <c r="O39" t="n">
        <v>36307.88</v>
      </c>
      <c r="P39" t="n">
        <v>203.98</v>
      </c>
      <c r="Q39" t="n">
        <v>988.24</v>
      </c>
      <c r="R39" t="n">
        <v>47.45</v>
      </c>
      <c r="S39" t="n">
        <v>35.43</v>
      </c>
      <c r="T39" t="n">
        <v>4957.43</v>
      </c>
      <c r="U39" t="n">
        <v>0.75</v>
      </c>
      <c r="V39" t="n">
        <v>0.87</v>
      </c>
      <c r="W39" t="n">
        <v>3</v>
      </c>
      <c r="X39" t="n">
        <v>0.32</v>
      </c>
      <c r="Y39" t="n">
        <v>1</v>
      </c>
      <c r="Z39" t="n">
        <v>10</v>
      </c>
      <c r="AA39" t="n">
        <v>473.5969608209006</v>
      </c>
      <c r="AB39" t="n">
        <v>647.9962554184706</v>
      </c>
      <c r="AC39" t="n">
        <v>586.1524022697874</v>
      </c>
      <c r="AD39" t="n">
        <v>473596.9608209006</v>
      </c>
      <c r="AE39" t="n">
        <v>647996.2554184706</v>
      </c>
      <c r="AF39" t="n">
        <v>2.32718371413096e-06</v>
      </c>
      <c r="AG39" t="n">
        <v>10.94401041666667</v>
      </c>
      <c r="AH39" t="n">
        <v>586152.4022697874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5.9799</v>
      </c>
      <c r="E40" t="n">
        <v>16.72</v>
      </c>
      <c r="F40" t="n">
        <v>13.04</v>
      </c>
      <c r="G40" t="n">
        <v>52.15</v>
      </c>
      <c r="H40" t="n">
        <v>0.64</v>
      </c>
      <c r="I40" t="n">
        <v>15</v>
      </c>
      <c r="J40" t="n">
        <v>293</v>
      </c>
      <c r="K40" t="n">
        <v>60.56</v>
      </c>
      <c r="L40" t="n">
        <v>10.5</v>
      </c>
      <c r="M40" t="n">
        <v>13</v>
      </c>
      <c r="N40" t="n">
        <v>81.95</v>
      </c>
      <c r="O40" t="n">
        <v>36371.17</v>
      </c>
      <c r="P40" t="n">
        <v>202.95</v>
      </c>
      <c r="Q40" t="n">
        <v>988.09</v>
      </c>
      <c r="R40" t="n">
        <v>46.8</v>
      </c>
      <c r="S40" t="n">
        <v>35.43</v>
      </c>
      <c r="T40" t="n">
        <v>4638.49</v>
      </c>
      <c r="U40" t="n">
        <v>0.76</v>
      </c>
      <c r="V40" t="n">
        <v>0.87</v>
      </c>
      <c r="W40" t="n">
        <v>2.98</v>
      </c>
      <c r="X40" t="n">
        <v>0.28</v>
      </c>
      <c r="Y40" t="n">
        <v>1</v>
      </c>
      <c r="Z40" t="n">
        <v>10</v>
      </c>
      <c r="AA40" t="n">
        <v>471.2449662708265</v>
      </c>
      <c r="AB40" t="n">
        <v>644.7781527123828</v>
      </c>
      <c r="AC40" t="n">
        <v>583.2414307693334</v>
      </c>
      <c r="AD40" t="n">
        <v>471244.9662708265</v>
      </c>
      <c r="AE40" t="n">
        <v>644778.1527123828</v>
      </c>
      <c r="AF40" t="n">
        <v>2.338956921599336e-06</v>
      </c>
      <c r="AG40" t="n">
        <v>10.88541666666667</v>
      </c>
      <c r="AH40" t="n">
        <v>583241.4307693334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5.9807</v>
      </c>
      <c r="E41" t="n">
        <v>16.72</v>
      </c>
      <c r="F41" t="n">
        <v>13.04</v>
      </c>
      <c r="G41" t="n">
        <v>52.14</v>
      </c>
      <c r="H41" t="n">
        <v>0.65</v>
      </c>
      <c r="I41" t="n">
        <v>15</v>
      </c>
      <c r="J41" t="n">
        <v>293.52</v>
      </c>
      <c r="K41" t="n">
        <v>60.56</v>
      </c>
      <c r="L41" t="n">
        <v>10.75</v>
      </c>
      <c r="M41" t="n">
        <v>13</v>
      </c>
      <c r="N41" t="n">
        <v>82.20999999999999</v>
      </c>
      <c r="O41" t="n">
        <v>36434.56</v>
      </c>
      <c r="P41" t="n">
        <v>202.37</v>
      </c>
      <c r="Q41" t="n">
        <v>988.11</v>
      </c>
      <c r="R41" t="n">
        <v>46.53</v>
      </c>
      <c r="S41" t="n">
        <v>35.43</v>
      </c>
      <c r="T41" t="n">
        <v>4499.81</v>
      </c>
      <c r="U41" t="n">
        <v>0.76</v>
      </c>
      <c r="V41" t="n">
        <v>0.87</v>
      </c>
      <c r="W41" t="n">
        <v>2.99</v>
      </c>
      <c r="X41" t="n">
        <v>0.28</v>
      </c>
      <c r="Y41" t="n">
        <v>1</v>
      </c>
      <c r="Z41" t="n">
        <v>10</v>
      </c>
      <c r="AA41" t="n">
        <v>470.6838778374863</v>
      </c>
      <c r="AB41" t="n">
        <v>644.0104467644121</v>
      </c>
      <c r="AC41" t="n">
        <v>582.546993599555</v>
      </c>
      <c r="AD41" t="n">
        <v>470683.8778374863</v>
      </c>
      <c r="AE41" t="n">
        <v>644010.4467644121</v>
      </c>
      <c r="AF41" t="n">
        <v>2.33926983076793e-06</v>
      </c>
      <c r="AG41" t="n">
        <v>10.88541666666667</v>
      </c>
      <c r="AH41" t="n">
        <v>582546.993599555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5.9785</v>
      </c>
      <c r="E42" t="n">
        <v>16.73</v>
      </c>
      <c r="F42" t="n">
        <v>13.04</v>
      </c>
      <c r="G42" t="n">
        <v>52.17</v>
      </c>
      <c r="H42" t="n">
        <v>0.67</v>
      </c>
      <c r="I42" t="n">
        <v>15</v>
      </c>
      <c r="J42" t="n">
        <v>294.03</v>
      </c>
      <c r="K42" t="n">
        <v>60.56</v>
      </c>
      <c r="L42" t="n">
        <v>11</v>
      </c>
      <c r="M42" t="n">
        <v>13</v>
      </c>
      <c r="N42" t="n">
        <v>82.48</v>
      </c>
      <c r="O42" t="n">
        <v>36498.06</v>
      </c>
      <c r="P42" t="n">
        <v>201.32</v>
      </c>
      <c r="Q42" t="n">
        <v>988.17</v>
      </c>
      <c r="R42" t="n">
        <v>46.77</v>
      </c>
      <c r="S42" t="n">
        <v>35.43</v>
      </c>
      <c r="T42" t="n">
        <v>4619.54</v>
      </c>
      <c r="U42" t="n">
        <v>0.76</v>
      </c>
      <c r="V42" t="n">
        <v>0.87</v>
      </c>
      <c r="W42" t="n">
        <v>2.99</v>
      </c>
      <c r="X42" t="n">
        <v>0.29</v>
      </c>
      <c r="Y42" t="n">
        <v>1</v>
      </c>
      <c r="Z42" t="n">
        <v>10</v>
      </c>
      <c r="AA42" t="n">
        <v>469.8196083012071</v>
      </c>
      <c r="AB42" t="n">
        <v>642.8279150559939</v>
      </c>
      <c r="AC42" t="n">
        <v>581.4773210576946</v>
      </c>
      <c r="AD42" t="n">
        <v>469819.6083012071</v>
      </c>
      <c r="AE42" t="n">
        <v>642827.9150559939</v>
      </c>
      <c r="AF42" t="n">
        <v>2.338409330554295e-06</v>
      </c>
      <c r="AG42" t="n">
        <v>10.89192708333333</v>
      </c>
      <c r="AH42" t="n">
        <v>581477.3210576945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6.0092</v>
      </c>
      <c r="E43" t="n">
        <v>16.64</v>
      </c>
      <c r="F43" t="n">
        <v>13.01</v>
      </c>
      <c r="G43" t="n">
        <v>55.75</v>
      </c>
      <c r="H43" t="n">
        <v>0.68</v>
      </c>
      <c r="I43" t="n">
        <v>14</v>
      </c>
      <c r="J43" t="n">
        <v>294.55</v>
      </c>
      <c r="K43" t="n">
        <v>60.56</v>
      </c>
      <c r="L43" t="n">
        <v>11.25</v>
      </c>
      <c r="M43" t="n">
        <v>12</v>
      </c>
      <c r="N43" t="n">
        <v>82.73999999999999</v>
      </c>
      <c r="O43" t="n">
        <v>36561.67</v>
      </c>
      <c r="P43" t="n">
        <v>200.58</v>
      </c>
      <c r="Q43" t="n">
        <v>988.13</v>
      </c>
      <c r="R43" t="n">
        <v>45.57</v>
      </c>
      <c r="S43" t="n">
        <v>35.43</v>
      </c>
      <c r="T43" t="n">
        <v>4027.15</v>
      </c>
      <c r="U43" t="n">
        <v>0.78</v>
      </c>
      <c r="V43" t="n">
        <v>0.88</v>
      </c>
      <c r="W43" t="n">
        <v>2.99</v>
      </c>
      <c r="X43" t="n">
        <v>0.25</v>
      </c>
      <c r="Y43" t="n">
        <v>1</v>
      </c>
      <c r="Z43" t="n">
        <v>10</v>
      </c>
      <c r="AA43" t="n">
        <v>467.7358875200256</v>
      </c>
      <c r="AB43" t="n">
        <v>639.9768763559083</v>
      </c>
      <c r="AC43" t="n">
        <v>578.8983814896872</v>
      </c>
      <c r="AD43" t="n">
        <v>467735.8875200256</v>
      </c>
      <c r="AE43" t="n">
        <v>639976.8763559083</v>
      </c>
      <c r="AF43" t="n">
        <v>2.350417219899117e-06</v>
      </c>
      <c r="AG43" t="n">
        <v>10.83333333333333</v>
      </c>
      <c r="AH43" t="n">
        <v>578898.3814896871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6.0093</v>
      </c>
      <c r="E44" t="n">
        <v>16.64</v>
      </c>
      <c r="F44" t="n">
        <v>13.01</v>
      </c>
      <c r="G44" t="n">
        <v>55.75</v>
      </c>
      <c r="H44" t="n">
        <v>0.6899999999999999</v>
      </c>
      <c r="I44" t="n">
        <v>14</v>
      </c>
      <c r="J44" t="n">
        <v>295.06</v>
      </c>
      <c r="K44" t="n">
        <v>60.56</v>
      </c>
      <c r="L44" t="n">
        <v>11.5</v>
      </c>
      <c r="M44" t="n">
        <v>12</v>
      </c>
      <c r="N44" t="n">
        <v>83.01000000000001</v>
      </c>
      <c r="O44" t="n">
        <v>36625.39</v>
      </c>
      <c r="P44" t="n">
        <v>200.21</v>
      </c>
      <c r="Q44" t="n">
        <v>988.13</v>
      </c>
      <c r="R44" t="n">
        <v>45.67</v>
      </c>
      <c r="S44" t="n">
        <v>35.43</v>
      </c>
      <c r="T44" t="n">
        <v>4075.16</v>
      </c>
      <c r="U44" t="n">
        <v>0.78</v>
      </c>
      <c r="V44" t="n">
        <v>0.88</v>
      </c>
      <c r="W44" t="n">
        <v>2.99</v>
      </c>
      <c r="X44" t="n">
        <v>0.25</v>
      </c>
      <c r="Y44" t="n">
        <v>1</v>
      </c>
      <c r="Z44" t="n">
        <v>10</v>
      </c>
      <c r="AA44" t="n">
        <v>467.3967308021126</v>
      </c>
      <c r="AB44" t="n">
        <v>639.5128271719215</v>
      </c>
      <c r="AC44" t="n">
        <v>578.4786205085227</v>
      </c>
      <c r="AD44" t="n">
        <v>467396.7308021126</v>
      </c>
      <c r="AE44" t="n">
        <v>639512.8271719215</v>
      </c>
      <c r="AF44" t="n">
        <v>2.350456333545192e-06</v>
      </c>
      <c r="AG44" t="n">
        <v>10.83333333333333</v>
      </c>
      <c r="AH44" t="n">
        <v>578478.6205085227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6.0121</v>
      </c>
      <c r="E45" t="n">
        <v>16.63</v>
      </c>
      <c r="F45" t="n">
        <v>13</v>
      </c>
      <c r="G45" t="n">
        <v>55.72</v>
      </c>
      <c r="H45" t="n">
        <v>0.71</v>
      </c>
      <c r="I45" t="n">
        <v>14</v>
      </c>
      <c r="J45" t="n">
        <v>295.58</v>
      </c>
      <c r="K45" t="n">
        <v>60.56</v>
      </c>
      <c r="L45" t="n">
        <v>11.75</v>
      </c>
      <c r="M45" t="n">
        <v>12</v>
      </c>
      <c r="N45" t="n">
        <v>83.28</v>
      </c>
      <c r="O45" t="n">
        <v>36689.22</v>
      </c>
      <c r="P45" t="n">
        <v>198.58</v>
      </c>
      <c r="Q45" t="n">
        <v>988.09</v>
      </c>
      <c r="R45" t="n">
        <v>45.43</v>
      </c>
      <c r="S45" t="n">
        <v>35.43</v>
      </c>
      <c r="T45" t="n">
        <v>3953.83</v>
      </c>
      <c r="U45" t="n">
        <v>0.78</v>
      </c>
      <c r="V45" t="n">
        <v>0.88</v>
      </c>
      <c r="W45" t="n">
        <v>2.98</v>
      </c>
      <c r="X45" t="n">
        <v>0.25</v>
      </c>
      <c r="Y45" t="n">
        <v>1</v>
      </c>
      <c r="Z45" t="n">
        <v>10</v>
      </c>
      <c r="AA45" t="n">
        <v>465.7578281723285</v>
      </c>
      <c r="AB45" t="n">
        <v>637.2704082905698</v>
      </c>
      <c r="AC45" t="n">
        <v>576.4502149379525</v>
      </c>
      <c r="AD45" t="n">
        <v>465757.8281723285</v>
      </c>
      <c r="AE45" t="n">
        <v>637270.4082905698</v>
      </c>
      <c r="AF45" t="n">
        <v>2.351551515635273e-06</v>
      </c>
      <c r="AG45" t="n">
        <v>10.82682291666667</v>
      </c>
      <c r="AH45" t="n">
        <v>576450.2149379526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6.0328</v>
      </c>
      <c r="E46" t="n">
        <v>16.58</v>
      </c>
      <c r="F46" t="n">
        <v>13</v>
      </c>
      <c r="G46" t="n">
        <v>59.98</v>
      </c>
      <c r="H46" t="n">
        <v>0.72</v>
      </c>
      <c r="I46" t="n">
        <v>13</v>
      </c>
      <c r="J46" t="n">
        <v>296.1</v>
      </c>
      <c r="K46" t="n">
        <v>60.56</v>
      </c>
      <c r="L46" t="n">
        <v>12</v>
      </c>
      <c r="M46" t="n">
        <v>11</v>
      </c>
      <c r="N46" t="n">
        <v>83.54000000000001</v>
      </c>
      <c r="O46" t="n">
        <v>36753.16</v>
      </c>
      <c r="P46" t="n">
        <v>198.27</v>
      </c>
      <c r="Q46" t="n">
        <v>988.09</v>
      </c>
      <c r="R46" t="n">
        <v>45.33</v>
      </c>
      <c r="S46" t="n">
        <v>35.43</v>
      </c>
      <c r="T46" t="n">
        <v>3909.85</v>
      </c>
      <c r="U46" t="n">
        <v>0.78</v>
      </c>
      <c r="V46" t="n">
        <v>0.88</v>
      </c>
      <c r="W46" t="n">
        <v>2.98</v>
      </c>
      <c r="X46" t="n">
        <v>0.24</v>
      </c>
      <c r="Y46" t="n">
        <v>1</v>
      </c>
      <c r="Z46" t="n">
        <v>10</v>
      </c>
      <c r="AA46" t="n">
        <v>464.6419269441184</v>
      </c>
      <c r="AB46" t="n">
        <v>635.7435830000451</v>
      </c>
      <c r="AC46" t="n">
        <v>575.0691077102427</v>
      </c>
      <c r="AD46" t="n">
        <v>464641.9269441185</v>
      </c>
      <c r="AE46" t="n">
        <v>635743.583000045</v>
      </c>
      <c r="AF46" t="n">
        <v>2.359648040372661e-06</v>
      </c>
      <c r="AG46" t="n">
        <v>10.79427083333333</v>
      </c>
      <c r="AH46" t="n">
        <v>575069.1077102427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6.0327</v>
      </c>
      <c r="E47" t="n">
        <v>16.58</v>
      </c>
      <c r="F47" t="n">
        <v>13</v>
      </c>
      <c r="G47" t="n">
        <v>59.98</v>
      </c>
      <c r="H47" t="n">
        <v>0.74</v>
      </c>
      <c r="I47" t="n">
        <v>13</v>
      </c>
      <c r="J47" t="n">
        <v>296.62</v>
      </c>
      <c r="K47" t="n">
        <v>60.56</v>
      </c>
      <c r="L47" t="n">
        <v>12.25</v>
      </c>
      <c r="M47" t="n">
        <v>11</v>
      </c>
      <c r="N47" t="n">
        <v>83.81</v>
      </c>
      <c r="O47" t="n">
        <v>36817.22</v>
      </c>
      <c r="P47" t="n">
        <v>197.49</v>
      </c>
      <c r="Q47" t="n">
        <v>988.11</v>
      </c>
      <c r="R47" t="n">
        <v>45.29</v>
      </c>
      <c r="S47" t="n">
        <v>35.43</v>
      </c>
      <c r="T47" t="n">
        <v>3891.35</v>
      </c>
      <c r="U47" t="n">
        <v>0.78</v>
      </c>
      <c r="V47" t="n">
        <v>0.88</v>
      </c>
      <c r="W47" t="n">
        <v>2.99</v>
      </c>
      <c r="X47" t="n">
        <v>0.24</v>
      </c>
      <c r="Y47" t="n">
        <v>1</v>
      </c>
      <c r="Z47" t="n">
        <v>10</v>
      </c>
      <c r="AA47" t="n">
        <v>463.9423285415615</v>
      </c>
      <c r="AB47" t="n">
        <v>634.7863616015634</v>
      </c>
      <c r="AC47" t="n">
        <v>574.2032421785635</v>
      </c>
      <c r="AD47" t="n">
        <v>463942.3285415615</v>
      </c>
      <c r="AE47" t="n">
        <v>634786.3616015634</v>
      </c>
      <c r="AF47" t="n">
        <v>2.359608926726587e-06</v>
      </c>
      <c r="AG47" t="n">
        <v>10.79427083333333</v>
      </c>
      <c r="AH47" t="n">
        <v>574203.2421785635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6.0351</v>
      </c>
      <c r="E48" t="n">
        <v>16.57</v>
      </c>
      <c r="F48" t="n">
        <v>12.99</v>
      </c>
      <c r="G48" t="n">
        <v>59.95</v>
      </c>
      <c r="H48" t="n">
        <v>0.75</v>
      </c>
      <c r="I48" t="n">
        <v>13</v>
      </c>
      <c r="J48" t="n">
        <v>297.14</v>
      </c>
      <c r="K48" t="n">
        <v>60.56</v>
      </c>
      <c r="L48" t="n">
        <v>12.5</v>
      </c>
      <c r="M48" t="n">
        <v>11</v>
      </c>
      <c r="N48" t="n">
        <v>84.08</v>
      </c>
      <c r="O48" t="n">
        <v>36881.39</v>
      </c>
      <c r="P48" t="n">
        <v>196.91</v>
      </c>
      <c r="Q48" t="n">
        <v>988.09</v>
      </c>
      <c r="R48" t="n">
        <v>44.99</v>
      </c>
      <c r="S48" t="n">
        <v>35.43</v>
      </c>
      <c r="T48" t="n">
        <v>3743.14</v>
      </c>
      <c r="U48" t="n">
        <v>0.79</v>
      </c>
      <c r="V48" t="n">
        <v>0.88</v>
      </c>
      <c r="W48" t="n">
        <v>2.99</v>
      </c>
      <c r="X48" t="n">
        <v>0.24</v>
      </c>
      <c r="Y48" t="n">
        <v>1</v>
      </c>
      <c r="Z48" t="n">
        <v>10</v>
      </c>
      <c r="AA48" t="n">
        <v>463.2741116235717</v>
      </c>
      <c r="AB48" t="n">
        <v>633.8720777347199</v>
      </c>
      <c r="AC48" t="n">
        <v>573.3762162807662</v>
      </c>
      <c r="AD48" t="n">
        <v>463274.1116235717</v>
      </c>
      <c r="AE48" t="n">
        <v>633872.07773472</v>
      </c>
      <c r="AF48" t="n">
        <v>2.360547654232371e-06</v>
      </c>
      <c r="AG48" t="n">
        <v>10.78776041666667</v>
      </c>
      <c r="AH48" t="n">
        <v>573376.2162807663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6.0606</v>
      </c>
      <c r="E49" t="n">
        <v>16.5</v>
      </c>
      <c r="F49" t="n">
        <v>12.97</v>
      </c>
      <c r="G49" t="n">
        <v>64.86</v>
      </c>
      <c r="H49" t="n">
        <v>0.76</v>
      </c>
      <c r="I49" t="n">
        <v>12</v>
      </c>
      <c r="J49" t="n">
        <v>297.66</v>
      </c>
      <c r="K49" t="n">
        <v>60.56</v>
      </c>
      <c r="L49" t="n">
        <v>12.75</v>
      </c>
      <c r="M49" t="n">
        <v>10</v>
      </c>
      <c r="N49" t="n">
        <v>84.36</v>
      </c>
      <c r="O49" t="n">
        <v>36945.67</v>
      </c>
      <c r="P49" t="n">
        <v>195.05</v>
      </c>
      <c r="Q49" t="n">
        <v>988.11</v>
      </c>
      <c r="R49" t="n">
        <v>44.5</v>
      </c>
      <c r="S49" t="n">
        <v>35.43</v>
      </c>
      <c r="T49" t="n">
        <v>3503.44</v>
      </c>
      <c r="U49" t="n">
        <v>0.8</v>
      </c>
      <c r="V49" t="n">
        <v>0.88</v>
      </c>
      <c r="W49" t="n">
        <v>2.99</v>
      </c>
      <c r="X49" t="n">
        <v>0.22</v>
      </c>
      <c r="Y49" t="n">
        <v>1</v>
      </c>
      <c r="Z49" t="n">
        <v>10</v>
      </c>
      <c r="AA49" t="n">
        <v>460.4913402411323</v>
      </c>
      <c r="AB49" t="n">
        <v>630.0645671620575</v>
      </c>
      <c r="AC49" t="n">
        <v>569.9320891732839</v>
      </c>
      <c r="AD49" t="n">
        <v>460491.3402411323</v>
      </c>
      <c r="AE49" t="n">
        <v>630064.5671620575</v>
      </c>
      <c r="AF49" t="n">
        <v>2.370521633981327e-06</v>
      </c>
      <c r="AG49" t="n">
        <v>10.7421875</v>
      </c>
      <c r="AH49" t="n">
        <v>569932.0891732839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6.0614</v>
      </c>
      <c r="E50" t="n">
        <v>16.5</v>
      </c>
      <c r="F50" t="n">
        <v>12.97</v>
      </c>
      <c r="G50" t="n">
        <v>64.84999999999999</v>
      </c>
      <c r="H50" t="n">
        <v>0.78</v>
      </c>
      <c r="I50" t="n">
        <v>12</v>
      </c>
      <c r="J50" t="n">
        <v>298.18</v>
      </c>
      <c r="K50" t="n">
        <v>60.56</v>
      </c>
      <c r="L50" t="n">
        <v>13</v>
      </c>
      <c r="M50" t="n">
        <v>10</v>
      </c>
      <c r="N50" t="n">
        <v>84.63</v>
      </c>
      <c r="O50" t="n">
        <v>37010.06</v>
      </c>
      <c r="P50" t="n">
        <v>194.77</v>
      </c>
      <c r="Q50" t="n">
        <v>988.09</v>
      </c>
      <c r="R50" t="n">
        <v>44.42</v>
      </c>
      <c r="S50" t="n">
        <v>35.43</v>
      </c>
      <c r="T50" t="n">
        <v>3463.04</v>
      </c>
      <c r="U50" t="n">
        <v>0.8</v>
      </c>
      <c r="V50" t="n">
        <v>0.88</v>
      </c>
      <c r="W50" t="n">
        <v>2.99</v>
      </c>
      <c r="X50" t="n">
        <v>0.22</v>
      </c>
      <c r="Y50" t="n">
        <v>1</v>
      </c>
      <c r="Z50" t="n">
        <v>10</v>
      </c>
      <c r="AA50" t="n">
        <v>460.2084829602456</v>
      </c>
      <c r="AB50" t="n">
        <v>629.6775493515657</v>
      </c>
      <c r="AC50" t="n">
        <v>569.5820077994426</v>
      </c>
      <c r="AD50" t="n">
        <v>460208.4829602456</v>
      </c>
      <c r="AE50" t="n">
        <v>629677.5493515658</v>
      </c>
      <c r="AF50" t="n">
        <v>2.370834543149921e-06</v>
      </c>
      <c r="AG50" t="n">
        <v>10.7421875</v>
      </c>
      <c r="AH50" t="n">
        <v>569582.0077994426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6.062</v>
      </c>
      <c r="E51" t="n">
        <v>16.5</v>
      </c>
      <c r="F51" t="n">
        <v>12.97</v>
      </c>
      <c r="G51" t="n">
        <v>64.84</v>
      </c>
      <c r="H51" t="n">
        <v>0.79</v>
      </c>
      <c r="I51" t="n">
        <v>12</v>
      </c>
      <c r="J51" t="n">
        <v>298.71</v>
      </c>
      <c r="K51" t="n">
        <v>60.56</v>
      </c>
      <c r="L51" t="n">
        <v>13.25</v>
      </c>
      <c r="M51" t="n">
        <v>10</v>
      </c>
      <c r="N51" t="n">
        <v>84.90000000000001</v>
      </c>
      <c r="O51" t="n">
        <v>37074.57</v>
      </c>
      <c r="P51" t="n">
        <v>194.44</v>
      </c>
      <c r="Q51" t="n">
        <v>988.12</v>
      </c>
      <c r="R51" t="n">
        <v>44.38</v>
      </c>
      <c r="S51" t="n">
        <v>35.43</v>
      </c>
      <c r="T51" t="n">
        <v>3439.59</v>
      </c>
      <c r="U51" t="n">
        <v>0.8</v>
      </c>
      <c r="V51" t="n">
        <v>0.88</v>
      </c>
      <c r="W51" t="n">
        <v>2.98</v>
      </c>
      <c r="X51" t="n">
        <v>0.21</v>
      </c>
      <c r="Y51" t="n">
        <v>1</v>
      </c>
      <c r="Z51" t="n">
        <v>10</v>
      </c>
      <c r="AA51" t="n">
        <v>459.8886629906908</v>
      </c>
      <c r="AB51" t="n">
        <v>629.2399575597595</v>
      </c>
      <c r="AC51" t="n">
        <v>569.1861791540824</v>
      </c>
      <c r="AD51" t="n">
        <v>459888.6629906908</v>
      </c>
      <c r="AE51" t="n">
        <v>629239.9575597595</v>
      </c>
      <c r="AF51" t="n">
        <v>2.371069225026368e-06</v>
      </c>
      <c r="AG51" t="n">
        <v>10.7421875</v>
      </c>
      <c r="AH51" t="n">
        <v>569186.1791540824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6.0617</v>
      </c>
      <c r="E52" t="n">
        <v>16.5</v>
      </c>
      <c r="F52" t="n">
        <v>12.97</v>
      </c>
      <c r="G52" t="n">
        <v>64.84999999999999</v>
      </c>
      <c r="H52" t="n">
        <v>0.8</v>
      </c>
      <c r="I52" t="n">
        <v>12</v>
      </c>
      <c r="J52" t="n">
        <v>299.23</v>
      </c>
      <c r="K52" t="n">
        <v>60.56</v>
      </c>
      <c r="L52" t="n">
        <v>13.5</v>
      </c>
      <c r="M52" t="n">
        <v>10</v>
      </c>
      <c r="N52" t="n">
        <v>85.18000000000001</v>
      </c>
      <c r="O52" t="n">
        <v>37139.2</v>
      </c>
      <c r="P52" t="n">
        <v>193.31</v>
      </c>
      <c r="Q52" t="n">
        <v>988.09</v>
      </c>
      <c r="R52" t="n">
        <v>44.51</v>
      </c>
      <c r="S52" t="n">
        <v>35.43</v>
      </c>
      <c r="T52" t="n">
        <v>3506.4</v>
      </c>
      <c r="U52" t="n">
        <v>0.8</v>
      </c>
      <c r="V52" t="n">
        <v>0.88</v>
      </c>
      <c r="W52" t="n">
        <v>2.98</v>
      </c>
      <c r="X52" t="n">
        <v>0.22</v>
      </c>
      <c r="Y52" t="n">
        <v>1</v>
      </c>
      <c r="Z52" t="n">
        <v>10</v>
      </c>
      <c r="AA52" t="n">
        <v>458.8859644139744</v>
      </c>
      <c r="AB52" t="n">
        <v>627.8680211311572</v>
      </c>
      <c r="AC52" t="n">
        <v>567.945178412701</v>
      </c>
      <c r="AD52" t="n">
        <v>458885.9644139744</v>
      </c>
      <c r="AE52" t="n">
        <v>627868.0211311572</v>
      </c>
      <c r="AF52" t="n">
        <v>2.370951884088145e-06</v>
      </c>
      <c r="AG52" t="n">
        <v>10.7421875</v>
      </c>
      <c r="AH52" t="n">
        <v>567945.178412701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6.0874</v>
      </c>
      <c r="E53" t="n">
        <v>16.43</v>
      </c>
      <c r="F53" t="n">
        <v>12.95</v>
      </c>
      <c r="G53" t="n">
        <v>70.65000000000001</v>
      </c>
      <c r="H53" t="n">
        <v>0.82</v>
      </c>
      <c r="I53" t="n">
        <v>11</v>
      </c>
      <c r="J53" t="n">
        <v>299.76</v>
      </c>
      <c r="K53" t="n">
        <v>60.56</v>
      </c>
      <c r="L53" t="n">
        <v>13.75</v>
      </c>
      <c r="M53" t="n">
        <v>9</v>
      </c>
      <c r="N53" t="n">
        <v>85.45</v>
      </c>
      <c r="O53" t="n">
        <v>37204.07</v>
      </c>
      <c r="P53" t="n">
        <v>192.1</v>
      </c>
      <c r="Q53" t="n">
        <v>988.08</v>
      </c>
      <c r="R53" t="n">
        <v>43.86</v>
      </c>
      <c r="S53" t="n">
        <v>35.43</v>
      </c>
      <c r="T53" t="n">
        <v>3185.86</v>
      </c>
      <c r="U53" t="n">
        <v>0.8100000000000001</v>
      </c>
      <c r="V53" t="n">
        <v>0.88</v>
      </c>
      <c r="W53" t="n">
        <v>2.98</v>
      </c>
      <c r="X53" t="n">
        <v>0.2</v>
      </c>
      <c r="Y53" t="n">
        <v>1</v>
      </c>
      <c r="Z53" t="n">
        <v>10</v>
      </c>
      <c r="AA53" t="n">
        <v>456.7071256611762</v>
      </c>
      <c r="AB53" t="n">
        <v>624.8868378259968</v>
      </c>
      <c r="AC53" t="n">
        <v>565.2485150580682</v>
      </c>
      <c r="AD53" t="n">
        <v>456707.1256611762</v>
      </c>
      <c r="AE53" t="n">
        <v>624886.8378259968</v>
      </c>
      <c r="AF53" t="n">
        <v>2.381004091129249e-06</v>
      </c>
      <c r="AG53" t="n">
        <v>10.69661458333333</v>
      </c>
      <c r="AH53" t="n">
        <v>565248.5150580682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6.085</v>
      </c>
      <c r="E54" t="n">
        <v>16.43</v>
      </c>
      <c r="F54" t="n">
        <v>12.96</v>
      </c>
      <c r="G54" t="n">
        <v>70.68000000000001</v>
      </c>
      <c r="H54" t="n">
        <v>0.83</v>
      </c>
      <c r="I54" t="n">
        <v>11</v>
      </c>
      <c r="J54" t="n">
        <v>300.28</v>
      </c>
      <c r="K54" t="n">
        <v>60.56</v>
      </c>
      <c r="L54" t="n">
        <v>14</v>
      </c>
      <c r="M54" t="n">
        <v>9</v>
      </c>
      <c r="N54" t="n">
        <v>85.73</v>
      </c>
      <c r="O54" t="n">
        <v>37268.93</v>
      </c>
      <c r="P54" t="n">
        <v>191.97</v>
      </c>
      <c r="Q54" t="n">
        <v>988.08</v>
      </c>
      <c r="R54" t="n">
        <v>44.19</v>
      </c>
      <c r="S54" t="n">
        <v>35.43</v>
      </c>
      <c r="T54" t="n">
        <v>3348.87</v>
      </c>
      <c r="U54" t="n">
        <v>0.8</v>
      </c>
      <c r="V54" t="n">
        <v>0.88</v>
      </c>
      <c r="W54" t="n">
        <v>2.98</v>
      </c>
      <c r="X54" t="n">
        <v>0.2</v>
      </c>
      <c r="Y54" t="n">
        <v>1</v>
      </c>
      <c r="Z54" t="n">
        <v>10</v>
      </c>
      <c r="AA54" t="n">
        <v>456.7320395235108</v>
      </c>
      <c r="AB54" t="n">
        <v>624.9209260715651</v>
      </c>
      <c r="AC54" t="n">
        <v>565.2793499693225</v>
      </c>
      <c r="AD54" t="n">
        <v>456732.0395235108</v>
      </c>
      <c r="AE54" t="n">
        <v>624920.9260715651</v>
      </c>
      <c r="AF54" t="n">
        <v>2.380065363623465e-06</v>
      </c>
      <c r="AG54" t="n">
        <v>10.69661458333333</v>
      </c>
      <c r="AH54" t="n">
        <v>565279.3499693226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6.0886</v>
      </c>
      <c r="E55" t="n">
        <v>16.42</v>
      </c>
      <c r="F55" t="n">
        <v>12.95</v>
      </c>
      <c r="G55" t="n">
        <v>70.63</v>
      </c>
      <c r="H55" t="n">
        <v>0.84</v>
      </c>
      <c r="I55" t="n">
        <v>11</v>
      </c>
      <c r="J55" t="n">
        <v>300.81</v>
      </c>
      <c r="K55" t="n">
        <v>60.56</v>
      </c>
      <c r="L55" t="n">
        <v>14.25</v>
      </c>
      <c r="M55" t="n">
        <v>9</v>
      </c>
      <c r="N55" t="n">
        <v>86</v>
      </c>
      <c r="O55" t="n">
        <v>37333.9</v>
      </c>
      <c r="P55" t="n">
        <v>191.53</v>
      </c>
      <c r="Q55" t="n">
        <v>988.1</v>
      </c>
      <c r="R55" t="n">
        <v>43.81</v>
      </c>
      <c r="S55" t="n">
        <v>35.43</v>
      </c>
      <c r="T55" t="n">
        <v>3162.68</v>
      </c>
      <c r="U55" t="n">
        <v>0.8100000000000001</v>
      </c>
      <c r="V55" t="n">
        <v>0.88</v>
      </c>
      <c r="W55" t="n">
        <v>2.98</v>
      </c>
      <c r="X55" t="n">
        <v>0.2</v>
      </c>
      <c r="Y55" t="n">
        <v>1</v>
      </c>
      <c r="Z55" t="n">
        <v>10</v>
      </c>
      <c r="AA55" t="n">
        <v>456.1514118006668</v>
      </c>
      <c r="AB55" t="n">
        <v>624.1264856056827</v>
      </c>
      <c r="AC55" t="n">
        <v>564.5607297864998</v>
      </c>
      <c r="AD55" t="n">
        <v>456151.4118006668</v>
      </c>
      <c r="AE55" t="n">
        <v>624126.4856056827</v>
      </c>
      <c r="AF55" t="n">
        <v>2.381473454882141e-06</v>
      </c>
      <c r="AG55" t="n">
        <v>10.69010416666667</v>
      </c>
      <c r="AH55" t="n">
        <v>564560.7297864998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6.09</v>
      </c>
      <c r="E56" t="n">
        <v>16.42</v>
      </c>
      <c r="F56" t="n">
        <v>12.94</v>
      </c>
      <c r="G56" t="n">
        <v>70.61</v>
      </c>
      <c r="H56" t="n">
        <v>0.86</v>
      </c>
      <c r="I56" t="n">
        <v>11</v>
      </c>
      <c r="J56" t="n">
        <v>301.34</v>
      </c>
      <c r="K56" t="n">
        <v>60.56</v>
      </c>
      <c r="L56" t="n">
        <v>14.5</v>
      </c>
      <c r="M56" t="n">
        <v>9</v>
      </c>
      <c r="N56" t="n">
        <v>86.28</v>
      </c>
      <c r="O56" t="n">
        <v>37399</v>
      </c>
      <c r="P56" t="n">
        <v>190.55</v>
      </c>
      <c r="Q56" t="n">
        <v>988.08</v>
      </c>
      <c r="R56" t="n">
        <v>43.83</v>
      </c>
      <c r="S56" t="n">
        <v>35.43</v>
      </c>
      <c r="T56" t="n">
        <v>3171.67</v>
      </c>
      <c r="U56" t="n">
        <v>0.8100000000000001</v>
      </c>
      <c r="V56" t="n">
        <v>0.88</v>
      </c>
      <c r="W56" t="n">
        <v>2.98</v>
      </c>
      <c r="X56" t="n">
        <v>0.19</v>
      </c>
      <c r="Y56" t="n">
        <v>1</v>
      </c>
      <c r="Z56" t="n">
        <v>10</v>
      </c>
      <c r="AA56" t="n">
        <v>455.1732955983216</v>
      </c>
      <c r="AB56" t="n">
        <v>622.7881838661925</v>
      </c>
      <c r="AC56" t="n">
        <v>563.3501536867083</v>
      </c>
      <c r="AD56" t="n">
        <v>455173.2955983216</v>
      </c>
      <c r="AE56" t="n">
        <v>622788.1838661925</v>
      </c>
      <c r="AF56" t="n">
        <v>2.382021045927182e-06</v>
      </c>
      <c r="AG56" t="n">
        <v>10.69010416666667</v>
      </c>
      <c r="AH56" t="n">
        <v>563350.1536867083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6.0898</v>
      </c>
      <c r="E57" t="n">
        <v>16.42</v>
      </c>
      <c r="F57" t="n">
        <v>12.95</v>
      </c>
      <c r="G57" t="n">
        <v>70.61</v>
      </c>
      <c r="H57" t="n">
        <v>0.87</v>
      </c>
      <c r="I57" t="n">
        <v>11</v>
      </c>
      <c r="J57" t="n">
        <v>301.86</v>
      </c>
      <c r="K57" t="n">
        <v>60.56</v>
      </c>
      <c r="L57" t="n">
        <v>14.75</v>
      </c>
      <c r="M57" t="n">
        <v>9</v>
      </c>
      <c r="N57" t="n">
        <v>86.56</v>
      </c>
      <c r="O57" t="n">
        <v>37464.21</v>
      </c>
      <c r="P57" t="n">
        <v>189.42</v>
      </c>
      <c r="Q57" t="n">
        <v>988.15</v>
      </c>
      <c r="R57" t="n">
        <v>43.8</v>
      </c>
      <c r="S57" t="n">
        <v>35.43</v>
      </c>
      <c r="T57" t="n">
        <v>3157.91</v>
      </c>
      <c r="U57" t="n">
        <v>0.8100000000000001</v>
      </c>
      <c r="V57" t="n">
        <v>0.88</v>
      </c>
      <c r="W57" t="n">
        <v>2.98</v>
      </c>
      <c r="X57" t="n">
        <v>0.19</v>
      </c>
      <c r="Y57" t="n">
        <v>1</v>
      </c>
      <c r="Z57" t="n">
        <v>10</v>
      </c>
      <c r="AA57" t="n">
        <v>454.2197442996684</v>
      </c>
      <c r="AB57" t="n">
        <v>621.4834929116608</v>
      </c>
      <c r="AC57" t="n">
        <v>562.1699806057317</v>
      </c>
      <c r="AD57" t="n">
        <v>454219.7442996684</v>
      </c>
      <c r="AE57" t="n">
        <v>621483.4929116608</v>
      </c>
      <c r="AF57" t="n">
        <v>2.381942818635034e-06</v>
      </c>
      <c r="AG57" t="n">
        <v>10.69010416666667</v>
      </c>
      <c r="AH57" t="n">
        <v>562169.9806057317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6.1156</v>
      </c>
      <c r="E58" t="n">
        <v>16.35</v>
      </c>
      <c r="F58" t="n">
        <v>12.93</v>
      </c>
      <c r="G58" t="n">
        <v>77.56999999999999</v>
      </c>
      <c r="H58" t="n">
        <v>0.88</v>
      </c>
      <c r="I58" t="n">
        <v>10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187.7</v>
      </c>
      <c r="Q58" t="n">
        <v>988.08</v>
      </c>
      <c r="R58" t="n">
        <v>43.04</v>
      </c>
      <c r="S58" t="n">
        <v>35.43</v>
      </c>
      <c r="T58" t="n">
        <v>2780.17</v>
      </c>
      <c r="U58" t="n">
        <v>0.82</v>
      </c>
      <c r="V58" t="n">
        <v>0.88</v>
      </c>
      <c r="W58" t="n">
        <v>2.98</v>
      </c>
      <c r="X58" t="n">
        <v>0.17</v>
      </c>
      <c r="Y58" t="n">
        <v>1</v>
      </c>
      <c r="Z58" t="n">
        <v>10</v>
      </c>
      <c r="AA58" t="n">
        <v>451.6129423150956</v>
      </c>
      <c r="AB58" t="n">
        <v>617.9167514323814</v>
      </c>
      <c r="AC58" t="n">
        <v>558.9436439272818</v>
      </c>
      <c r="AD58" t="n">
        <v>451612.9423150956</v>
      </c>
      <c r="AE58" t="n">
        <v>617916.7514323813</v>
      </c>
      <c r="AF58" t="n">
        <v>2.392034139322213e-06</v>
      </c>
      <c r="AG58" t="n">
        <v>10.64453125</v>
      </c>
      <c r="AH58" t="n">
        <v>558943.6439272817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6.1114</v>
      </c>
      <c r="E59" t="n">
        <v>16.36</v>
      </c>
      <c r="F59" t="n">
        <v>12.94</v>
      </c>
      <c r="G59" t="n">
        <v>77.64</v>
      </c>
      <c r="H59" t="n">
        <v>0.9</v>
      </c>
      <c r="I59" t="n">
        <v>10</v>
      </c>
      <c r="J59" t="n">
        <v>302.92</v>
      </c>
      <c r="K59" t="n">
        <v>60.56</v>
      </c>
      <c r="L59" t="n">
        <v>15.25</v>
      </c>
      <c r="M59" t="n">
        <v>8</v>
      </c>
      <c r="N59" t="n">
        <v>87.12</v>
      </c>
      <c r="O59" t="n">
        <v>37595</v>
      </c>
      <c r="P59" t="n">
        <v>187.14</v>
      </c>
      <c r="Q59" t="n">
        <v>988.1799999999999</v>
      </c>
      <c r="R59" t="n">
        <v>43.59</v>
      </c>
      <c r="S59" t="n">
        <v>35.43</v>
      </c>
      <c r="T59" t="n">
        <v>3056.51</v>
      </c>
      <c r="U59" t="n">
        <v>0.8100000000000001</v>
      </c>
      <c r="V59" t="n">
        <v>0.88</v>
      </c>
      <c r="W59" t="n">
        <v>2.98</v>
      </c>
      <c r="X59" t="n">
        <v>0.19</v>
      </c>
      <c r="Y59" t="n">
        <v>1</v>
      </c>
      <c r="Z59" t="n">
        <v>10</v>
      </c>
      <c r="AA59" t="n">
        <v>451.3204672096134</v>
      </c>
      <c r="AB59" t="n">
        <v>617.5165740899697</v>
      </c>
      <c r="AC59" t="n">
        <v>558.5816589487772</v>
      </c>
      <c r="AD59" t="n">
        <v>451320.4672096134</v>
      </c>
      <c r="AE59" t="n">
        <v>617516.5740899697</v>
      </c>
      <c r="AF59" t="n">
        <v>2.39039136618709e-06</v>
      </c>
      <c r="AG59" t="n">
        <v>10.65104166666667</v>
      </c>
      <c r="AH59" t="n">
        <v>558581.6589487772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6.1164</v>
      </c>
      <c r="E60" t="n">
        <v>16.35</v>
      </c>
      <c r="F60" t="n">
        <v>12.93</v>
      </c>
      <c r="G60" t="n">
        <v>77.56</v>
      </c>
      <c r="H60" t="n">
        <v>0.91</v>
      </c>
      <c r="I60" t="n">
        <v>10</v>
      </c>
      <c r="J60" t="n">
        <v>303.46</v>
      </c>
      <c r="K60" t="n">
        <v>60.56</v>
      </c>
      <c r="L60" t="n">
        <v>15.5</v>
      </c>
      <c r="M60" t="n">
        <v>8</v>
      </c>
      <c r="N60" t="n">
        <v>87.40000000000001</v>
      </c>
      <c r="O60" t="n">
        <v>37660.57</v>
      </c>
      <c r="P60" t="n">
        <v>185.94</v>
      </c>
      <c r="Q60" t="n">
        <v>988.1</v>
      </c>
      <c r="R60" t="n">
        <v>43.13</v>
      </c>
      <c r="S60" t="n">
        <v>35.43</v>
      </c>
      <c r="T60" t="n">
        <v>2824.6</v>
      </c>
      <c r="U60" t="n">
        <v>0.82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450.0169860200324</v>
      </c>
      <c r="AB60" t="n">
        <v>615.7330936208535</v>
      </c>
      <c r="AC60" t="n">
        <v>556.968391352503</v>
      </c>
      <c r="AD60" t="n">
        <v>450016.9860200324</v>
      </c>
      <c r="AE60" t="n">
        <v>615733.0936208535</v>
      </c>
      <c r="AF60" t="n">
        <v>2.392347048490807e-06</v>
      </c>
      <c r="AG60" t="n">
        <v>10.64453125</v>
      </c>
      <c r="AH60" t="n">
        <v>556968.391352503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6.1144</v>
      </c>
      <c r="E61" t="n">
        <v>16.35</v>
      </c>
      <c r="F61" t="n">
        <v>12.93</v>
      </c>
      <c r="G61" t="n">
        <v>77.59</v>
      </c>
      <c r="H61" t="n">
        <v>0.92</v>
      </c>
      <c r="I61" t="n">
        <v>10</v>
      </c>
      <c r="J61" t="n">
        <v>303.99</v>
      </c>
      <c r="K61" t="n">
        <v>60.56</v>
      </c>
      <c r="L61" t="n">
        <v>15.75</v>
      </c>
      <c r="M61" t="n">
        <v>8</v>
      </c>
      <c r="N61" t="n">
        <v>87.68000000000001</v>
      </c>
      <c r="O61" t="n">
        <v>37726.27</v>
      </c>
      <c r="P61" t="n">
        <v>186.15</v>
      </c>
      <c r="Q61" t="n">
        <v>988.12</v>
      </c>
      <c r="R61" t="n">
        <v>43.16</v>
      </c>
      <c r="S61" t="n">
        <v>35.43</v>
      </c>
      <c r="T61" t="n">
        <v>2842.71</v>
      </c>
      <c r="U61" t="n">
        <v>0.82</v>
      </c>
      <c r="V61" t="n">
        <v>0.88</v>
      </c>
      <c r="W61" t="n">
        <v>2.98</v>
      </c>
      <c r="X61" t="n">
        <v>0.18</v>
      </c>
      <c r="Y61" t="n">
        <v>1</v>
      </c>
      <c r="Z61" t="n">
        <v>10</v>
      </c>
      <c r="AA61" t="n">
        <v>450.2784621092094</v>
      </c>
      <c r="AB61" t="n">
        <v>616.0908567415764</v>
      </c>
      <c r="AC61" t="n">
        <v>557.2920100631078</v>
      </c>
      <c r="AD61" t="n">
        <v>450278.4621092094</v>
      </c>
      <c r="AE61" t="n">
        <v>616090.8567415765</v>
      </c>
      <c r="AF61" t="n">
        <v>2.39156477556932e-06</v>
      </c>
      <c r="AG61" t="n">
        <v>10.64453125</v>
      </c>
      <c r="AH61" t="n">
        <v>557292.0100631078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6.1131</v>
      </c>
      <c r="E62" t="n">
        <v>16.36</v>
      </c>
      <c r="F62" t="n">
        <v>12.94</v>
      </c>
      <c r="G62" t="n">
        <v>77.61</v>
      </c>
      <c r="H62" t="n">
        <v>0.9399999999999999</v>
      </c>
      <c r="I62" t="n">
        <v>10</v>
      </c>
      <c r="J62" t="n">
        <v>304.52</v>
      </c>
      <c r="K62" t="n">
        <v>60.56</v>
      </c>
      <c r="L62" t="n">
        <v>16</v>
      </c>
      <c r="M62" t="n">
        <v>8</v>
      </c>
      <c r="N62" t="n">
        <v>87.97</v>
      </c>
      <c r="O62" t="n">
        <v>37792.08</v>
      </c>
      <c r="P62" t="n">
        <v>185.14</v>
      </c>
      <c r="Q62" t="n">
        <v>988.08</v>
      </c>
      <c r="R62" t="n">
        <v>43.37</v>
      </c>
      <c r="S62" t="n">
        <v>35.43</v>
      </c>
      <c r="T62" t="n">
        <v>2947.3</v>
      </c>
      <c r="U62" t="n">
        <v>0.82</v>
      </c>
      <c r="V62" t="n">
        <v>0.88</v>
      </c>
      <c r="W62" t="n">
        <v>2.98</v>
      </c>
      <c r="X62" t="n">
        <v>0.18</v>
      </c>
      <c r="Y62" t="n">
        <v>1</v>
      </c>
      <c r="Z62" t="n">
        <v>10</v>
      </c>
      <c r="AA62" t="n">
        <v>449.4762805551415</v>
      </c>
      <c r="AB62" t="n">
        <v>614.9932765495482</v>
      </c>
      <c r="AC62" t="n">
        <v>556.2991813841434</v>
      </c>
      <c r="AD62" t="n">
        <v>449476.2805551415</v>
      </c>
      <c r="AE62" t="n">
        <v>614993.2765495483</v>
      </c>
      <c r="AF62" t="n">
        <v>2.391056298170354e-06</v>
      </c>
      <c r="AG62" t="n">
        <v>10.65104166666667</v>
      </c>
      <c r="AH62" t="n">
        <v>556299.1813841434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6.1152</v>
      </c>
      <c r="E63" t="n">
        <v>16.35</v>
      </c>
      <c r="F63" t="n">
        <v>12.93</v>
      </c>
      <c r="G63" t="n">
        <v>77.58</v>
      </c>
      <c r="H63" t="n">
        <v>0.95</v>
      </c>
      <c r="I63" t="n">
        <v>10</v>
      </c>
      <c r="J63" t="n">
        <v>305.06</v>
      </c>
      <c r="K63" t="n">
        <v>60.56</v>
      </c>
      <c r="L63" t="n">
        <v>16.25</v>
      </c>
      <c r="M63" t="n">
        <v>8</v>
      </c>
      <c r="N63" t="n">
        <v>88.25</v>
      </c>
      <c r="O63" t="n">
        <v>37858.02</v>
      </c>
      <c r="P63" t="n">
        <v>184.14</v>
      </c>
      <c r="Q63" t="n">
        <v>988.1</v>
      </c>
      <c r="R63" t="n">
        <v>43.25</v>
      </c>
      <c r="S63" t="n">
        <v>35.43</v>
      </c>
      <c r="T63" t="n">
        <v>2886.65</v>
      </c>
      <c r="U63" t="n">
        <v>0.82</v>
      </c>
      <c r="V63" t="n">
        <v>0.88</v>
      </c>
      <c r="W63" t="n">
        <v>2.98</v>
      </c>
      <c r="X63" t="n">
        <v>0.18</v>
      </c>
      <c r="Y63" t="n">
        <v>1</v>
      </c>
      <c r="Z63" t="n">
        <v>10</v>
      </c>
      <c r="AA63" t="n">
        <v>448.4598904941029</v>
      </c>
      <c r="AB63" t="n">
        <v>613.6026068280703</v>
      </c>
      <c r="AC63" t="n">
        <v>555.041235229066</v>
      </c>
      <c r="AD63" t="n">
        <v>448459.8904941028</v>
      </c>
      <c r="AE63" t="n">
        <v>613602.6068280702</v>
      </c>
      <c r="AF63" t="n">
        <v>2.391877684737915e-06</v>
      </c>
      <c r="AG63" t="n">
        <v>10.64453125</v>
      </c>
      <c r="AH63" t="n">
        <v>555041.235229066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6.1389</v>
      </c>
      <c r="E64" t="n">
        <v>16.29</v>
      </c>
      <c r="F64" t="n">
        <v>12.92</v>
      </c>
      <c r="G64" t="n">
        <v>86.12</v>
      </c>
      <c r="H64" t="n">
        <v>0.96</v>
      </c>
      <c r="I64" t="n">
        <v>9</v>
      </c>
      <c r="J64" t="n">
        <v>305.59</v>
      </c>
      <c r="K64" t="n">
        <v>60.56</v>
      </c>
      <c r="L64" t="n">
        <v>16.5</v>
      </c>
      <c r="M64" t="n">
        <v>7</v>
      </c>
      <c r="N64" t="n">
        <v>88.54000000000001</v>
      </c>
      <c r="O64" t="n">
        <v>37924.08</v>
      </c>
      <c r="P64" t="n">
        <v>183.05</v>
      </c>
      <c r="Q64" t="n">
        <v>988.11</v>
      </c>
      <c r="R64" t="n">
        <v>42.83</v>
      </c>
      <c r="S64" t="n">
        <v>35.43</v>
      </c>
      <c r="T64" t="n">
        <v>2678.61</v>
      </c>
      <c r="U64" t="n">
        <v>0.83</v>
      </c>
      <c r="V64" t="n">
        <v>0.88</v>
      </c>
      <c r="W64" t="n">
        <v>2.98</v>
      </c>
      <c r="X64" t="n">
        <v>0.16</v>
      </c>
      <c r="Y64" t="n">
        <v>1</v>
      </c>
      <c r="Z64" t="n">
        <v>10</v>
      </c>
      <c r="AA64" t="n">
        <v>446.5713136193682</v>
      </c>
      <c r="AB64" t="n">
        <v>611.0185726299269</v>
      </c>
      <c r="AC64" t="n">
        <v>552.7038176280786</v>
      </c>
      <c r="AD64" t="n">
        <v>446571.3136193682</v>
      </c>
      <c r="AE64" t="n">
        <v>611018.5726299268</v>
      </c>
      <c r="AF64" t="n">
        <v>2.401147618857534e-06</v>
      </c>
      <c r="AG64" t="n">
        <v>10.60546875</v>
      </c>
      <c r="AH64" t="n">
        <v>552703.8176280786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6.1402</v>
      </c>
      <c r="E65" t="n">
        <v>16.29</v>
      </c>
      <c r="F65" t="n">
        <v>12.91</v>
      </c>
      <c r="G65" t="n">
        <v>86.09999999999999</v>
      </c>
      <c r="H65" t="n">
        <v>0.97</v>
      </c>
      <c r="I65" t="n">
        <v>9</v>
      </c>
      <c r="J65" t="n">
        <v>306.13</v>
      </c>
      <c r="K65" t="n">
        <v>60.56</v>
      </c>
      <c r="L65" t="n">
        <v>16.75</v>
      </c>
      <c r="M65" t="n">
        <v>7</v>
      </c>
      <c r="N65" t="n">
        <v>88.83</v>
      </c>
      <c r="O65" t="n">
        <v>37990.27</v>
      </c>
      <c r="P65" t="n">
        <v>183.25</v>
      </c>
      <c r="Q65" t="n">
        <v>988.08</v>
      </c>
      <c r="R65" t="n">
        <v>42.84</v>
      </c>
      <c r="S65" t="n">
        <v>35.43</v>
      </c>
      <c r="T65" t="n">
        <v>2685.46</v>
      </c>
      <c r="U65" t="n">
        <v>0.83</v>
      </c>
      <c r="V65" t="n">
        <v>0.88</v>
      </c>
      <c r="W65" t="n">
        <v>2.98</v>
      </c>
      <c r="X65" t="n">
        <v>0.16</v>
      </c>
      <c r="Y65" t="n">
        <v>1</v>
      </c>
      <c r="Z65" t="n">
        <v>10</v>
      </c>
      <c r="AA65" t="n">
        <v>446.6528498742088</v>
      </c>
      <c r="AB65" t="n">
        <v>611.1301341309254</v>
      </c>
      <c r="AC65" t="n">
        <v>552.8047318559994</v>
      </c>
      <c r="AD65" t="n">
        <v>446652.8498742088</v>
      </c>
      <c r="AE65" t="n">
        <v>611130.1341309254</v>
      </c>
      <c r="AF65" t="n">
        <v>2.4016560962565e-06</v>
      </c>
      <c r="AG65" t="n">
        <v>10.60546875</v>
      </c>
      <c r="AH65" t="n">
        <v>552804.7318559994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6.1394</v>
      </c>
      <c r="E66" t="n">
        <v>16.29</v>
      </c>
      <c r="F66" t="n">
        <v>12.92</v>
      </c>
      <c r="G66" t="n">
        <v>86.11</v>
      </c>
      <c r="H66" t="n">
        <v>0.99</v>
      </c>
      <c r="I66" t="n">
        <v>9</v>
      </c>
      <c r="J66" t="n">
        <v>306.67</v>
      </c>
      <c r="K66" t="n">
        <v>60.56</v>
      </c>
      <c r="L66" t="n">
        <v>17</v>
      </c>
      <c r="M66" t="n">
        <v>7</v>
      </c>
      <c r="N66" t="n">
        <v>89.11</v>
      </c>
      <c r="O66" t="n">
        <v>38056.58</v>
      </c>
      <c r="P66" t="n">
        <v>183.08</v>
      </c>
      <c r="Q66" t="n">
        <v>988.08</v>
      </c>
      <c r="R66" t="n">
        <v>42.88</v>
      </c>
      <c r="S66" t="n">
        <v>35.43</v>
      </c>
      <c r="T66" t="n">
        <v>2707.13</v>
      </c>
      <c r="U66" t="n">
        <v>0.83</v>
      </c>
      <c r="V66" t="n">
        <v>0.88</v>
      </c>
      <c r="W66" t="n">
        <v>2.98</v>
      </c>
      <c r="X66" t="n">
        <v>0.16</v>
      </c>
      <c r="Y66" t="n">
        <v>1</v>
      </c>
      <c r="Z66" t="n">
        <v>10</v>
      </c>
      <c r="AA66" t="n">
        <v>446.5796193280789</v>
      </c>
      <c r="AB66" t="n">
        <v>611.0299368670068</v>
      </c>
      <c r="AC66" t="n">
        <v>552.7140972783216</v>
      </c>
      <c r="AD66" t="n">
        <v>446579.6193280789</v>
      </c>
      <c r="AE66" t="n">
        <v>611029.9368670068</v>
      </c>
      <c r="AF66" t="n">
        <v>2.401343187087905e-06</v>
      </c>
      <c r="AG66" t="n">
        <v>10.60546875</v>
      </c>
      <c r="AH66" t="n">
        <v>552714.0972783215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6.1411</v>
      </c>
      <c r="E67" t="n">
        <v>16.28</v>
      </c>
      <c r="F67" t="n">
        <v>12.91</v>
      </c>
      <c r="G67" t="n">
        <v>86.08</v>
      </c>
      <c r="H67" t="n">
        <v>1</v>
      </c>
      <c r="I67" t="n">
        <v>9</v>
      </c>
      <c r="J67" t="n">
        <v>307.21</v>
      </c>
      <c r="K67" t="n">
        <v>60.56</v>
      </c>
      <c r="L67" t="n">
        <v>17.25</v>
      </c>
      <c r="M67" t="n">
        <v>6</v>
      </c>
      <c r="N67" t="n">
        <v>89.40000000000001</v>
      </c>
      <c r="O67" t="n">
        <v>38123.01</v>
      </c>
      <c r="P67" t="n">
        <v>182.32</v>
      </c>
      <c r="Q67" t="n">
        <v>988.1</v>
      </c>
      <c r="R67" t="n">
        <v>42.71</v>
      </c>
      <c r="S67" t="n">
        <v>35.43</v>
      </c>
      <c r="T67" t="n">
        <v>2619.04</v>
      </c>
      <c r="U67" t="n">
        <v>0.83</v>
      </c>
      <c r="V67" t="n">
        <v>0.88</v>
      </c>
      <c r="W67" t="n">
        <v>2.98</v>
      </c>
      <c r="X67" t="n">
        <v>0.16</v>
      </c>
      <c r="Y67" t="n">
        <v>1</v>
      </c>
      <c r="Z67" t="n">
        <v>10</v>
      </c>
      <c r="AA67" t="n">
        <v>445.795808808274</v>
      </c>
      <c r="AB67" t="n">
        <v>609.9574927345302</v>
      </c>
      <c r="AC67" t="n">
        <v>551.7440057086637</v>
      </c>
      <c r="AD67" t="n">
        <v>445795.808808274</v>
      </c>
      <c r="AE67" t="n">
        <v>609957.4927345302</v>
      </c>
      <c r="AF67" t="n">
        <v>2.402008119071169e-06</v>
      </c>
      <c r="AG67" t="n">
        <v>10.59895833333333</v>
      </c>
      <c r="AH67" t="n">
        <v>551744.0057086637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6.142</v>
      </c>
      <c r="E68" t="n">
        <v>16.28</v>
      </c>
      <c r="F68" t="n">
        <v>12.91</v>
      </c>
      <c r="G68" t="n">
        <v>86.06999999999999</v>
      </c>
      <c r="H68" t="n">
        <v>1.01</v>
      </c>
      <c r="I68" t="n">
        <v>9</v>
      </c>
      <c r="J68" t="n">
        <v>307.75</v>
      </c>
      <c r="K68" t="n">
        <v>60.56</v>
      </c>
      <c r="L68" t="n">
        <v>17.5</v>
      </c>
      <c r="M68" t="n">
        <v>5</v>
      </c>
      <c r="N68" t="n">
        <v>89.69</v>
      </c>
      <c r="O68" t="n">
        <v>38189.58</v>
      </c>
      <c r="P68" t="n">
        <v>181.33</v>
      </c>
      <c r="Q68" t="n">
        <v>988.1</v>
      </c>
      <c r="R68" t="n">
        <v>42.38</v>
      </c>
      <c r="S68" t="n">
        <v>35.43</v>
      </c>
      <c r="T68" t="n">
        <v>2454.44</v>
      </c>
      <c r="U68" t="n">
        <v>0.84</v>
      </c>
      <c r="V68" t="n">
        <v>0.88</v>
      </c>
      <c r="W68" t="n">
        <v>2.98</v>
      </c>
      <c r="X68" t="n">
        <v>0.16</v>
      </c>
      <c r="Y68" t="n">
        <v>1</v>
      </c>
      <c r="Z68" t="n">
        <v>10</v>
      </c>
      <c r="AA68" t="n">
        <v>444.8858574785656</v>
      </c>
      <c r="AB68" t="n">
        <v>608.7124571810037</v>
      </c>
      <c r="AC68" t="n">
        <v>550.6177946009473</v>
      </c>
      <c r="AD68" t="n">
        <v>444885.8574785657</v>
      </c>
      <c r="AE68" t="n">
        <v>608712.4571810038</v>
      </c>
      <c r="AF68" t="n">
        <v>2.402360141885838e-06</v>
      </c>
      <c r="AG68" t="n">
        <v>10.59895833333333</v>
      </c>
      <c r="AH68" t="n">
        <v>550617.7946009473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6.1417</v>
      </c>
      <c r="E69" t="n">
        <v>16.28</v>
      </c>
      <c r="F69" t="n">
        <v>12.91</v>
      </c>
      <c r="G69" t="n">
        <v>86.06999999999999</v>
      </c>
      <c r="H69" t="n">
        <v>1.03</v>
      </c>
      <c r="I69" t="n">
        <v>9</v>
      </c>
      <c r="J69" t="n">
        <v>308.29</v>
      </c>
      <c r="K69" t="n">
        <v>60.56</v>
      </c>
      <c r="L69" t="n">
        <v>17.75</v>
      </c>
      <c r="M69" t="n">
        <v>4</v>
      </c>
      <c r="N69" t="n">
        <v>89.98</v>
      </c>
      <c r="O69" t="n">
        <v>38256.26</v>
      </c>
      <c r="P69" t="n">
        <v>180.73</v>
      </c>
      <c r="Q69" t="n">
        <v>988.08</v>
      </c>
      <c r="R69" t="n">
        <v>42.49</v>
      </c>
      <c r="S69" t="n">
        <v>35.43</v>
      </c>
      <c r="T69" t="n">
        <v>2511.43</v>
      </c>
      <c r="U69" t="n">
        <v>0.83</v>
      </c>
      <c r="V69" t="n">
        <v>0.88</v>
      </c>
      <c r="W69" t="n">
        <v>2.98</v>
      </c>
      <c r="X69" t="n">
        <v>0.16</v>
      </c>
      <c r="Y69" t="n">
        <v>1</v>
      </c>
      <c r="Z69" t="n">
        <v>10</v>
      </c>
      <c r="AA69" t="n">
        <v>444.3651025143623</v>
      </c>
      <c r="AB69" t="n">
        <v>607.9999372648932</v>
      </c>
      <c r="AC69" t="n">
        <v>549.9732765856024</v>
      </c>
      <c r="AD69" t="n">
        <v>444365.1025143623</v>
      </c>
      <c r="AE69" t="n">
        <v>607999.9372648932</v>
      </c>
      <c r="AF69" t="n">
        <v>2.402242800947615e-06</v>
      </c>
      <c r="AG69" t="n">
        <v>10.59895833333333</v>
      </c>
      <c r="AH69" t="n">
        <v>549973.2765856024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6.1394</v>
      </c>
      <c r="E70" t="n">
        <v>16.29</v>
      </c>
      <c r="F70" t="n">
        <v>12.92</v>
      </c>
      <c r="G70" t="n">
        <v>86.11</v>
      </c>
      <c r="H70" t="n">
        <v>1.04</v>
      </c>
      <c r="I70" t="n">
        <v>9</v>
      </c>
      <c r="J70" t="n">
        <v>308.83</v>
      </c>
      <c r="K70" t="n">
        <v>60.56</v>
      </c>
      <c r="L70" t="n">
        <v>18</v>
      </c>
      <c r="M70" t="n">
        <v>3</v>
      </c>
      <c r="N70" t="n">
        <v>90.27</v>
      </c>
      <c r="O70" t="n">
        <v>38323.08</v>
      </c>
      <c r="P70" t="n">
        <v>179.64</v>
      </c>
      <c r="Q70" t="n">
        <v>988.08</v>
      </c>
      <c r="R70" t="n">
        <v>42.62</v>
      </c>
      <c r="S70" t="n">
        <v>35.43</v>
      </c>
      <c r="T70" t="n">
        <v>2574.54</v>
      </c>
      <c r="U70" t="n">
        <v>0.83</v>
      </c>
      <c r="V70" t="n">
        <v>0.88</v>
      </c>
      <c r="W70" t="n">
        <v>2.99</v>
      </c>
      <c r="X70" t="n">
        <v>0.16</v>
      </c>
      <c r="Y70" t="n">
        <v>1</v>
      </c>
      <c r="Z70" t="n">
        <v>10</v>
      </c>
      <c r="AA70" t="n">
        <v>443.5304064619458</v>
      </c>
      <c r="AB70" t="n">
        <v>606.857869301786</v>
      </c>
      <c r="AC70" t="n">
        <v>548.9402059859917</v>
      </c>
      <c r="AD70" t="n">
        <v>443530.4064619458</v>
      </c>
      <c r="AE70" t="n">
        <v>606857.8693017859</v>
      </c>
      <c r="AF70" t="n">
        <v>2.401343187087905e-06</v>
      </c>
      <c r="AG70" t="n">
        <v>10.60546875</v>
      </c>
      <c r="AH70" t="n">
        <v>548940.2059859917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6.1382</v>
      </c>
      <c r="E71" t="n">
        <v>16.29</v>
      </c>
      <c r="F71" t="n">
        <v>12.92</v>
      </c>
      <c r="G71" t="n">
        <v>86.14</v>
      </c>
      <c r="H71" t="n">
        <v>1.05</v>
      </c>
      <c r="I71" t="n">
        <v>9</v>
      </c>
      <c r="J71" t="n">
        <v>309.37</v>
      </c>
      <c r="K71" t="n">
        <v>60.56</v>
      </c>
      <c r="L71" t="n">
        <v>18.25</v>
      </c>
      <c r="M71" t="n">
        <v>3</v>
      </c>
      <c r="N71" t="n">
        <v>90.56999999999999</v>
      </c>
      <c r="O71" t="n">
        <v>38390.02</v>
      </c>
      <c r="P71" t="n">
        <v>179.48</v>
      </c>
      <c r="Q71" t="n">
        <v>988.08</v>
      </c>
      <c r="R71" t="n">
        <v>42.73</v>
      </c>
      <c r="S71" t="n">
        <v>35.43</v>
      </c>
      <c r="T71" t="n">
        <v>2632.27</v>
      </c>
      <c r="U71" t="n">
        <v>0.83</v>
      </c>
      <c r="V71" t="n">
        <v>0.88</v>
      </c>
      <c r="W71" t="n">
        <v>2.99</v>
      </c>
      <c r="X71" t="n">
        <v>0.17</v>
      </c>
      <c r="Y71" t="n">
        <v>1</v>
      </c>
      <c r="Z71" t="n">
        <v>10</v>
      </c>
      <c r="AA71" t="n">
        <v>443.4318560064667</v>
      </c>
      <c r="AB71" t="n">
        <v>606.7230282208602</v>
      </c>
      <c r="AC71" t="n">
        <v>548.8182339485788</v>
      </c>
      <c r="AD71" t="n">
        <v>443431.8560064667</v>
      </c>
      <c r="AE71" t="n">
        <v>606723.0282208602</v>
      </c>
      <c r="AF71" t="n">
        <v>2.400873823335013e-06</v>
      </c>
      <c r="AG71" t="n">
        <v>10.60546875</v>
      </c>
      <c r="AH71" t="n">
        <v>548818.2339485788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6.1375</v>
      </c>
      <c r="E72" t="n">
        <v>16.29</v>
      </c>
      <c r="F72" t="n">
        <v>12.92</v>
      </c>
      <c r="G72" t="n">
        <v>86.15000000000001</v>
      </c>
      <c r="H72" t="n">
        <v>1.06</v>
      </c>
      <c r="I72" t="n">
        <v>9</v>
      </c>
      <c r="J72" t="n">
        <v>309.91</v>
      </c>
      <c r="K72" t="n">
        <v>60.56</v>
      </c>
      <c r="L72" t="n">
        <v>18.5</v>
      </c>
      <c r="M72" t="n">
        <v>2</v>
      </c>
      <c r="N72" t="n">
        <v>90.86</v>
      </c>
      <c r="O72" t="n">
        <v>38457.09</v>
      </c>
      <c r="P72" t="n">
        <v>179.3</v>
      </c>
      <c r="Q72" t="n">
        <v>988.08</v>
      </c>
      <c r="R72" t="n">
        <v>42.71</v>
      </c>
      <c r="S72" t="n">
        <v>35.43</v>
      </c>
      <c r="T72" t="n">
        <v>2619.74</v>
      </c>
      <c r="U72" t="n">
        <v>0.83</v>
      </c>
      <c r="V72" t="n">
        <v>0.88</v>
      </c>
      <c r="W72" t="n">
        <v>2.99</v>
      </c>
      <c r="X72" t="n">
        <v>0.17</v>
      </c>
      <c r="Y72" t="n">
        <v>1</v>
      </c>
      <c r="Z72" t="n">
        <v>10</v>
      </c>
      <c r="AA72" t="n">
        <v>443.2975054080388</v>
      </c>
      <c r="AB72" t="n">
        <v>606.5392038049612</v>
      </c>
      <c r="AC72" t="n">
        <v>548.651953476934</v>
      </c>
      <c r="AD72" t="n">
        <v>443297.5054080389</v>
      </c>
      <c r="AE72" t="n">
        <v>606539.2038049612</v>
      </c>
      <c r="AF72" t="n">
        <v>2.400600027812493e-06</v>
      </c>
      <c r="AG72" t="n">
        <v>10.60546875</v>
      </c>
      <c r="AH72" t="n">
        <v>548651.953476934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6.1366</v>
      </c>
      <c r="E73" t="n">
        <v>16.3</v>
      </c>
      <c r="F73" t="n">
        <v>12.92</v>
      </c>
      <c r="G73" t="n">
        <v>86.16</v>
      </c>
      <c r="H73" t="n">
        <v>1.08</v>
      </c>
      <c r="I73" t="n">
        <v>9</v>
      </c>
      <c r="J73" t="n">
        <v>310.46</v>
      </c>
      <c r="K73" t="n">
        <v>60.56</v>
      </c>
      <c r="L73" t="n">
        <v>18.75</v>
      </c>
      <c r="M73" t="n">
        <v>1</v>
      </c>
      <c r="N73" t="n">
        <v>91.16</v>
      </c>
      <c r="O73" t="n">
        <v>38524.29</v>
      </c>
      <c r="P73" t="n">
        <v>179.21</v>
      </c>
      <c r="Q73" t="n">
        <v>988.08</v>
      </c>
      <c r="R73" t="n">
        <v>42.76</v>
      </c>
      <c r="S73" t="n">
        <v>35.43</v>
      </c>
      <c r="T73" t="n">
        <v>2645.15</v>
      </c>
      <c r="U73" t="n">
        <v>0.83</v>
      </c>
      <c r="V73" t="n">
        <v>0.88</v>
      </c>
      <c r="W73" t="n">
        <v>2.99</v>
      </c>
      <c r="X73" t="n">
        <v>0.17</v>
      </c>
      <c r="Y73" t="n">
        <v>1</v>
      </c>
      <c r="Z73" t="n">
        <v>10</v>
      </c>
      <c r="AA73" t="n">
        <v>443.2501432435984</v>
      </c>
      <c r="AB73" t="n">
        <v>606.4744008021024</v>
      </c>
      <c r="AC73" t="n">
        <v>548.5933351817166</v>
      </c>
      <c r="AD73" t="n">
        <v>443250.1432435983</v>
      </c>
      <c r="AE73" t="n">
        <v>606474.4008021024</v>
      </c>
      <c r="AF73" t="n">
        <v>2.400248004997823e-06</v>
      </c>
      <c r="AG73" t="n">
        <v>10.61197916666667</v>
      </c>
      <c r="AH73" t="n">
        <v>548593.3351817166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6.1365</v>
      </c>
      <c r="E74" t="n">
        <v>16.3</v>
      </c>
      <c r="F74" t="n">
        <v>12.92</v>
      </c>
      <c r="G74" t="n">
        <v>86.16</v>
      </c>
      <c r="H74" t="n">
        <v>1.09</v>
      </c>
      <c r="I74" t="n">
        <v>9</v>
      </c>
      <c r="J74" t="n">
        <v>311.01</v>
      </c>
      <c r="K74" t="n">
        <v>60.56</v>
      </c>
      <c r="L74" t="n">
        <v>19</v>
      </c>
      <c r="M74" t="n">
        <v>0</v>
      </c>
      <c r="N74" t="n">
        <v>91.45</v>
      </c>
      <c r="O74" t="n">
        <v>38591.62</v>
      </c>
      <c r="P74" t="n">
        <v>179.34</v>
      </c>
      <c r="Q74" t="n">
        <v>988.08</v>
      </c>
      <c r="R74" t="n">
        <v>42.77</v>
      </c>
      <c r="S74" t="n">
        <v>35.43</v>
      </c>
      <c r="T74" t="n">
        <v>2652.63</v>
      </c>
      <c r="U74" t="n">
        <v>0.83</v>
      </c>
      <c r="V74" t="n">
        <v>0.88</v>
      </c>
      <c r="W74" t="n">
        <v>2.99</v>
      </c>
      <c r="X74" t="n">
        <v>0.17</v>
      </c>
      <c r="Y74" t="n">
        <v>1</v>
      </c>
      <c r="Z74" t="n">
        <v>10</v>
      </c>
      <c r="AA74" t="n">
        <v>443.369034441261</v>
      </c>
      <c r="AB74" t="n">
        <v>606.6370729838538</v>
      </c>
      <c r="AC74" t="n">
        <v>548.7404821587536</v>
      </c>
      <c r="AD74" t="n">
        <v>443369.034441261</v>
      </c>
      <c r="AE74" t="n">
        <v>606637.0729838539</v>
      </c>
      <c r="AF74" t="n">
        <v>2.40020889135175e-06</v>
      </c>
      <c r="AG74" t="n">
        <v>10.61197916666667</v>
      </c>
      <c r="AH74" t="n">
        <v>548740.4821587536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6.0581</v>
      </c>
      <c r="E2" t="n">
        <v>16.51</v>
      </c>
      <c r="F2" t="n">
        <v>13.91</v>
      </c>
      <c r="G2" t="n">
        <v>14.39</v>
      </c>
      <c r="H2" t="n">
        <v>0.28</v>
      </c>
      <c r="I2" t="n">
        <v>58</v>
      </c>
      <c r="J2" t="n">
        <v>61.76</v>
      </c>
      <c r="K2" t="n">
        <v>28.92</v>
      </c>
      <c r="L2" t="n">
        <v>1</v>
      </c>
      <c r="M2" t="n">
        <v>56</v>
      </c>
      <c r="N2" t="n">
        <v>6.84</v>
      </c>
      <c r="O2" t="n">
        <v>7851.41</v>
      </c>
      <c r="P2" t="n">
        <v>78.69</v>
      </c>
      <c r="Q2" t="n">
        <v>988.22</v>
      </c>
      <c r="R2" t="n">
        <v>73.59</v>
      </c>
      <c r="S2" t="n">
        <v>35.43</v>
      </c>
      <c r="T2" t="n">
        <v>17815.61</v>
      </c>
      <c r="U2" t="n">
        <v>0.48</v>
      </c>
      <c r="V2" t="n">
        <v>0.82</v>
      </c>
      <c r="W2" t="n">
        <v>3.06</v>
      </c>
      <c r="X2" t="n">
        <v>1.15</v>
      </c>
      <c r="Y2" t="n">
        <v>1</v>
      </c>
      <c r="Z2" t="n">
        <v>10</v>
      </c>
      <c r="AA2" t="n">
        <v>277.6959599229874</v>
      </c>
      <c r="AB2" t="n">
        <v>379.9558634477464</v>
      </c>
      <c r="AC2" t="n">
        <v>343.6934091116963</v>
      </c>
      <c r="AD2" t="n">
        <v>277695.9599229874</v>
      </c>
      <c r="AE2" t="n">
        <v>379955.8634477464</v>
      </c>
      <c r="AF2" t="n">
        <v>3.775037667264306e-06</v>
      </c>
      <c r="AG2" t="n">
        <v>10.74869791666667</v>
      </c>
      <c r="AH2" t="n">
        <v>343693.4091116963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6.2338</v>
      </c>
      <c r="E3" t="n">
        <v>16.04</v>
      </c>
      <c r="F3" t="n">
        <v>13.63</v>
      </c>
      <c r="G3" t="n">
        <v>18.59</v>
      </c>
      <c r="H3" t="n">
        <v>0.35</v>
      </c>
      <c r="I3" t="n">
        <v>44</v>
      </c>
      <c r="J3" t="n">
        <v>62.05</v>
      </c>
      <c r="K3" t="n">
        <v>28.92</v>
      </c>
      <c r="L3" t="n">
        <v>1.25</v>
      </c>
      <c r="M3" t="n">
        <v>28</v>
      </c>
      <c r="N3" t="n">
        <v>6.88</v>
      </c>
      <c r="O3" t="n">
        <v>7887.12</v>
      </c>
      <c r="P3" t="n">
        <v>73.48999999999999</v>
      </c>
      <c r="Q3" t="n">
        <v>988.22</v>
      </c>
      <c r="R3" t="n">
        <v>64.45999999999999</v>
      </c>
      <c r="S3" t="n">
        <v>35.43</v>
      </c>
      <c r="T3" t="n">
        <v>13320.04</v>
      </c>
      <c r="U3" t="n">
        <v>0.55</v>
      </c>
      <c r="V3" t="n">
        <v>0.84</v>
      </c>
      <c r="W3" t="n">
        <v>3.06</v>
      </c>
      <c r="X3" t="n">
        <v>0.88</v>
      </c>
      <c r="Y3" t="n">
        <v>1</v>
      </c>
      <c r="Z3" t="n">
        <v>10</v>
      </c>
      <c r="AA3" t="n">
        <v>259.498898579974</v>
      </c>
      <c r="AB3" t="n">
        <v>355.0578413205475</v>
      </c>
      <c r="AC3" t="n">
        <v>321.1716192717238</v>
      </c>
      <c r="AD3" t="n">
        <v>259498.898579974</v>
      </c>
      <c r="AE3" t="n">
        <v>355057.8413205475</v>
      </c>
      <c r="AF3" t="n">
        <v>3.884523169012104e-06</v>
      </c>
      <c r="AG3" t="n">
        <v>10.44270833333333</v>
      </c>
      <c r="AH3" t="n">
        <v>321171.6192717238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6.2665</v>
      </c>
      <c r="E4" t="n">
        <v>15.96</v>
      </c>
      <c r="F4" t="n">
        <v>13.59</v>
      </c>
      <c r="G4" t="n">
        <v>19.89</v>
      </c>
      <c r="H4" t="n">
        <v>0.42</v>
      </c>
      <c r="I4" t="n">
        <v>41</v>
      </c>
      <c r="J4" t="n">
        <v>62.34</v>
      </c>
      <c r="K4" t="n">
        <v>28.92</v>
      </c>
      <c r="L4" t="n">
        <v>1.5</v>
      </c>
      <c r="M4" t="n">
        <v>4</v>
      </c>
      <c r="N4" t="n">
        <v>6.92</v>
      </c>
      <c r="O4" t="n">
        <v>7922.85</v>
      </c>
      <c r="P4" t="n">
        <v>72.48</v>
      </c>
      <c r="Q4" t="n">
        <v>988.29</v>
      </c>
      <c r="R4" t="n">
        <v>62.47</v>
      </c>
      <c r="S4" t="n">
        <v>35.43</v>
      </c>
      <c r="T4" t="n">
        <v>12342.88</v>
      </c>
      <c r="U4" t="n">
        <v>0.57</v>
      </c>
      <c r="V4" t="n">
        <v>0.84</v>
      </c>
      <c r="W4" t="n">
        <v>3.07</v>
      </c>
      <c r="X4" t="n">
        <v>0.84</v>
      </c>
      <c r="Y4" t="n">
        <v>1</v>
      </c>
      <c r="Z4" t="n">
        <v>10</v>
      </c>
      <c r="AA4" t="n">
        <v>258.0242848053879</v>
      </c>
      <c r="AB4" t="n">
        <v>353.0402096986236</v>
      </c>
      <c r="AC4" t="n">
        <v>319.3465475801387</v>
      </c>
      <c r="AD4" t="n">
        <v>258024.2848053879</v>
      </c>
      <c r="AE4" t="n">
        <v>353040.2096986236</v>
      </c>
      <c r="AF4" t="n">
        <v>3.904899810487079e-06</v>
      </c>
      <c r="AG4" t="n">
        <v>10.390625</v>
      </c>
      <c r="AH4" t="n">
        <v>319346.5475801387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6.264</v>
      </c>
      <c r="E5" t="n">
        <v>15.96</v>
      </c>
      <c r="F5" t="n">
        <v>13.6</v>
      </c>
      <c r="G5" t="n">
        <v>19.9</v>
      </c>
      <c r="H5" t="n">
        <v>0.49</v>
      </c>
      <c r="I5" t="n">
        <v>41</v>
      </c>
      <c r="J5" t="n">
        <v>62.63</v>
      </c>
      <c r="K5" t="n">
        <v>28.92</v>
      </c>
      <c r="L5" t="n">
        <v>1.75</v>
      </c>
      <c r="M5" t="n">
        <v>0</v>
      </c>
      <c r="N5" t="n">
        <v>6.96</v>
      </c>
      <c r="O5" t="n">
        <v>7958.6</v>
      </c>
      <c r="P5" t="n">
        <v>72.87</v>
      </c>
      <c r="Q5" t="n">
        <v>988.42</v>
      </c>
      <c r="R5" t="n">
        <v>62.36</v>
      </c>
      <c r="S5" t="n">
        <v>35.43</v>
      </c>
      <c r="T5" t="n">
        <v>12287.45</v>
      </c>
      <c r="U5" t="n">
        <v>0.57</v>
      </c>
      <c r="V5" t="n">
        <v>0.84</v>
      </c>
      <c r="W5" t="n">
        <v>3.08</v>
      </c>
      <c r="X5" t="n">
        <v>0.84</v>
      </c>
      <c r="Y5" t="n">
        <v>1</v>
      </c>
      <c r="Z5" t="n">
        <v>10</v>
      </c>
      <c r="AA5" t="n">
        <v>258.424579342334</v>
      </c>
      <c r="AB5" t="n">
        <v>353.5879103439888</v>
      </c>
      <c r="AC5" t="n">
        <v>319.8419764445068</v>
      </c>
      <c r="AD5" t="n">
        <v>258424.579342334</v>
      </c>
      <c r="AE5" t="n">
        <v>353587.9103439888</v>
      </c>
      <c r="AF5" t="n">
        <v>3.903341963279513e-06</v>
      </c>
      <c r="AG5" t="n">
        <v>10.390625</v>
      </c>
      <c r="AH5" t="n">
        <v>319841.9764445068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4.3773</v>
      </c>
      <c r="E2" t="n">
        <v>22.85</v>
      </c>
      <c r="F2" t="n">
        <v>15.66</v>
      </c>
      <c r="G2" t="n">
        <v>6.62</v>
      </c>
      <c r="H2" t="n">
        <v>0.11</v>
      </c>
      <c r="I2" t="n">
        <v>142</v>
      </c>
      <c r="J2" t="n">
        <v>167.88</v>
      </c>
      <c r="K2" t="n">
        <v>51.39</v>
      </c>
      <c r="L2" t="n">
        <v>1</v>
      </c>
      <c r="M2" t="n">
        <v>140</v>
      </c>
      <c r="N2" t="n">
        <v>30.49</v>
      </c>
      <c r="O2" t="n">
        <v>20939.59</v>
      </c>
      <c r="P2" t="n">
        <v>196.86</v>
      </c>
      <c r="Q2" t="n">
        <v>988.4400000000001</v>
      </c>
      <c r="R2" t="n">
        <v>127.81</v>
      </c>
      <c r="S2" t="n">
        <v>35.43</v>
      </c>
      <c r="T2" t="n">
        <v>44506.32</v>
      </c>
      <c r="U2" t="n">
        <v>0.28</v>
      </c>
      <c r="V2" t="n">
        <v>0.73</v>
      </c>
      <c r="W2" t="n">
        <v>3.21</v>
      </c>
      <c r="X2" t="n">
        <v>2.9</v>
      </c>
      <c r="Y2" t="n">
        <v>1</v>
      </c>
      <c r="Z2" t="n">
        <v>10</v>
      </c>
      <c r="AA2" t="n">
        <v>607.1165459582145</v>
      </c>
      <c r="AB2" t="n">
        <v>830.6836422717111</v>
      </c>
      <c r="AC2" t="n">
        <v>751.4043613251126</v>
      </c>
      <c r="AD2" t="n">
        <v>607116.5459582144</v>
      </c>
      <c r="AE2" t="n">
        <v>830683.642271711</v>
      </c>
      <c r="AF2" t="n">
        <v>1.980515457352486e-06</v>
      </c>
      <c r="AG2" t="n">
        <v>14.87630208333333</v>
      </c>
      <c r="AH2" t="n">
        <v>751404.3613251126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4.7661</v>
      </c>
      <c r="E3" t="n">
        <v>20.98</v>
      </c>
      <c r="F3" t="n">
        <v>14.95</v>
      </c>
      <c r="G3" t="n">
        <v>8.300000000000001</v>
      </c>
      <c r="H3" t="n">
        <v>0.13</v>
      </c>
      <c r="I3" t="n">
        <v>108</v>
      </c>
      <c r="J3" t="n">
        <v>168.25</v>
      </c>
      <c r="K3" t="n">
        <v>51.39</v>
      </c>
      <c r="L3" t="n">
        <v>1.25</v>
      </c>
      <c r="M3" t="n">
        <v>106</v>
      </c>
      <c r="N3" t="n">
        <v>30.6</v>
      </c>
      <c r="O3" t="n">
        <v>20984.25</v>
      </c>
      <c r="P3" t="n">
        <v>186.7</v>
      </c>
      <c r="Q3" t="n">
        <v>988.6</v>
      </c>
      <c r="R3" t="n">
        <v>105.51</v>
      </c>
      <c r="S3" t="n">
        <v>35.43</v>
      </c>
      <c r="T3" t="n">
        <v>33526.24</v>
      </c>
      <c r="U3" t="n">
        <v>0.34</v>
      </c>
      <c r="V3" t="n">
        <v>0.76</v>
      </c>
      <c r="W3" t="n">
        <v>3.16</v>
      </c>
      <c r="X3" t="n">
        <v>2.19</v>
      </c>
      <c r="Y3" t="n">
        <v>1</v>
      </c>
      <c r="Z3" t="n">
        <v>10</v>
      </c>
      <c r="AA3" t="n">
        <v>541.132765012045</v>
      </c>
      <c r="AB3" t="n">
        <v>740.4017221821948</v>
      </c>
      <c r="AC3" t="n">
        <v>669.738820977469</v>
      </c>
      <c r="AD3" t="n">
        <v>541132.7650120449</v>
      </c>
      <c r="AE3" t="n">
        <v>740401.7221821948</v>
      </c>
      <c r="AF3" t="n">
        <v>2.156428556710228e-06</v>
      </c>
      <c r="AG3" t="n">
        <v>13.65885416666667</v>
      </c>
      <c r="AH3" t="n">
        <v>669738.820977469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5.0466</v>
      </c>
      <c r="E4" t="n">
        <v>19.82</v>
      </c>
      <c r="F4" t="n">
        <v>14.49</v>
      </c>
      <c r="G4" t="n">
        <v>10</v>
      </c>
      <c r="H4" t="n">
        <v>0.16</v>
      </c>
      <c r="I4" t="n">
        <v>87</v>
      </c>
      <c r="J4" t="n">
        <v>168.61</v>
      </c>
      <c r="K4" t="n">
        <v>51.39</v>
      </c>
      <c r="L4" t="n">
        <v>1.5</v>
      </c>
      <c r="M4" t="n">
        <v>85</v>
      </c>
      <c r="N4" t="n">
        <v>30.71</v>
      </c>
      <c r="O4" t="n">
        <v>21028.94</v>
      </c>
      <c r="P4" t="n">
        <v>179.85</v>
      </c>
      <c r="Q4" t="n">
        <v>988.2</v>
      </c>
      <c r="R4" t="n">
        <v>92.06999999999999</v>
      </c>
      <c r="S4" t="n">
        <v>35.43</v>
      </c>
      <c r="T4" t="n">
        <v>26912.9</v>
      </c>
      <c r="U4" t="n">
        <v>0.38</v>
      </c>
      <c r="V4" t="n">
        <v>0.79</v>
      </c>
      <c r="W4" t="n">
        <v>3.1</v>
      </c>
      <c r="X4" t="n">
        <v>1.74</v>
      </c>
      <c r="Y4" t="n">
        <v>1</v>
      </c>
      <c r="Z4" t="n">
        <v>10</v>
      </c>
      <c r="AA4" t="n">
        <v>503.4270256540922</v>
      </c>
      <c r="AB4" t="n">
        <v>688.8110661328245</v>
      </c>
      <c r="AC4" t="n">
        <v>623.0719047335101</v>
      </c>
      <c r="AD4" t="n">
        <v>503427.0256540922</v>
      </c>
      <c r="AE4" t="n">
        <v>688811.0661328245</v>
      </c>
      <c r="AF4" t="n">
        <v>2.283341170830204e-06</v>
      </c>
      <c r="AG4" t="n">
        <v>12.90364583333333</v>
      </c>
      <c r="AH4" t="n">
        <v>623071.9047335101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5.2482</v>
      </c>
      <c r="E5" t="n">
        <v>19.05</v>
      </c>
      <c r="F5" t="n">
        <v>14.21</v>
      </c>
      <c r="G5" t="n">
        <v>11.68</v>
      </c>
      <c r="H5" t="n">
        <v>0.18</v>
      </c>
      <c r="I5" t="n">
        <v>73</v>
      </c>
      <c r="J5" t="n">
        <v>168.97</v>
      </c>
      <c r="K5" t="n">
        <v>51.39</v>
      </c>
      <c r="L5" t="n">
        <v>1.75</v>
      </c>
      <c r="M5" t="n">
        <v>71</v>
      </c>
      <c r="N5" t="n">
        <v>30.83</v>
      </c>
      <c r="O5" t="n">
        <v>21073.68</v>
      </c>
      <c r="P5" t="n">
        <v>175.14</v>
      </c>
      <c r="Q5" t="n">
        <v>988.27</v>
      </c>
      <c r="R5" t="n">
        <v>82.73</v>
      </c>
      <c r="S5" t="n">
        <v>35.43</v>
      </c>
      <c r="T5" t="n">
        <v>22310.74</v>
      </c>
      <c r="U5" t="n">
        <v>0.43</v>
      </c>
      <c r="V5" t="n">
        <v>0.8</v>
      </c>
      <c r="W5" t="n">
        <v>3.09</v>
      </c>
      <c r="X5" t="n">
        <v>1.45</v>
      </c>
      <c r="Y5" t="n">
        <v>1</v>
      </c>
      <c r="Z5" t="n">
        <v>10</v>
      </c>
      <c r="AA5" t="n">
        <v>475.2573879305714</v>
      </c>
      <c r="AB5" t="n">
        <v>650.2681250427963</v>
      </c>
      <c r="AC5" t="n">
        <v>588.2074478457566</v>
      </c>
      <c r="AD5" t="n">
        <v>475257.3879305715</v>
      </c>
      <c r="AE5" t="n">
        <v>650268.1250427964</v>
      </c>
      <c r="AF5" t="n">
        <v>2.374555370497182e-06</v>
      </c>
      <c r="AG5" t="n">
        <v>12.40234375</v>
      </c>
      <c r="AH5" t="n">
        <v>588207.4478457567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5.4014</v>
      </c>
      <c r="E6" t="n">
        <v>18.51</v>
      </c>
      <c r="F6" t="n">
        <v>14.01</v>
      </c>
      <c r="G6" t="n">
        <v>13.34</v>
      </c>
      <c r="H6" t="n">
        <v>0.21</v>
      </c>
      <c r="I6" t="n">
        <v>63</v>
      </c>
      <c r="J6" t="n">
        <v>169.33</v>
      </c>
      <c r="K6" t="n">
        <v>51.39</v>
      </c>
      <c r="L6" t="n">
        <v>2</v>
      </c>
      <c r="M6" t="n">
        <v>61</v>
      </c>
      <c r="N6" t="n">
        <v>30.94</v>
      </c>
      <c r="O6" t="n">
        <v>21118.46</v>
      </c>
      <c r="P6" t="n">
        <v>171.45</v>
      </c>
      <c r="Q6" t="n">
        <v>988.29</v>
      </c>
      <c r="R6" t="n">
        <v>76.56</v>
      </c>
      <c r="S6" t="n">
        <v>35.43</v>
      </c>
      <c r="T6" t="n">
        <v>19277.67</v>
      </c>
      <c r="U6" t="n">
        <v>0.46</v>
      </c>
      <c r="V6" t="n">
        <v>0.8100000000000001</v>
      </c>
      <c r="W6" t="n">
        <v>3.07</v>
      </c>
      <c r="X6" t="n">
        <v>1.25</v>
      </c>
      <c r="Y6" t="n">
        <v>1</v>
      </c>
      <c r="Z6" t="n">
        <v>10</v>
      </c>
      <c r="AA6" t="n">
        <v>463.6352724346174</v>
      </c>
      <c r="AB6" t="n">
        <v>634.3662338896833</v>
      </c>
      <c r="AC6" t="n">
        <v>573.8232108658522</v>
      </c>
      <c r="AD6" t="n">
        <v>463635.2724346174</v>
      </c>
      <c r="AE6" t="n">
        <v>634366.2338896833</v>
      </c>
      <c r="AF6" t="n">
        <v>2.443870923021889e-06</v>
      </c>
      <c r="AG6" t="n">
        <v>12.05078125</v>
      </c>
      <c r="AH6" t="n">
        <v>573823.2108658522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5.5329</v>
      </c>
      <c r="E7" t="n">
        <v>18.07</v>
      </c>
      <c r="F7" t="n">
        <v>13.84</v>
      </c>
      <c r="G7" t="n">
        <v>15.1</v>
      </c>
      <c r="H7" t="n">
        <v>0.24</v>
      </c>
      <c r="I7" t="n">
        <v>55</v>
      </c>
      <c r="J7" t="n">
        <v>169.7</v>
      </c>
      <c r="K7" t="n">
        <v>51.39</v>
      </c>
      <c r="L7" t="n">
        <v>2.25</v>
      </c>
      <c r="M7" t="n">
        <v>53</v>
      </c>
      <c r="N7" t="n">
        <v>31.05</v>
      </c>
      <c r="O7" t="n">
        <v>21163.27</v>
      </c>
      <c r="P7" t="n">
        <v>168.27</v>
      </c>
      <c r="Q7" t="n">
        <v>988.22</v>
      </c>
      <c r="R7" t="n">
        <v>71.43000000000001</v>
      </c>
      <c r="S7" t="n">
        <v>35.43</v>
      </c>
      <c r="T7" t="n">
        <v>16749.96</v>
      </c>
      <c r="U7" t="n">
        <v>0.5</v>
      </c>
      <c r="V7" t="n">
        <v>0.82</v>
      </c>
      <c r="W7" t="n">
        <v>3.06</v>
      </c>
      <c r="X7" t="n">
        <v>1.08</v>
      </c>
      <c r="Y7" t="n">
        <v>1</v>
      </c>
      <c r="Z7" t="n">
        <v>10</v>
      </c>
      <c r="AA7" t="n">
        <v>442.2903926256434</v>
      </c>
      <c r="AB7" t="n">
        <v>605.1612276654076</v>
      </c>
      <c r="AC7" t="n">
        <v>547.4054894461377</v>
      </c>
      <c r="AD7" t="n">
        <v>442290.3926256434</v>
      </c>
      <c r="AE7" t="n">
        <v>605161.2276654076</v>
      </c>
      <c r="AF7" t="n">
        <v>2.503368280443554e-06</v>
      </c>
      <c r="AG7" t="n">
        <v>11.76432291666667</v>
      </c>
      <c r="AH7" t="n">
        <v>547405.4894461377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5.6357</v>
      </c>
      <c r="E8" t="n">
        <v>17.74</v>
      </c>
      <c r="F8" t="n">
        <v>13.71</v>
      </c>
      <c r="G8" t="n">
        <v>16.79</v>
      </c>
      <c r="H8" t="n">
        <v>0.26</v>
      </c>
      <c r="I8" t="n">
        <v>49</v>
      </c>
      <c r="J8" t="n">
        <v>170.06</v>
      </c>
      <c r="K8" t="n">
        <v>51.39</v>
      </c>
      <c r="L8" t="n">
        <v>2.5</v>
      </c>
      <c r="M8" t="n">
        <v>47</v>
      </c>
      <c r="N8" t="n">
        <v>31.17</v>
      </c>
      <c r="O8" t="n">
        <v>21208.12</v>
      </c>
      <c r="P8" t="n">
        <v>165.5</v>
      </c>
      <c r="Q8" t="n">
        <v>988.27</v>
      </c>
      <c r="R8" t="n">
        <v>67.53</v>
      </c>
      <c r="S8" t="n">
        <v>35.43</v>
      </c>
      <c r="T8" t="n">
        <v>14830.14</v>
      </c>
      <c r="U8" t="n">
        <v>0.52</v>
      </c>
      <c r="V8" t="n">
        <v>0.83</v>
      </c>
      <c r="W8" t="n">
        <v>3.04</v>
      </c>
      <c r="X8" t="n">
        <v>0.96</v>
      </c>
      <c r="Y8" t="n">
        <v>1</v>
      </c>
      <c r="Z8" t="n">
        <v>10</v>
      </c>
      <c r="AA8" t="n">
        <v>434.934867453943</v>
      </c>
      <c r="AB8" t="n">
        <v>595.0970736226188</v>
      </c>
      <c r="AC8" t="n">
        <v>538.3018441400637</v>
      </c>
      <c r="AD8" t="n">
        <v>434934.867453943</v>
      </c>
      <c r="AE8" t="n">
        <v>595097.0736226188</v>
      </c>
      <c r="AF8" t="n">
        <v>2.549880283051516e-06</v>
      </c>
      <c r="AG8" t="n">
        <v>11.54947916666667</v>
      </c>
      <c r="AH8" t="n">
        <v>538301.8441400637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5.7172</v>
      </c>
      <c r="E9" t="n">
        <v>17.49</v>
      </c>
      <c r="F9" t="n">
        <v>13.63</v>
      </c>
      <c r="G9" t="n">
        <v>18.58</v>
      </c>
      <c r="H9" t="n">
        <v>0.29</v>
      </c>
      <c r="I9" t="n">
        <v>44</v>
      </c>
      <c r="J9" t="n">
        <v>170.42</v>
      </c>
      <c r="K9" t="n">
        <v>51.39</v>
      </c>
      <c r="L9" t="n">
        <v>2.75</v>
      </c>
      <c r="M9" t="n">
        <v>42</v>
      </c>
      <c r="N9" t="n">
        <v>31.28</v>
      </c>
      <c r="O9" t="n">
        <v>21253.01</v>
      </c>
      <c r="P9" t="n">
        <v>163.36</v>
      </c>
      <c r="Q9" t="n">
        <v>988.26</v>
      </c>
      <c r="R9" t="n">
        <v>65.02</v>
      </c>
      <c r="S9" t="n">
        <v>35.43</v>
      </c>
      <c r="T9" t="n">
        <v>13601.33</v>
      </c>
      <c r="U9" t="n">
        <v>0.54</v>
      </c>
      <c r="V9" t="n">
        <v>0.84</v>
      </c>
      <c r="W9" t="n">
        <v>3.03</v>
      </c>
      <c r="X9" t="n">
        <v>0.87</v>
      </c>
      <c r="Y9" t="n">
        <v>1</v>
      </c>
      <c r="Z9" t="n">
        <v>10</v>
      </c>
      <c r="AA9" t="n">
        <v>429.2717400936165</v>
      </c>
      <c r="AB9" t="n">
        <v>587.3485329286738</v>
      </c>
      <c r="AC9" t="n">
        <v>531.2928132948038</v>
      </c>
      <c r="AD9" t="n">
        <v>429271.7400936165</v>
      </c>
      <c r="AE9" t="n">
        <v>587348.5329286738</v>
      </c>
      <c r="AF9" t="n">
        <v>2.586755071111331e-06</v>
      </c>
      <c r="AG9" t="n">
        <v>11.38671875</v>
      </c>
      <c r="AH9" t="n">
        <v>531292.8132948037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5.7936</v>
      </c>
      <c r="E10" t="n">
        <v>17.26</v>
      </c>
      <c r="F10" t="n">
        <v>13.53</v>
      </c>
      <c r="G10" t="n">
        <v>20.3</v>
      </c>
      <c r="H10" t="n">
        <v>0.31</v>
      </c>
      <c r="I10" t="n">
        <v>40</v>
      </c>
      <c r="J10" t="n">
        <v>170.79</v>
      </c>
      <c r="K10" t="n">
        <v>51.39</v>
      </c>
      <c r="L10" t="n">
        <v>3</v>
      </c>
      <c r="M10" t="n">
        <v>38</v>
      </c>
      <c r="N10" t="n">
        <v>31.4</v>
      </c>
      <c r="O10" t="n">
        <v>21297.94</v>
      </c>
      <c r="P10" t="n">
        <v>160.92</v>
      </c>
      <c r="Q10" t="n">
        <v>988.35</v>
      </c>
      <c r="R10" t="n">
        <v>61.66</v>
      </c>
      <c r="S10" t="n">
        <v>35.43</v>
      </c>
      <c r="T10" t="n">
        <v>11939.13</v>
      </c>
      <c r="U10" t="n">
        <v>0.57</v>
      </c>
      <c r="V10" t="n">
        <v>0.84</v>
      </c>
      <c r="W10" t="n">
        <v>3.03</v>
      </c>
      <c r="X10" t="n">
        <v>0.78</v>
      </c>
      <c r="Y10" t="n">
        <v>1</v>
      </c>
      <c r="Z10" t="n">
        <v>10</v>
      </c>
      <c r="AA10" t="n">
        <v>423.7512459643775</v>
      </c>
      <c r="AB10" t="n">
        <v>579.7951493140366</v>
      </c>
      <c r="AC10" t="n">
        <v>524.4603140111071</v>
      </c>
      <c r="AD10" t="n">
        <v>423751.2459643775</v>
      </c>
      <c r="AE10" t="n">
        <v>579795.1493140366</v>
      </c>
      <c r="AF10" t="n">
        <v>2.621322357096237e-06</v>
      </c>
      <c r="AG10" t="n">
        <v>11.23697916666667</v>
      </c>
      <c r="AH10" t="n">
        <v>524460.3140111071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5.8631</v>
      </c>
      <c r="E11" t="n">
        <v>17.06</v>
      </c>
      <c r="F11" t="n">
        <v>13.46</v>
      </c>
      <c r="G11" t="n">
        <v>22.44</v>
      </c>
      <c r="H11" t="n">
        <v>0.34</v>
      </c>
      <c r="I11" t="n">
        <v>36</v>
      </c>
      <c r="J11" t="n">
        <v>171.15</v>
      </c>
      <c r="K11" t="n">
        <v>51.39</v>
      </c>
      <c r="L11" t="n">
        <v>3.25</v>
      </c>
      <c r="M11" t="n">
        <v>34</v>
      </c>
      <c r="N11" t="n">
        <v>31.51</v>
      </c>
      <c r="O11" t="n">
        <v>21342.91</v>
      </c>
      <c r="P11" t="n">
        <v>158.69</v>
      </c>
      <c r="Q11" t="n">
        <v>988.23</v>
      </c>
      <c r="R11" t="n">
        <v>59.74</v>
      </c>
      <c r="S11" t="n">
        <v>35.43</v>
      </c>
      <c r="T11" t="n">
        <v>11002.67</v>
      </c>
      <c r="U11" t="n">
        <v>0.59</v>
      </c>
      <c r="V11" t="n">
        <v>0.85</v>
      </c>
      <c r="W11" t="n">
        <v>3.03</v>
      </c>
      <c r="X11" t="n">
        <v>0.71</v>
      </c>
      <c r="Y11" t="n">
        <v>1</v>
      </c>
      <c r="Z11" t="n">
        <v>10</v>
      </c>
      <c r="AA11" t="n">
        <v>407.2246441063009</v>
      </c>
      <c r="AB11" t="n">
        <v>557.1827235495998</v>
      </c>
      <c r="AC11" t="n">
        <v>504.0059864248891</v>
      </c>
      <c r="AD11" t="n">
        <v>407224.6441063009</v>
      </c>
      <c r="AE11" t="n">
        <v>557182.7235495998</v>
      </c>
      <c r="AF11" t="n">
        <v>2.652767728509208e-06</v>
      </c>
      <c r="AG11" t="n">
        <v>11.10677083333333</v>
      </c>
      <c r="AH11" t="n">
        <v>504005.9864248891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5.9216</v>
      </c>
      <c r="E12" t="n">
        <v>16.89</v>
      </c>
      <c r="F12" t="n">
        <v>13.4</v>
      </c>
      <c r="G12" t="n">
        <v>24.36</v>
      </c>
      <c r="H12" t="n">
        <v>0.36</v>
      </c>
      <c r="I12" t="n">
        <v>33</v>
      </c>
      <c r="J12" t="n">
        <v>171.52</v>
      </c>
      <c r="K12" t="n">
        <v>51.39</v>
      </c>
      <c r="L12" t="n">
        <v>3.5</v>
      </c>
      <c r="M12" t="n">
        <v>31</v>
      </c>
      <c r="N12" t="n">
        <v>31.63</v>
      </c>
      <c r="O12" t="n">
        <v>21387.92</v>
      </c>
      <c r="P12" t="n">
        <v>156.49</v>
      </c>
      <c r="Q12" t="n">
        <v>988.14</v>
      </c>
      <c r="R12" t="n">
        <v>57.53</v>
      </c>
      <c r="S12" t="n">
        <v>35.43</v>
      </c>
      <c r="T12" t="n">
        <v>9912.860000000001</v>
      </c>
      <c r="U12" t="n">
        <v>0.62</v>
      </c>
      <c r="V12" t="n">
        <v>0.85</v>
      </c>
      <c r="W12" t="n">
        <v>3.02</v>
      </c>
      <c r="X12" t="n">
        <v>0.64</v>
      </c>
      <c r="Y12" t="n">
        <v>1</v>
      </c>
      <c r="Z12" t="n">
        <v>10</v>
      </c>
      <c r="AA12" t="n">
        <v>402.7833839174712</v>
      </c>
      <c r="AB12" t="n">
        <v>551.1059954246718</v>
      </c>
      <c r="AC12" t="n">
        <v>498.5092127034628</v>
      </c>
      <c r="AD12" t="n">
        <v>402783.3839174712</v>
      </c>
      <c r="AE12" t="n">
        <v>551105.9954246718</v>
      </c>
      <c r="AF12" t="n">
        <v>2.679236134662572e-06</v>
      </c>
      <c r="AG12" t="n">
        <v>10.99609375</v>
      </c>
      <c r="AH12" t="n">
        <v>498509.2127034628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5.9571</v>
      </c>
      <c r="E13" t="n">
        <v>16.79</v>
      </c>
      <c r="F13" t="n">
        <v>13.36</v>
      </c>
      <c r="G13" t="n">
        <v>25.87</v>
      </c>
      <c r="H13" t="n">
        <v>0.39</v>
      </c>
      <c r="I13" t="n">
        <v>31</v>
      </c>
      <c r="J13" t="n">
        <v>171.88</v>
      </c>
      <c r="K13" t="n">
        <v>51.39</v>
      </c>
      <c r="L13" t="n">
        <v>3.75</v>
      </c>
      <c r="M13" t="n">
        <v>29</v>
      </c>
      <c r="N13" t="n">
        <v>31.74</v>
      </c>
      <c r="O13" t="n">
        <v>21432.96</v>
      </c>
      <c r="P13" t="n">
        <v>155.4</v>
      </c>
      <c r="Q13" t="n">
        <v>988.1900000000001</v>
      </c>
      <c r="R13" t="n">
        <v>56.73</v>
      </c>
      <c r="S13" t="n">
        <v>35.43</v>
      </c>
      <c r="T13" t="n">
        <v>9519.860000000001</v>
      </c>
      <c r="U13" t="n">
        <v>0.62</v>
      </c>
      <c r="V13" t="n">
        <v>0.85</v>
      </c>
      <c r="W13" t="n">
        <v>3.01</v>
      </c>
      <c r="X13" t="n">
        <v>0.61</v>
      </c>
      <c r="Y13" t="n">
        <v>1</v>
      </c>
      <c r="Z13" t="n">
        <v>10</v>
      </c>
      <c r="AA13" t="n">
        <v>400.4419511578702</v>
      </c>
      <c r="AB13" t="n">
        <v>547.9023438262626</v>
      </c>
      <c r="AC13" t="n">
        <v>495.6113131172526</v>
      </c>
      <c r="AD13" t="n">
        <v>400441.9511578702</v>
      </c>
      <c r="AE13" t="n">
        <v>547902.3438262626</v>
      </c>
      <c r="AF13" t="n">
        <v>2.695298158909486e-06</v>
      </c>
      <c r="AG13" t="n">
        <v>10.93098958333333</v>
      </c>
      <c r="AH13" t="n">
        <v>495611.3131172526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5.9975</v>
      </c>
      <c r="E14" t="n">
        <v>16.67</v>
      </c>
      <c r="F14" t="n">
        <v>13.32</v>
      </c>
      <c r="G14" t="n">
        <v>27.56</v>
      </c>
      <c r="H14" t="n">
        <v>0.41</v>
      </c>
      <c r="I14" t="n">
        <v>29</v>
      </c>
      <c r="J14" t="n">
        <v>172.25</v>
      </c>
      <c r="K14" t="n">
        <v>51.39</v>
      </c>
      <c r="L14" t="n">
        <v>4</v>
      </c>
      <c r="M14" t="n">
        <v>27</v>
      </c>
      <c r="N14" t="n">
        <v>31.86</v>
      </c>
      <c r="O14" t="n">
        <v>21478.05</v>
      </c>
      <c r="P14" t="n">
        <v>153.64</v>
      </c>
      <c r="Q14" t="n">
        <v>988.22</v>
      </c>
      <c r="R14" t="n">
        <v>55.32</v>
      </c>
      <c r="S14" t="n">
        <v>35.43</v>
      </c>
      <c r="T14" t="n">
        <v>8827.620000000001</v>
      </c>
      <c r="U14" t="n">
        <v>0.64</v>
      </c>
      <c r="V14" t="n">
        <v>0.86</v>
      </c>
      <c r="W14" t="n">
        <v>3.01</v>
      </c>
      <c r="X14" t="n">
        <v>0.5600000000000001</v>
      </c>
      <c r="Y14" t="n">
        <v>1</v>
      </c>
      <c r="Z14" t="n">
        <v>10</v>
      </c>
      <c r="AA14" t="n">
        <v>397.3619018342814</v>
      </c>
      <c r="AB14" t="n">
        <v>543.6880844595423</v>
      </c>
      <c r="AC14" t="n">
        <v>491.799256749742</v>
      </c>
      <c r="AD14" t="n">
        <v>397361.9018342814</v>
      </c>
      <c r="AE14" t="n">
        <v>543688.0844595423</v>
      </c>
      <c r="AF14" t="n">
        <v>2.71357719495386e-06</v>
      </c>
      <c r="AG14" t="n">
        <v>10.85286458333333</v>
      </c>
      <c r="AH14" t="n">
        <v>491799.256749742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6.0366</v>
      </c>
      <c r="E15" t="n">
        <v>16.57</v>
      </c>
      <c r="F15" t="n">
        <v>13.28</v>
      </c>
      <c r="G15" t="n">
        <v>29.51</v>
      </c>
      <c r="H15" t="n">
        <v>0.44</v>
      </c>
      <c r="I15" t="n">
        <v>27</v>
      </c>
      <c r="J15" t="n">
        <v>172.61</v>
      </c>
      <c r="K15" t="n">
        <v>51.39</v>
      </c>
      <c r="L15" t="n">
        <v>4.25</v>
      </c>
      <c r="M15" t="n">
        <v>25</v>
      </c>
      <c r="N15" t="n">
        <v>31.97</v>
      </c>
      <c r="O15" t="n">
        <v>21523.17</v>
      </c>
      <c r="P15" t="n">
        <v>151.72</v>
      </c>
      <c r="Q15" t="n">
        <v>988.3</v>
      </c>
      <c r="R15" t="n">
        <v>53.89</v>
      </c>
      <c r="S15" t="n">
        <v>35.43</v>
      </c>
      <c r="T15" t="n">
        <v>8120.16</v>
      </c>
      <c r="U15" t="n">
        <v>0.66</v>
      </c>
      <c r="V15" t="n">
        <v>0.86</v>
      </c>
      <c r="W15" t="n">
        <v>3.01</v>
      </c>
      <c r="X15" t="n">
        <v>0.52</v>
      </c>
      <c r="Y15" t="n">
        <v>1</v>
      </c>
      <c r="Z15" t="n">
        <v>10</v>
      </c>
      <c r="AA15" t="n">
        <v>394.2197689664742</v>
      </c>
      <c r="AB15" t="n">
        <v>539.3888796486898</v>
      </c>
      <c r="AC15" t="n">
        <v>487.9103620120653</v>
      </c>
      <c r="AD15" t="n">
        <v>394219.7689664742</v>
      </c>
      <c r="AE15" t="n">
        <v>539388.8796486898</v>
      </c>
      <c r="AF15" t="n">
        <v>2.731268044194827e-06</v>
      </c>
      <c r="AG15" t="n">
        <v>10.78776041666667</v>
      </c>
      <c r="AH15" t="n">
        <v>487910.3620120653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6.0767</v>
      </c>
      <c r="E16" t="n">
        <v>16.46</v>
      </c>
      <c r="F16" t="n">
        <v>13.24</v>
      </c>
      <c r="G16" t="n">
        <v>31.77</v>
      </c>
      <c r="H16" t="n">
        <v>0.46</v>
      </c>
      <c r="I16" t="n">
        <v>25</v>
      </c>
      <c r="J16" t="n">
        <v>172.98</v>
      </c>
      <c r="K16" t="n">
        <v>51.39</v>
      </c>
      <c r="L16" t="n">
        <v>4.5</v>
      </c>
      <c r="M16" t="n">
        <v>23</v>
      </c>
      <c r="N16" t="n">
        <v>32.09</v>
      </c>
      <c r="O16" t="n">
        <v>21568.34</v>
      </c>
      <c r="P16" t="n">
        <v>149.98</v>
      </c>
      <c r="Q16" t="n">
        <v>988.28</v>
      </c>
      <c r="R16" t="n">
        <v>52.86</v>
      </c>
      <c r="S16" t="n">
        <v>35.43</v>
      </c>
      <c r="T16" t="n">
        <v>7614.07</v>
      </c>
      <c r="U16" t="n">
        <v>0.67</v>
      </c>
      <c r="V16" t="n">
        <v>0.86</v>
      </c>
      <c r="W16" t="n">
        <v>3</v>
      </c>
      <c r="X16" t="n">
        <v>0.48</v>
      </c>
      <c r="Y16" t="n">
        <v>1</v>
      </c>
      <c r="Z16" t="n">
        <v>10</v>
      </c>
      <c r="AA16" t="n">
        <v>391.2485209983668</v>
      </c>
      <c r="AB16" t="n">
        <v>535.3234870965161</v>
      </c>
      <c r="AC16" t="n">
        <v>484.2329648192568</v>
      </c>
      <c r="AD16" t="n">
        <v>391248.5209983668</v>
      </c>
      <c r="AE16" t="n">
        <v>535323.4870965162</v>
      </c>
      <c r="AF16" t="n">
        <v>2.74941134482303e-06</v>
      </c>
      <c r="AG16" t="n">
        <v>10.71614583333333</v>
      </c>
      <c r="AH16" t="n">
        <v>484232.9648192568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6.1049</v>
      </c>
      <c r="E17" t="n">
        <v>16.38</v>
      </c>
      <c r="F17" t="n">
        <v>13.19</v>
      </c>
      <c r="G17" t="n">
        <v>32.99</v>
      </c>
      <c r="H17" t="n">
        <v>0.49</v>
      </c>
      <c r="I17" t="n">
        <v>24</v>
      </c>
      <c r="J17" t="n">
        <v>173.35</v>
      </c>
      <c r="K17" t="n">
        <v>51.39</v>
      </c>
      <c r="L17" t="n">
        <v>4.75</v>
      </c>
      <c r="M17" t="n">
        <v>22</v>
      </c>
      <c r="N17" t="n">
        <v>32.2</v>
      </c>
      <c r="O17" t="n">
        <v>21613.54</v>
      </c>
      <c r="P17" t="n">
        <v>147.98</v>
      </c>
      <c r="Q17" t="n">
        <v>988.08</v>
      </c>
      <c r="R17" t="n">
        <v>51.46</v>
      </c>
      <c r="S17" t="n">
        <v>35.43</v>
      </c>
      <c r="T17" t="n">
        <v>6923.12</v>
      </c>
      <c r="U17" t="n">
        <v>0.6899999999999999</v>
      </c>
      <c r="V17" t="n">
        <v>0.86</v>
      </c>
      <c r="W17" t="n">
        <v>3</v>
      </c>
      <c r="X17" t="n">
        <v>0.44</v>
      </c>
      <c r="Y17" t="n">
        <v>1</v>
      </c>
      <c r="Z17" t="n">
        <v>10</v>
      </c>
      <c r="AA17" t="n">
        <v>388.403675806216</v>
      </c>
      <c r="AB17" t="n">
        <v>531.4310443989033</v>
      </c>
      <c r="AC17" t="n">
        <v>480.7120113896265</v>
      </c>
      <c r="AD17" t="n">
        <v>388403.675806216</v>
      </c>
      <c r="AE17" t="n">
        <v>531431.0443989033</v>
      </c>
      <c r="AF17" t="n">
        <v>2.762170473943113e-06</v>
      </c>
      <c r="AG17" t="n">
        <v>10.6640625</v>
      </c>
      <c r="AH17" t="n">
        <v>480712.0113896265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6.1395</v>
      </c>
      <c r="E18" t="n">
        <v>16.29</v>
      </c>
      <c r="F18" t="n">
        <v>13.17</v>
      </c>
      <c r="G18" t="n">
        <v>35.92</v>
      </c>
      <c r="H18" t="n">
        <v>0.51</v>
      </c>
      <c r="I18" t="n">
        <v>22</v>
      </c>
      <c r="J18" t="n">
        <v>173.71</v>
      </c>
      <c r="K18" t="n">
        <v>51.39</v>
      </c>
      <c r="L18" t="n">
        <v>5</v>
      </c>
      <c r="M18" t="n">
        <v>20</v>
      </c>
      <c r="N18" t="n">
        <v>32.32</v>
      </c>
      <c r="O18" t="n">
        <v>21658.78</v>
      </c>
      <c r="P18" t="n">
        <v>146.63</v>
      </c>
      <c r="Q18" t="n">
        <v>988.1799999999999</v>
      </c>
      <c r="R18" t="n">
        <v>50.57</v>
      </c>
      <c r="S18" t="n">
        <v>35.43</v>
      </c>
      <c r="T18" t="n">
        <v>6486.78</v>
      </c>
      <c r="U18" t="n">
        <v>0.7</v>
      </c>
      <c r="V18" t="n">
        <v>0.87</v>
      </c>
      <c r="W18" t="n">
        <v>3</v>
      </c>
      <c r="X18" t="n">
        <v>0.42</v>
      </c>
      <c r="Y18" t="n">
        <v>1</v>
      </c>
      <c r="Z18" t="n">
        <v>10</v>
      </c>
      <c r="AA18" t="n">
        <v>386.0902959637974</v>
      </c>
      <c r="AB18" t="n">
        <v>528.2657760393906</v>
      </c>
      <c r="AC18" t="n">
        <v>477.8488317998636</v>
      </c>
      <c r="AD18" t="n">
        <v>386090.2959637974</v>
      </c>
      <c r="AE18" t="n">
        <v>528265.7760393906</v>
      </c>
      <c r="AF18" t="n">
        <v>2.777825291941513e-06</v>
      </c>
      <c r="AG18" t="n">
        <v>10.60546875</v>
      </c>
      <c r="AH18" t="n">
        <v>477848.8317998636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6.1578</v>
      </c>
      <c r="E19" t="n">
        <v>16.24</v>
      </c>
      <c r="F19" t="n">
        <v>13.16</v>
      </c>
      <c r="G19" t="n">
        <v>37.59</v>
      </c>
      <c r="H19" t="n">
        <v>0.53</v>
      </c>
      <c r="I19" t="n">
        <v>21</v>
      </c>
      <c r="J19" t="n">
        <v>174.08</v>
      </c>
      <c r="K19" t="n">
        <v>51.39</v>
      </c>
      <c r="L19" t="n">
        <v>5.25</v>
      </c>
      <c r="M19" t="n">
        <v>19</v>
      </c>
      <c r="N19" t="n">
        <v>32.44</v>
      </c>
      <c r="O19" t="n">
        <v>21704.07</v>
      </c>
      <c r="P19" t="n">
        <v>145.14</v>
      </c>
      <c r="Q19" t="n">
        <v>988.1</v>
      </c>
      <c r="R19" t="n">
        <v>50.21</v>
      </c>
      <c r="S19" t="n">
        <v>35.43</v>
      </c>
      <c r="T19" t="n">
        <v>6312.6</v>
      </c>
      <c r="U19" t="n">
        <v>0.71</v>
      </c>
      <c r="V19" t="n">
        <v>0.87</v>
      </c>
      <c r="W19" t="n">
        <v>3</v>
      </c>
      <c r="X19" t="n">
        <v>0.4</v>
      </c>
      <c r="Y19" t="n">
        <v>1</v>
      </c>
      <c r="Z19" t="n">
        <v>10</v>
      </c>
      <c r="AA19" t="n">
        <v>384.1937523517547</v>
      </c>
      <c r="AB19" t="n">
        <v>525.6708413997947</v>
      </c>
      <c r="AC19" t="n">
        <v>475.5015540802571</v>
      </c>
      <c r="AD19" t="n">
        <v>384193.7523517547</v>
      </c>
      <c r="AE19" t="n">
        <v>525670.8413997947</v>
      </c>
      <c r="AF19" t="n">
        <v>2.78610515232795e-06</v>
      </c>
      <c r="AG19" t="n">
        <v>10.57291666666667</v>
      </c>
      <c r="AH19" t="n">
        <v>475501.5540802571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6.1842</v>
      </c>
      <c r="E20" t="n">
        <v>16.17</v>
      </c>
      <c r="F20" t="n">
        <v>13.12</v>
      </c>
      <c r="G20" t="n">
        <v>39.36</v>
      </c>
      <c r="H20" t="n">
        <v>0.5600000000000001</v>
      </c>
      <c r="I20" t="n">
        <v>20</v>
      </c>
      <c r="J20" t="n">
        <v>174.45</v>
      </c>
      <c r="K20" t="n">
        <v>51.39</v>
      </c>
      <c r="L20" t="n">
        <v>5.5</v>
      </c>
      <c r="M20" t="n">
        <v>18</v>
      </c>
      <c r="N20" t="n">
        <v>32.56</v>
      </c>
      <c r="O20" t="n">
        <v>21749.39</v>
      </c>
      <c r="P20" t="n">
        <v>143.64</v>
      </c>
      <c r="Q20" t="n">
        <v>988.17</v>
      </c>
      <c r="R20" t="n">
        <v>49.2</v>
      </c>
      <c r="S20" t="n">
        <v>35.43</v>
      </c>
      <c r="T20" t="n">
        <v>5811.17</v>
      </c>
      <c r="U20" t="n">
        <v>0.72</v>
      </c>
      <c r="V20" t="n">
        <v>0.87</v>
      </c>
      <c r="W20" t="n">
        <v>2.99</v>
      </c>
      <c r="X20" t="n">
        <v>0.37</v>
      </c>
      <c r="Y20" t="n">
        <v>1</v>
      </c>
      <c r="Z20" t="n">
        <v>10</v>
      </c>
      <c r="AA20" t="n">
        <v>370.2424964374283</v>
      </c>
      <c r="AB20" t="n">
        <v>506.5821175718412</v>
      </c>
      <c r="AC20" t="n">
        <v>458.2346312632513</v>
      </c>
      <c r="AD20" t="n">
        <v>370242.4964374283</v>
      </c>
      <c r="AE20" t="n">
        <v>506582.1175718412</v>
      </c>
      <c r="AF20" t="n">
        <v>2.798049868951006e-06</v>
      </c>
      <c r="AG20" t="n">
        <v>10.52734375</v>
      </c>
      <c r="AH20" t="n">
        <v>458234.6312632514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6.2016</v>
      </c>
      <c r="E21" t="n">
        <v>16.12</v>
      </c>
      <c r="F21" t="n">
        <v>13.11</v>
      </c>
      <c r="G21" t="n">
        <v>41.4</v>
      </c>
      <c r="H21" t="n">
        <v>0.58</v>
      </c>
      <c r="I21" t="n">
        <v>19</v>
      </c>
      <c r="J21" t="n">
        <v>174.82</v>
      </c>
      <c r="K21" t="n">
        <v>51.39</v>
      </c>
      <c r="L21" t="n">
        <v>5.75</v>
      </c>
      <c r="M21" t="n">
        <v>17</v>
      </c>
      <c r="N21" t="n">
        <v>32.67</v>
      </c>
      <c r="O21" t="n">
        <v>21794.75</v>
      </c>
      <c r="P21" t="n">
        <v>141.9</v>
      </c>
      <c r="Q21" t="n">
        <v>988.2</v>
      </c>
      <c r="R21" t="n">
        <v>48.74</v>
      </c>
      <c r="S21" t="n">
        <v>35.43</v>
      </c>
      <c r="T21" t="n">
        <v>5588.33</v>
      </c>
      <c r="U21" t="n">
        <v>0.73</v>
      </c>
      <c r="V21" t="n">
        <v>0.87</v>
      </c>
      <c r="W21" t="n">
        <v>3</v>
      </c>
      <c r="X21" t="n">
        <v>0.35</v>
      </c>
      <c r="Y21" t="n">
        <v>1</v>
      </c>
      <c r="Z21" t="n">
        <v>10</v>
      </c>
      <c r="AA21" t="n">
        <v>368.0073901146385</v>
      </c>
      <c r="AB21" t="n">
        <v>503.5239464950685</v>
      </c>
      <c r="AC21" t="n">
        <v>455.4683277418758</v>
      </c>
      <c r="AD21" t="n">
        <v>368007.3901146385</v>
      </c>
      <c r="AE21" t="n">
        <v>503523.9464950684</v>
      </c>
      <c r="AF21" t="n">
        <v>2.80592252308893e-06</v>
      </c>
      <c r="AG21" t="n">
        <v>10.49479166666667</v>
      </c>
      <c r="AH21" t="n">
        <v>455468.3277418758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6.218</v>
      </c>
      <c r="E22" t="n">
        <v>16.08</v>
      </c>
      <c r="F22" t="n">
        <v>13.1</v>
      </c>
      <c r="G22" t="n">
        <v>43.67</v>
      </c>
      <c r="H22" t="n">
        <v>0.61</v>
      </c>
      <c r="I22" t="n">
        <v>18</v>
      </c>
      <c r="J22" t="n">
        <v>175.18</v>
      </c>
      <c r="K22" t="n">
        <v>51.39</v>
      </c>
      <c r="L22" t="n">
        <v>6</v>
      </c>
      <c r="M22" t="n">
        <v>16</v>
      </c>
      <c r="N22" t="n">
        <v>32.79</v>
      </c>
      <c r="O22" t="n">
        <v>21840.16</v>
      </c>
      <c r="P22" t="n">
        <v>140.21</v>
      </c>
      <c r="Q22" t="n">
        <v>988.08</v>
      </c>
      <c r="R22" t="n">
        <v>48.26</v>
      </c>
      <c r="S22" t="n">
        <v>35.43</v>
      </c>
      <c r="T22" t="n">
        <v>5350.94</v>
      </c>
      <c r="U22" t="n">
        <v>0.73</v>
      </c>
      <c r="V22" t="n">
        <v>0.87</v>
      </c>
      <c r="W22" t="n">
        <v>3</v>
      </c>
      <c r="X22" t="n">
        <v>0.35</v>
      </c>
      <c r="Y22" t="n">
        <v>1</v>
      </c>
      <c r="Z22" t="n">
        <v>10</v>
      </c>
      <c r="AA22" t="n">
        <v>366.0261079742393</v>
      </c>
      <c r="AB22" t="n">
        <v>500.8130688625752</v>
      </c>
      <c r="AC22" t="n">
        <v>453.0161724658871</v>
      </c>
      <c r="AD22" t="n">
        <v>366026.1079742393</v>
      </c>
      <c r="AE22" t="n">
        <v>500813.0688625752</v>
      </c>
      <c r="AF22" t="n">
        <v>2.813342725839617e-06</v>
      </c>
      <c r="AG22" t="n">
        <v>10.46875</v>
      </c>
      <c r="AH22" t="n">
        <v>453016.172465887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6.2441</v>
      </c>
      <c r="E23" t="n">
        <v>16.02</v>
      </c>
      <c r="F23" t="n">
        <v>13.07</v>
      </c>
      <c r="G23" t="n">
        <v>46.12</v>
      </c>
      <c r="H23" t="n">
        <v>0.63</v>
      </c>
      <c r="I23" t="n">
        <v>17</v>
      </c>
      <c r="J23" t="n">
        <v>175.55</v>
      </c>
      <c r="K23" t="n">
        <v>51.39</v>
      </c>
      <c r="L23" t="n">
        <v>6.25</v>
      </c>
      <c r="M23" t="n">
        <v>15</v>
      </c>
      <c r="N23" t="n">
        <v>32.91</v>
      </c>
      <c r="O23" t="n">
        <v>21885.6</v>
      </c>
      <c r="P23" t="n">
        <v>137.48</v>
      </c>
      <c r="Q23" t="n">
        <v>988.08</v>
      </c>
      <c r="R23" t="n">
        <v>47.53</v>
      </c>
      <c r="S23" t="n">
        <v>35.43</v>
      </c>
      <c r="T23" t="n">
        <v>4989.16</v>
      </c>
      <c r="U23" t="n">
        <v>0.75</v>
      </c>
      <c r="V23" t="n">
        <v>0.87</v>
      </c>
      <c r="W23" t="n">
        <v>2.99</v>
      </c>
      <c r="X23" t="n">
        <v>0.31</v>
      </c>
      <c r="Y23" t="n">
        <v>1</v>
      </c>
      <c r="Z23" t="n">
        <v>10</v>
      </c>
      <c r="AA23" t="n">
        <v>362.8046279008238</v>
      </c>
      <c r="AB23" t="n">
        <v>496.4052977044577</v>
      </c>
      <c r="AC23" t="n">
        <v>449.0290728007546</v>
      </c>
      <c r="AD23" t="n">
        <v>362804.6279008238</v>
      </c>
      <c r="AE23" t="n">
        <v>496405.2977044577</v>
      </c>
      <c r="AF23" t="n">
        <v>2.825151707046502e-06</v>
      </c>
      <c r="AG23" t="n">
        <v>10.4296875</v>
      </c>
      <c r="AH23" t="n">
        <v>449029.0728007546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6.2625</v>
      </c>
      <c r="E24" t="n">
        <v>15.97</v>
      </c>
      <c r="F24" t="n">
        <v>13.05</v>
      </c>
      <c r="G24" t="n">
        <v>48.95</v>
      </c>
      <c r="H24" t="n">
        <v>0.66</v>
      </c>
      <c r="I24" t="n">
        <v>16</v>
      </c>
      <c r="J24" t="n">
        <v>175.92</v>
      </c>
      <c r="K24" t="n">
        <v>51.39</v>
      </c>
      <c r="L24" t="n">
        <v>6.5</v>
      </c>
      <c r="M24" t="n">
        <v>14</v>
      </c>
      <c r="N24" t="n">
        <v>33.03</v>
      </c>
      <c r="O24" t="n">
        <v>21931.08</v>
      </c>
      <c r="P24" t="n">
        <v>136.32</v>
      </c>
      <c r="Q24" t="n">
        <v>988.13</v>
      </c>
      <c r="R24" t="n">
        <v>47.11</v>
      </c>
      <c r="S24" t="n">
        <v>35.43</v>
      </c>
      <c r="T24" t="n">
        <v>4787.57</v>
      </c>
      <c r="U24" t="n">
        <v>0.75</v>
      </c>
      <c r="V24" t="n">
        <v>0.87</v>
      </c>
      <c r="W24" t="n">
        <v>2.99</v>
      </c>
      <c r="X24" t="n">
        <v>0.3</v>
      </c>
      <c r="Y24" t="n">
        <v>1</v>
      </c>
      <c r="Z24" t="n">
        <v>10</v>
      </c>
      <c r="AA24" t="n">
        <v>361.218540671804</v>
      </c>
      <c r="AB24" t="n">
        <v>494.2351431844827</v>
      </c>
      <c r="AC24" t="n">
        <v>447.066034782335</v>
      </c>
      <c r="AD24" t="n">
        <v>361218.540671804</v>
      </c>
      <c r="AE24" t="n">
        <v>494235.1431844827</v>
      </c>
      <c r="AF24" t="n">
        <v>2.833476812571663e-06</v>
      </c>
      <c r="AG24" t="n">
        <v>10.39713541666667</v>
      </c>
      <c r="AH24" t="n">
        <v>447066.034782335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6.2601</v>
      </c>
      <c r="E25" t="n">
        <v>15.97</v>
      </c>
      <c r="F25" t="n">
        <v>13.06</v>
      </c>
      <c r="G25" t="n">
        <v>48.97</v>
      </c>
      <c r="H25" t="n">
        <v>0.68</v>
      </c>
      <c r="I25" t="n">
        <v>16</v>
      </c>
      <c r="J25" t="n">
        <v>176.29</v>
      </c>
      <c r="K25" t="n">
        <v>51.39</v>
      </c>
      <c r="L25" t="n">
        <v>6.75</v>
      </c>
      <c r="M25" t="n">
        <v>14</v>
      </c>
      <c r="N25" t="n">
        <v>33.15</v>
      </c>
      <c r="O25" t="n">
        <v>21976.61</v>
      </c>
      <c r="P25" t="n">
        <v>135.2</v>
      </c>
      <c r="Q25" t="n">
        <v>988.12</v>
      </c>
      <c r="R25" t="n">
        <v>47.35</v>
      </c>
      <c r="S25" t="n">
        <v>35.43</v>
      </c>
      <c r="T25" t="n">
        <v>4903.6</v>
      </c>
      <c r="U25" t="n">
        <v>0.75</v>
      </c>
      <c r="V25" t="n">
        <v>0.87</v>
      </c>
      <c r="W25" t="n">
        <v>2.99</v>
      </c>
      <c r="X25" t="n">
        <v>0.31</v>
      </c>
      <c r="Y25" t="n">
        <v>1</v>
      </c>
      <c r="Z25" t="n">
        <v>10</v>
      </c>
      <c r="AA25" t="n">
        <v>360.3482996432514</v>
      </c>
      <c r="AB25" t="n">
        <v>493.0444410168926</v>
      </c>
      <c r="AC25" t="n">
        <v>445.9889715584586</v>
      </c>
      <c r="AD25" t="n">
        <v>360348.2996432515</v>
      </c>
      <c r="AE25" t="n">
        <v>493044.4410168926</v>
      </c>
      <c r="AF25" t="n">
        <v>2.832390929242294e-06</v>
      </c>
      <c r="AG25" t="n">
        <v>10.39713541666667</v>
      </c>
      <c r="AH25" t="n">
        <v>445988.9715584586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6.2821</v>
      </c>
      <c r="E26" t="n">
        <v>15.92</v>
      </c>
      <c r="F26" t="n">
        <v>13.04</v>
      </c>
      <c r="G26" t="n">
        <v>52.15</v>
      </c>
      <c r="H26" t="n">
        <v>0.7</v>
      </c>
      <c r="I26" t="n">
        <v>15</v>
      </c>
      <c r="J26" t="n">
        <v>176.66</v>
      </c>
      <c r="K26" t="n">
        <v>51.39</v>
      </c>
      <c r="L26" t="n">
        <v>7</v>
      </c>
      <c r="M26" t="n">
        <v>13</v>
      </c>
      <c r="N26" t="n">
        <v>33.27</v>
      </c>
      <c r="O26" t="n">
        <v>22022.17</v>
      </c>
      <c r="P26" t="n">
        <v>133.19</v>
      </c>
      <c r="Q26" t="n">
        <v>988.08</v>
      </c>
      <c r="R26" t="n">
        <v>46.62</v>
      </c>
      <c r="S26" t="n">
        <v>35.43</v>
      </c>
      <c r="T26" t="n">
        <v>4547.2</v>
      </c>
      <c r="U26" t="n">
        <v>0.76</v>
      </c>
      <c r="V26" t="n">
        <v>0.87</v>
      </c>
      <c r="W26" t="n">
        <v>2.99</v>
      </c>
      <c r="X26" t="n">
        <v>0.28</v>
      </c>
      <c r="Y26" t="n">
        <v>1</v>
      </c>
      <c r="Z26" t="n">
        <v>10</v>
      </c>
      <c r="AA26" t="n">
        <v>357.9417579559595</v>
      </c>
      <c r="AB26" t="n">
        <v>489.7517045112136</v>
      </c>
      <c r="AC26" t="n">
        <v>443.0104892034969</v>
      </c>
      <c r="AD26" t="n">
        <v>357941.7579559595</v>
      </c>
      <c r="AE26" t="n">
        <v>489751.7045112136</v>
      </c>
      <c r="AF26" t="n">
        <v>2.842344859761508e-06</v>
      </c>
      <c r="AG26" t="n">
        <v>10.36458333333333</v>
      </c>
      <c r="AH26" t="n">
        <v>443010.489203497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6.3012</v>
      </c>
      <c r="E27" t="n">
        <v>15.87</v>
      </c>
      <c r="F27" t="n">
        <v>13.02</v>
      </c>
      <c r="G27" t="n">
        <v>55.81</v>
      </c>
      <c r="H27" t="n">
        <v>0.73</v>
      </c>
      <c r="I27" t="n">
        <v>14</v>
      </c>
      <c r="J27" t="n">
        <v>177.03</v>
      </c>
      <c r="K27" t="n">
        <v>51.39</v>
      </c>
      <c r="L27" t="n">
        <v>7.25</v>
      </c>
      <c r="M27" t="n">
        <v>10</v>
      </c>
      <c r="N27" t="n">
        <v>33.39</v>
      </c>
      <c r="O27" t="n">
        <v>22067.77</v>
      </c>
      <c r="P27" t="n">
        <v>131.38</v>
      </c>
      <c r="Q27" t="n">
        <v>988.09</v>
      </c>
      <c r="R27" t="n">
        <v>45.91</v>
      </c>
      <c r="S27" t="n">
        <v>35.43</v>
      </c>
      <c r="T27" t="n">
        <v>4197.6</v>
      </c>
      <c r="U27" t="n">
        <v>0.77</v>
      </c>
      <c r="V27" t="n">
        <v>0.88</v>
      </c>
      <c r="W27" t="n">
        <v>3</v>
      </c>
      <c r="X27" t="n">
        <v>0.27</v>
      </c>
      <c r="Y27" t="n">
        <v>1</v>
      </c>
      <c r="Z27" t="n">
        <v>10</v>
      </c>
      <c r="AA27" t="n">
        <v>355.7998513094852</v>
      </c>
      <c r="AB27" t="n">
        <v>486.8210533432551</v>
      </c>
      <c r="AC27" t="n">
        <v>440.3595352698137</v>
      </c>
      <c r="AD27" t="n">
        <v>355799.8513094852</v>
      </c>
      <c r="AE27" t="n">
        <v>486821.0533432551</v>
      </c>
      <c r="AF27" t="n">
        <v>2.850986681257735e-06</v>
      </c>
      <c r="AG27" t="n">
        <v>10.33203125</v>
      </c>
      <c r="AH27" t="n">
        <v>440359.5352698137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6.3079</v>
      </c>
      <c r="E28" t="n">
        <v>15.85</v>
      </c>
      <c r="F28" t="n">
        <v>13.01</v>
      </c>
      <c r="G28" t="n">
        <v>55.74</v>
      </c>
      <c r="H28" t="n">
        <v>0.75</v>
      </c>
      <c r="I28" t="n">
        <v>14</v>
      </c>
      <c r="J28" t="n">
        <v>177.4</v>
      </c>
      <c r="K28" t="n">
        <v>51.39</v>
      </c>
      <c r="L28" t="n">
        <v>7.5</v>
      </c>
      <c r="M28" t="n">
        <v>9</v>
      </c>
      <c r="N28" t="n">
        <v>33.51</v>
      </c>
      <c r="O28" t="n">
        <v>22113.42</v>
      </c>
      <c r="P28" t="n">
        <v>130.32</v>
      </c>
      <c r="Q28" t="n">
        <v>988.12</v>
      </c>
      <c r="R28" t="n">
        <v>45.56</v>
      </c>
      <c r="S28" t="n">
        <v>35.43</v>
      </c>
      <c r="T28" t="n">
        <v>4021.76</v>
      </c>
      <c r="U28" t="n">
        <v>0.78</v>
      </c>
      <c r="V28" t="n">
        <v>0.88</v>
      </c>
      <c r="W28" t="n">
        <v>2.99</v>
      </c>
      <c r="X28" t="n">
        <v>0.25</v>
      </c>
      <c r="Y28" t="n">
        <v>1</v>
      </c>
      <c r="Z28" t="n">
        <v>10</v>
      </c>
      <c r="AA28" t="n">
        <v>354.6734057796704</v>
      </c>
      <c r="AB28" t="n">
        <v>485.279800874093</v>
      </c>
      <c r="AC28" t="n">
        <v>438.9653777731469</v>
      </c>
      <c r="AD28" t="n">
        <v>354673.4057796703</v>
      </c>
      <c r="AE28" t="n">
        <v>485279.800874093</v>
      </c>
      <c r="AF28" t="n">
        <v>2.854018105552222e-06</v>
      </c>
      <c r="AG28" t="n">
        <v>10.31901041666667</v>
      </c>
      <c r="AH28" t="n">
        <v>438965.377773147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6.3053</v>
      </c>
      <c r="E29" t="n">
        <v>15.86</v>
      </c>
      <c r="F29" t="n">
        <v>13.01</v>
      </c>
      <c r="G29" t="n">
        <v>55.77</v>
      </c>
      <c r="H29" t="n">
        <v>0.77</v>
      </c>
      <c r="I29" t="n">
        <v>14</v>
      </c>
      <c r="J29" t="n">
        <v>177.77</v>
      </c>
      <c r="K29" t="n">
        <v>51.39</v>
      </c>
      <c r="L29" t="n">
        <v>7.75</v>
      </c>
      <c r="M29" t="n">
        <v>7</v>
      </c>
      <c r="N29" t="n">
        <v>33.63</v>
      </c>
      <c r="O29" t="n">
        <v>22159.1</v>
      </c>
      <c r="P29" t="n">
        <v>128.93</v>
      </c>
      <c r="Q29" t="n">
        <v>988.12</v>
      </c>
      <c r="R29" t="n">
        <v>45.53</v>
      </c>
      <c r="S29" t="n">
        <v>35.43</v>
      </c>
      <c r="T29" t="n">
        <v>4007.64</v>
      </c>
      <c r="U29" t="n">
        <v>0.78</v>
      </c>
      <c r="V29" t="n">
        <v>0.88</v>
      </c>
      <c r="W29" t="n">
        <v>2.99</v>
      </c>
      <c r="X29" t="n">
        <v>0.26</v>
      </c>
      <c r="Y29" t="n">
        <v>1</v>
      </c>
      <c r="Z29" t="n">
        <v>10</v>
      </c>
      <c r="AA29" t="n">
        <v>353.5406634710146</v>
      </c>
      <c r="AB29" t="n">
        <v>483.7299328743266</v>
      </c>
      <c r="AC29" t="n">
        <v>437.5634270000248</v>
      </c>
      <c r="AD29" t="n">
        <v>353540.6634710146</v>
      </c>
      <c r="AE29" t="n">
        <v>483729.9328743265</v>
      </c>
      <c r="AF29" t="n">
        <v>2.852841731945406e-06</v>
      </c>
      <c r="AG29" t="n">
        <v>10.32552083333333</v>
      </c>
      <c r="AH29" t="n">
        <v>437563.4270000248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6.3248</v>
      </c>
      <c r="E30" t="n">
        <v>15.81</v>
      </c>
      <c r="F30" t="n">
        <v>13</v>
      </c>
      <c r="G30" t="n">
        <v>59.99</v>
      </c>
      <c r="H30" t="n">
        <v>0.8</v>
      </c>
      <c r="I30" t="n">
        <v>13</v>
      </c>
      <c r="J30" t="n">
        <v>178.14</v>
      </c>
      <c r="K30" t="n">
        <v>51.39</v>
      </c>
      <c r="L30" t="n">
        <v>8</v>
      </c>
      <c r="M30" t="n">
        <v>3</v>
      </c>
      <c r="N30" t="n">
        <v>33.75</v>
      </c>
      <c r="O30" t="n">
        <v>22204.83</v>
      </c>
      <c r="P30" t="n">
        <v>128.45</v>
      </c>
      <c r="Q30" t="n">
        <v>988.22</v>
      </c>
      <c r="R30" t="n">
        <v>45.16</v>
      </c>
      <c r="S30" t="n">
        <v>35.43</v>
      </c>
      <c r="T30" t="n">
        <v>3828.51</v>
      </c>
      <c r="U30" t="n">
        <v>0.78</v>
      </c>
      <c r="V30" t="n">
        <v>0.88</v>
      </c>
      <c r="W30" t="n">
        <v>2.99</v>
      </c>
      <c r="X30" t="n">
        <v>0.24</v>
      </c>
      <c r="Y30" t="n">
        <v>1</v>
      </c>
      <c r="Z30" t="n">
        <v>10</v>
      </c>
      <c r="AA30" t="n">
        <v>352.5924467715805</v>
      </c>
      <c r="AB30" t="n">
        <v>482.4325409537924</v>
      </c>
      <c r="AC30" t="n">
        <v>436.3898563434855</v>
      </c>
      <c r="AD30" t="n">
        <v>352592.4467715805</v>
      </c>
      <c r="AE30" t="n">
        <v>482432.5409537924</v>
      </c>
      <c r="AF30" t="n">
        <v>2.861664533996528e-06</v>
      </c>
      <c r="AG30" t="n">
        <v>10.29296875</v>
      </c>
      <c r="AH30" t="n">
        <v>436389.8563434855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6.3218</v>
      </c>
      <c r="E31" t="n">
        <v>15.82</v>
      </c>
      <c r="F31" t="n">
        <v>13.01</v>
      </c>
      <c r="G31" t="n">
        <v>60.02</v>
      </c>
      <c r="H31" t="n">
        <v>0.82</v>
      </c>
      <c r="I31" t="n">
        <v>13</v>
      </c>
      <c r="J31" t="n">
        <v>178.51</v>
      </c>
      <c r="K31" t="n">
        <v>51.39</v>
      </c>
      <c r="L31" t="n">
        <v>8.25</v>
      </c>
      <c r="M31" t="n">
        <v>1</v>
      </c>
      <c r="N31" t="n">
        <v>33.87</v>
      </c>
      <c r="O31" t="n">
        <v>22250.6</v>
      </c>
      <c r="P31" t="n">
        <v>128.62</v>
      </c>
      <c r="Q31" t="n">
        <v>988.23</v>
      </c>
      <c r="R31" t="n">
        <v>45.3</v>
      </c>
      <c r="S31" t="n">
        <v>35.43</v>
      </c>
      <c r="T31" t="n">
        <v>3893.86</v>
      </c>
      <c r="U31" t="n">
        <v>0.78</v>
      </c>
      <c r="V31" t="n">
        <v>0.88</v>
      </c>
      <c r="W31" t="n">
        <v>2.99</v>
      </c>
      <c r="X31" t="n">
        <v>0.25</v>
      </c>
      <c r="Y31" t="n">
        <v>1</v>
      </c>
      <c r="Z31" t="n">
        <v>10</v>
      </c>
      <c r="AA31" t="n">
        <v>352.8530962498075</v>
      </c>
      <c r="AB31" t="n">
        <v>482.7891730689461</v>
      </c>
      <c r="AC31" t="n">
        <v>436.7124519901053</v>
      </c>
      <c r="AD31" t="n">
        <v>352853.0962498076</v>
      </c>
      <c r="AE31" t="n">
        <v>482789.1730689461</v>
      </c>
      <c r="AF31" t="n">
        <v>2.860307179834816e-06</v>
      </c>
      <c r="AG31" t="n">
        <v>10.29947916666667</v>
      </c>
      <c r="AH31" t="n">
        <v>436712.4519901053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6.321</v>
      </c>
      <c r="E32" t="n">
        <v>15.82</v>
      </c>
      <c r="F32" t="n">
        <v>13.01</v>
      </c>
      <c r="G32" t="n">
        <v>60.03</v>
      </c>
      <c r="H32" t="n">
        <v>0.84</v>
      </c>
      <c r="I32" t="n">
        <v>13</v>
      </c>
      <c r="J32" t="n">
        <v>178.88</v>
      </c>
      <c r="K32" t="n">
        <v>51.39</v>
      </c>
      <c r="L32" t="n">
        <v>8.5</v>
      </c>
      <c r="M32" t="n">
        <v>0</v>
      </c>
      <c r="N32" t="n">
        <v>33.99</v>
      </c>
      <c r="O32" t="n">
        <v>22296.41</v>
      </c>
      <c r="P32" t="n">
        <v>128.74</v>
      </c>
      <c r="Q32" t="n">
        <v>988.2</v>
      </c>
      <c r="R32" t="n">
        <v>45.32</v>
      </c>
      <c r="S32" t="n">
        <v>35.43</v>
      </c>
      <c r="T32" t="n">
        <v>3905.26</v>
      </c>
      <c r="U32" t="n">
        <v>0.78</v>
      </c>
      <c r="V32" t="n">
        <v>0.88</v>
      </c>
      <c r="W32" t="n">
        <v>3</v>
      </c>
      <c r="X32" t="n">
        <v>0.25</v>
      </c>
      <c r="Y32" t="n">
        <v>1</v>
      </c>
      <c r="Z32" t="n">
        <v>10</v>
      </c>
      <c r="AA32" t="n">
        <v>352.9767219354046</v>
      </c>
      <c r="AB32" t="n">
        <v>482.9583231859603</v>
      </c>
      <c r="AC32" t="n">
        <v>436.8654586573553</v>
      </c>
      <c r="AD32" t="n">
        <v>352976.7219354046</v>
      </c>
      <c r="AE32" t="n">
        <v>482958.3231859603</v>
      </c>
      <c r="AF32" t="n">
        <v>2.859945218725027e-06</v>
      </c>
      <c r="AG32" t="n">
        <v>10.29947916666667</v>
      </c>
      <c r="AH32" t="n">
        <v>436865.4586573553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6.1668</v>
      </c>
      <c r="E2" t="n">
        <v>16.22</v>
      </c>
      <c r="F2" t="n">
        <v>13.83</v>
      </c>
      <c r="G2" t="n">
        <v>15.96</v>
      </c>
      <c r="H2" t="n">
        <v>0.34</v>
      </c>
      <c r="I2" t="n">
        <v>52</v>
      </c>
      <c r="J2" t="n">
        <v>51.33</v>
      </c>
      <c r="K2" t="n">
        <v>24.83</v>
      </c>
      <c r="L2" t="n">
        <v>1</v>
      </c>
      <c r="M2" t="n">
        <v>11</v>
      </c>
      <c r="N2" t="n">
        <v>5.51</v>
      </c>
      <c r="O2" t="n">
        <v>6564.78</v>
      </c>
      <c r="P2" t="n">
        <v>65.18000000000001</v>
      </c>
      <c r="Q2" t="n">
        <v>988.38</v>
      </c>
      <c r="R2" t="n">
        <v>69.94</v>
      </c>
      <c r="S2" t="n">
        <v>35.43</v>
      </c>
      <c r="T2" t="n">
        <v>16019.94</v>
      </c>
      <c r="U2" t="n">
        <v>0.51</v>
      </c>
      <c r="V2" t="n">
        <v>0.82</v>
      </c>
      <c r="W2" t="n">
        <v>3.09</v>
      </c>
      <c r="X2" t="n">
        <v>1.08</v>
      </c>
      <c r="Y2" t="n">
        <v>1</v>
      </c>
      <c r="Z2" t="n">
        <v>10</v>
      </c>
      <c r="AA2" t="n">
        <v>247.062027315252</v>
      </c>
      <c r="AB2" t="n">
        <v>338.0411653799589</v>
      </c>
      <c r="AC2" t="n">
        <v>305.7789909999518</v>
      </c>
      <c r="AD2" t="n">
        <v>247062.027315252</v>
      </c>
      <c r="AE2" t="n">
        <v>338041.1653799589</v>
      </c>
      <c r="AF2" t="n">
        <v>4.048762221055544e-06</v>
      </c>
      <c r="AG2" t="n">
        <v>10.55989583333333</v>
      </c>
      <c r="AH2" t="n">
        <v>305778.9909999518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6.1812</v>
      </c>
      <c r="E3" t="n">
        <v>16.18</v>
      </c>
      <c r="F3" t="n">
        <v>13.81</v>
      </c>
      <c r="G3" t="n">
        <v>16.24</v>
      </c>
      <c r="H3" t="n">
        <v>0.42</v>
      </c>
      <c r="I3" t="n">
        <v>51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65.27</v>
      </c>
      <c r="Q3" t="n">
        <v>988.45</v>
      </c>
      <c r="R3" t="n">
        <v>68.39</v>
      </c>
      <c r="S3" t="n">
        <v>35.43</v>
      </c>
      <c r="T3" t="n">
        <v>15250.5</v>
      </c>
      <c r="U3" t="n">
        <v>0.52</v>
      </c>
      <c r="V3" t="n">
        <v>0.83</v>
      </c>
      <c r="W3" t="n">
        <v>3.11</v>
      </c>
      <c r="X3" t="n">
        <v>1.05</v>
      </c>
      <c r="Y3" t="n">
        <v>1</v>
      </c>
      <c r="Z3" t="n">
        <v>10</v>
      </c>
      <c r="AA3" t="n">
        <v>246.8930917086157</v>
      </c>
      <c r="AB3" t="n">
        <v>337.8100202300462</v>
      </c>
      <c r="AC3" t="n">
        <v>305.5699060187324</v>
      </c>
      <c r="AD3" t="n">
        <v>246893.0917086157</v>
      </c>
      <c r="AE3" t="n">
        <v>337810.0202300462</v>
      </c>
      <c r="AF3" t="n">
        <v>4.058216423556548e-06</v>
      </c>
      <c r="AG3" t="n">
        <v>10.53385416666667</v>
      </c>
      <c r="AH3" t="n">
        <v>305569.9060187323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3.6052</v>
      </c>
      <c r="E2" t="n">
        <v>27.74</v>
      </c>
      <c r="F2" t="n">
        <v>16.56</v>
      </c>
      <c r="G2" t="n">
        <v>5.34</v>
      </c>
      <c r="H2" t="n">
        <v>0.08</v>
      </c>
      <c r="I2" t="n">
        <v>186</v>
      </c>
      <c r="J2" t="n">
        <v>232.68</v>
      </c>
      <c r="K2" t="n">
        <v>57.72</v>
      </c>
      <c r="L2" t="n">
        <v>1</v>
      </c>
      <c r="M2" t="n">
        <v>184</v>
      </c>
      <c r="N2" t="n">
        <v>53.95</v>
      </c>
      <c r="O2" t="n">
        <v>28931.02</v>
      </c>
      <c r="P2" t="n">
        <v>257.98</v>
      </c>
      <c r="Q2" t="n">
        <v>988.61</v>
      </c>
      <c r="R2" t="n">
        <v>156.39</v>
      </c>
      <c r="S2" t="n">
        <v>35.43</v>
      </c>
      <c r="T2" t="n">
        <v>58576.78</v>
      </c>
      <c r="U2" t="n">
        <v>0.23</v>
      </c>
      <c r="V2" t="n">
        <v>0.6899999999999999</v>
      </c>
      <c r="W2" t="n">
        <v>3.26</v>
      </c>
      <c r="X2" t="n">
        <v>3.8</v>
      </c>
      <c r="Y2" t="n">
        <v>1</v>
      </c>
      <c r="Z2" t="n">
        <v>10</v>
      </c>
      <c r="AA2" t="n">
        <v>872.3094547709734</v>
      </c>
      <c r="AB2" t="n">
        <v>1193.532279594756</v>
      </c>
      <c r="AC2" t="n">
        <v>1079.623233963307</v>
      </c>
      <c r="AD2" t="n">
        <v>872309.4547709734</v>
      </c>
      <c r="AE2" t="n">
        <v>1193532.279594756</v>
      </c>
      <c r="AF2" t="n">
        <v>1.47627933294388e-06</v>
      </c>
      <c r="AG2" t="n">
        <v>18.05989583333333</v>
      </c>
      <c r="AH2" t="n">
        <v>1079623.233963307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4.0526</v>
      </c>
      <c r="E3" t="n">
        <v>24.68</v>
      </c>
      <c r="F3" t="n">
        <v>15.59</v>
      </c>
      <c r="G3" t="n">
        <v>6.68</v>
      </c>
      <c r="H3" t="n">
        <v>0.1</v>
      </c>
      <c r="I3" t="n">
        <v>140</v>
      </c>
      <c r="J3" t="n">
        <v>233.1</v>
      </c>
      <c r="K3" t="n">
        <v>57.72</v>
      </c>
      <c r="L3" t="n">
        <v>1.25</v>
      </c>
      <c r="M3" t="n">
        <v>138</v>
      </c>
      <c r="N3" t="n">
        <v>54.13</v>
      </c>
      <c r="O3" t="n">
        <v>28983.75</v>
      </c>
      <c r="P3" t="n">
        <v>242.15</v>
      </c>
      <c r="Q3" t="n">
        <v>988.47</v>
      </c>
      <c r="R3" t="n">
        <v>126.1</v>
      </c>
      <c r="S3" t="n">
        <v>35.43</v>
      </c>
      <c r="T3" t="n">
        <v>43661.11</v>
      </c>
      <c r="U3" t="n">
        <v>0.28</v>
      </c>
      <c r="V3" t="n">
        <v>0.73</v>
      </c>
      <c r="W3" t="n">
        <v>3.19</v>
      </c>
      <c r="X3" t="n">
        <v>2.83</v>
      </c>
      <c r="Y3" t="n">
        <v>1</v>
      </c>
      <c r="Z3" t="n">
        <v>10</v>
      </c>
      <c r="AA3" t="n">
        <v>749.4035241563237</v>
      </c>
      <c r="AB3" t="n">
        <v>1025.366963100815</v>
      </c>
      <c r="AC3" t="n">
        <v>927.5073792540441</v>
      </c>
      <c r="AD3" t="n">
        <v>749403.5241563236</v>
      </c>
      <c r="AE3" t="n">
        <v>1025366.963100815</v>
      </c>
      <c r="AF3" t="n">
        <v>1.659483419696096e-06</v>
      </c>
      <c r="AG3" t="n">
        <v>16.06770833333333</v>
      </c>
      <c r="AH3" t="n">
        <v>927507.379254044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4.3797</v>
      </c>
      <c r="E4" t="n">
        <v>22.83</v>
      </c>
      <c r="F4" t="n">
        <v>15.02</v>
      </c>
      <c r="G4" t="n">
        <v>8.050000000000001</v>
      </c>
      <c r="H4" t="n">
        <v>0.11</v>
      </c>
      <c r="I4" t="n">
        <v>112</v>
      </c>
      <c r="J4" t="n">
        <v>233.53</v>
      </c>
      <c r="K4" t="n">
        <v>57.72</v>
      </c>
      <c r="L4" t="n">
        <v>1.5</v>
      </c>
      <c r="M4" t="n">
        <v>110</v>
      </c>
      <c r="N4" t="n">
        <v>54.31</v>
      </c>
      <c r="O4" t="n">
        <v>29036.54</v>
      </c>
      <c r="P4" t="n">
        <v>232.53</v>
      </c>
      <c r="Q4" t="n">
        <v>988.23</v>
      </c>
      <c r="R4" t="n">
        <v>108.11</v>
      </c>
      <c r="S4" t="n">
        <v>35.43</v>
      </c>
      <c r="T4" t="n">
        <v>34805.4</v>
      </c>
      <c r="U4" t="n">
        <v>0.33</v>
      </c>
      <c r="V4" t="n">
        <v>0.76</v>
      </c>
      <c r="W4" t="n">
        <v>3.16</v>
      </c>
      <c r="X4" t="n">
        <v>2.27</v>
      </c>
      <c r="Y4" t="n">
        <v>1</v>
      </c>
      <c r="Z4" t="n">
        <v>10</v>
      </c>
      <c r="AA4" t="n">
        <v>676.2318109517676</v>
      </c>
      <c r="AB4" t="n">
        <v>925.2501969861836</v>
      </c>
      <c r="AC4" t="n">
        <v>836.9456167826291</v>
      </c>
      <c r="AD4" t="n">
        <v>676231.8109517676</v>
      </c>
      <c r="AE4" t="n">
        <v>925250.1969861836</v>
      </c>
      <c r="AF4" t="n">
        <v>1.793426327109261e-06</v>
      </c>
      <c r="AG4" t="n">
        <v>14.86328125</v>
      </c>
      <c r="AH4" t="n">
        <v>836945.6167826292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4.6251</v>
      </c>
      <c r="E5" t="n">
        <v>21.62</v>
      </c>
      <c r="F5" t="n">
        <v>14.63</v>
      </c>
      <c r="G5" t="n">
        <v>9.34</v>
      </c>
      <c r="H5" t="n">
        <v>0.13</v>
      </c>
      <c r="I5" t="n">
        <v>94</v>
      </c>
      <c r="J5" t="n">
        <v>233.96</v>
      </c>
      <c r="K5" t="n">
        <v>57.72</v>
      </c>
      <c r="L5" t="n">
        <v>1.75</v>
      </c>
      <c r="M5" t="n">
        <v>92</v>
      </c>
      <c r="N5" t="n">
        <v>54.49</v>
      </c>
      <c r="O5" t="n">
        <v>29089.39</v>
      </c>
      <c r="P5" t="n">
        <v>225.73</v>
      </c>
      <c r="Q5" t="n">
        <v>988.55</v>
      </c>
      <c r="R5" t="n">
        <v>96.13</v>
      </c>
      <c r="S5" t="n">
        <v>35.43</v>
      </c>
      <c r="T5" t="n">
        <v>28906.06</v>
      </c>
      <c r="U5" t="n">
        <v>0.37</v>
      </c>
      <c r="V5" t="n">
        <v>0.78</v>
      </c>
      <c r="W5" t="n">
        <v>3.11</v>
      </c>
      <c r="X5" t="n">
        <v>1.87</v>
      </c>
      <c r="Y5" t="n">
        <v>1</v>
      </c>
      <c r="Z5" t="n">
        <v>10</v>
      </c>
      <c r="AA5" t="n">
        <v>632.9193180471412</v>
      </c>
      <c r="AB5" t="n">
        <v>865.9881333817453</v>
      </c>
      <c r="AC5" t="n">
        <v>783.3394413537695</v>
      </c>
      <c r="AD5" t="n">
        <v>632919.3180471412</v>
      </c>
      <c r="AE5" t="n">
        <v>865988.1333817453</v>
      </c>
      <c r="AF5" t="n">
        <v>1.893914219127576e-06</v>
      </c>
      <c r="AG5" t="n">
        <v>14.07552083333333</v>
      </c>
      <c r="AH5" t="n">
        <v>783339.4413537695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4.8321</v>
      </c>
      <c r="E6" t="n">
        <v>20.69</v>
      </c>
      <c r="F6" t="n">
        <v>14.34</v>
      </c>
      <c r="G6" t="n">
        <v>10.76</v>
      </c>
      <c r="H6" t="n">
        <v>0.15</v>
      </c>
      <c r="I6" t="n">
        <v>80</v>
      </c>
      <c r="J6" t="n">
        <v>234.39</v>
      </c>
      <c r="K6" t="n">
        <v>57.72</v>
      </c>
      <c r="L6" t="n">
        <v>2</v>
      </c>
      <c r="M6" t="n">
        <v>78</v>
      </c>
      <c r="N6" t="n">
        <v>54.67</v>
      </c>
      <c r="O6" t="n">
        <v>29142.31</v>
      </c>
      <c r="P6" t="n">
        <v>220.55</v>
      </c>
      <c r="Q6" t="n">
        <v>988.27</v>
      </c>
      <c r="R6" t="n">
        <v>87.18000000000001</v>
      </c>
      <c r="S6" t="n">
        <v>35.43</v>
      </c>
      <c r="T6" t="n">
        <v>24499.9</v>
      </c>
      <c r="U6" t="n">
        <v>0.41</v>
      </c>
      <c r="V6" t="n">
        <v>0.79</v>
      </c>
      <c r="W6" t="n">
        <v>3.09</v>
      </c>
      <c r="X6" t="n">
        <v>1.58</v>
      </c>
      <c r="Y6" t="n">
        <v>1</v>
      </c>
      <c r="Z6" t="n">
        <v>10</v>
      </c>
      <c r="AA6" t="n">
        <v>597.5229984013273</v>
      </c>
      <c r="AB6" t="n">
        <v>817.5573272669303</v>
      </c>
      <c r="AC6" t="n">
        <v>739.5308034014895</v>
      </c>
      <c r="AD6" t="n">
        <v>597522.9984013273</v>
      </c>
      <c r="AE6" t="n">
        <v>817557.3272669304</v>
      </c>
      <c r="AF6" t="n">
        <v>1.978677844424198e-06</v>
      </c>
      <c r="AG6" t="n">
        <v>13.47005208333333</v>
      </c>
      <c r="AH6" t="n">
        <v>739530.8034014895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4.9844</v>
      </c>
      <c r="E7" t="n">
        <v>20.06</v>
      </c>
      <c r="F7" t="n">
        <v>14.16</v>
      </c>
      <c r="G7" t="n">
        <v>12.14</v>
      </c>
      <c r="H7" t="n">
        <v>0.17</v>
      </c>
      <c r="I7" t="n">
        <v>70</v>
      </c>
      <c r="J7" t="n">
        <v>234.82</v>
      </c>
      <c r="K7" t="n">
        <v>57.72</v>
      </c>
      <c r="L7" t="n">
        <v>2.25</v>
      </c>
      <c r="M7" t="n">
        <v>68</v>
      </c>
      <c r="N7" t="n">
        <v>54.85</v>
      </c>
      <c r="O7" t="n">
        <v>29195.29</v>
      </c>
      <c r="P7" t="n">
        <v>217</v>
      </c>
      <c r="Q7" t="n">
        <v>988.3</v>
      </c>
      <c r="R7" t="n">
        <v>81.27</v>
      </c>
      <c r="S7" t="n">
        <v>35.43</v>
      </c>
      <c r="T7" t="n">
        <v>21595.58</v>
      </c>
      <c r="U7" t="n">
        <v>0.44</v>
      </c>
      <c r="V7" t="n">
        <v>0.8</v>
      </c>
      <c r="W7" t="n">
        <v>3.09</v>
      </c>
      <c r="X7" t="n">
        <v>1.41</v>
      </c>
      <c r="Y7" t="n">
        <v>1</v>
      </c>
      <c r="Z7" t="n">
        <v>10</v>
      </c>
      <c r="AA7" t="n">
        <v>570.1248396484681</v>
      </c>
      <c r="AB7" t="n">
        <v>780.0699577398116</v>
      </c>
      <c r="AC7" t="n">
        <v>705.6211758081853</v>
      </c>
      <c r="AD7" t="n">
        <v>570124.8396484681</v>
      </c>
      <c r="AE7" t="n">
        <v>780069.9577398116</v>
      </c>
      <c r="AF7" t="n">
        <v>2.04104257936466e-06</v>
      </c>
      <c r="AG7" t="n">
        <v>13.05989583333333</v>
      </c>
      <c r="AH7" t="n">
        <v>705621.1758081852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5.1054</v>
      </c>
      <c r="E8" t="n">
        <v>19.59</v>
      </c>
      <c r="F8" t="n">
        <v>14.01</v>
      </c>
      <c r="G8" t="n">
        <v>13.34</v>
      </c>
      <c r="H8" t="n">
        <v>0.19</v>
      </c>
      <c r="I8" t="n">
        <v>63</v>
      </c>
      <c r="J8" t="n">
        <v>235.25</v>
      </c>
      <c r="K8" t="n">
        <v>57.72</v>
      </c>
      <c r="L8" t="n">
        <v>2.5</v>
      </c>
      <c r="M8" t="n">
        <v>61</v>
      </c>
      <c r="N8" t="n">
        <v>55.03</v>
      </c>
      <c r="O8" t="n">
        <v>29248.33</v>
      </c>
      <c r="P8" t="n">
        <v>213.76</v>
      </c>
      <c r="Q8" t="n">
        <v>988.25</v>
      </c>
      <c r="R8" t="n">
        <v>76.59</v>
      </c>
      <c r="S8" t="n">
        <v>35.43</v>
      </c>
      <c r="T8" t="n">
        <v>19293.41</v>
      </c>
      <c r="U8" t="n">
        <v>0.46</v>
      </c>
      <c r="V8" t="n">
        <v>0.8100000000000001</v>
      </c>
      <c r="W8" t="n">
        <v>3.07</v>
      </c>
      <c r="X8" t="n">
        <v>1.25</v>
      </c>
      <c r="Y8" t="n">
        <v>1</v>
      </c>
      <c r="Z8" t="n">
        <v>10</v>
      </c>
      <c r="AA8" t="n">
        <v>558.1968783585376</v>
      </c>
      <c r="AB8" t="n">
        <v>763.7495948784157</v>
      </c>
      <c r="AC8" t="n">
        <v>690.8584054725077</v>
      </c>
      <c r="AD8" t="n">
        <v>558196.8783585376</v>
      </c>
      <c r="AE8" t="n">
        <v>763749.5948784157</v>
      </c>
      <c r="AF8" t="n">
        <v>2.090590398982493e-06</v>
      </c>
      <c r="AG8" t="n">
        <v>12.75390625</v>
      </c>
      <c r="AH8" t="n">
        <v>690858.4054725077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5.2297</v>
      </c>
      <c r="E9" t="n">
        <v>19.12</v>
      </c>
      <c r="F9" t="n">
        <v>13.86</v>
      </c>
      <c r="G9" t="n">
        <v>14.85</v>
      </c>
      <c r="H9" t="n">
        <v>0.21</v>
      </c>
      <c r="I9" t="n">
        <v>56</v>
      </c>
      <c r="J9" t="n">
        <v>235.68</v>
      </c>
      <c r="K9" t="n">
        <v>57.72</v>
      </c>
      <c r="L9" t="n">
        <v>2.75</v>
      </c>
      <c r="M9" t="n">
        <v>54</v>
      </c>
      <c r="N9" t="n">
        <v>55.21</v>
      </c>
      <c r="O9" t="n">
        <v>29301.44</v>
      </c>
      <c r="P9" t="n">
        <v>210.66</v>
      </c>
      <c r="Q9" t="n">
        <v>988.16</v>
      </c>
      <c r="R9" t="n">
        <v>72.14</v>
      </c>
      <c r="S9" t="n">
        <v>35.43</v>
      </c>
      <c r="T9" t="n">
        <v>17101.7</v>
      </c>
      <c r="U9" t="n">
        <v>0.49</v>
      </c>
      <c r="V9" t="n">
        <v>0.82</v>
      </c>
      <c r="W9" t="n">
        <v>3.06</v>
      </c>
      <c r="X9" t="n">
        <v>1.11</v>
      </c>
      <c r="Y9" t="n">
        <v>1</v>
      </c>
      <c r="Z9" t="n">
        <v>10</v>
      </c>
      <c r="AA9" t="n">
        <v>534.3663390029169</v>
      </c>
      <c r="AB9" t="n">
        <v>731.1435996028583</v>
      </c>
      <c r="AC9" t="n">
        <v>661.3642806232479</v>
      </c>
      <c r="AD9" t="n">
        <v>534366.3390029169</v>
      </c>
      <c r="AE9" t="n">
        <v>731143.5996028583</v>
      </c>
      <c r="AF9" t="n">
        <v>2.141489522771721e-06</v>
      </c>
      <c r="AG9" t="n">
        <v>12.44791666666667</v>
      </c>
      <c r="AH9" t="n">
        <v>661364.2806232478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5.3135</v>
      </c>
      <c r="E10" t="n">
        <v>18.82</v>
      </c>
      <c r="F10" t="n">
        <v>13.79</v>
      </c>
      <c r="G10" t="n">
        <v>16.22</v>
      </c>
      <c r="H10" t="n">
        <v>0.23</v>
      </c>
      <c r="I10" t="n">
        <v>51</v>
      </c>
      <c r="J10" t="n">
        <v>236.11</v>
      </c>
      <c r="K10" t="n">
        <v>57.72</v>
      </c>
      <c r="L10" t="n">
        <v>3</v>
      </c>
      <c r="M10" t="n">
        <v>49</v>
      </c>
      <c r="N10" t="n">
        <v>55.39</v>
      </c>
      <c r="O10" t="n">
        <v>29354.61</v>
      </c>
      <c r="P10" t="n">
        <v>208.78</v>
      </c>
      <c r="Q10" t="n">
        <v>988.23</v>
      </c>
      <c r="R10" t="n">
        <v>69.64</v>
      </c>
      <c r="S10" t="n">
        <v>35.43</v>
      </c>
      <c r="T10" t="n">
        <v>15873.78</v>
      </c>
      <c r="U10" t="n">
        <v>0.51</v>
      </c>
      <c r="V10" t="n">
        <v>0.83</v>
      </c>
      <c r="W10" t="n">
        <v>3.06</v>
      </c>
      <c r="X10" t="n">
        <v>1.03</v>
      </c>
      <c r="Y10" t="n">
        <v>1</v>
      </c>
      <c r="Z10" t="n">
        <v>10</v>
      </c>
      <c r="AA10" t="n">
        <v>527.4554109227902</v>
      </c>
      <c r="AB10" t="n">
        <v>721.687762915</v>
      </c>
      <c r="AC10" t="n">
        <v>652.8108957175284</v>
      </c>
      <c r="AD10" t="n">
        <v>527455.4109227902</v>
      </c>
      <c r="AE10" t="n">
        <v>721687.762915</v>
      </c>
      <c r="AF10" t="n">
        <v>2.175804459002914e-06</v>
      </c>
      <c r="AG10" t="n">
        <v>12.25260416666667</v>
      </c>
      <c r="AH10" t="n">
        <v>652810.8957175284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5.3961</v>
      </c>
      <c r="E11" t="n">
        <v>18.53</v>
      </c>
      <c r="F11" t="n">
        <v>13.68</v>
      </c>
      <c r="G11" t="n">
        <v>17.47</v>
      </c>
      <c r="H11" t="n">
        <v>0.24</v>
      </c>
      <c r="I11" t="n">
        <v>47</v>
      </c>
      <c r="J11" t="n">
        <v>236.54</v>
      </c>
      <c r="K11" t="n">
        <v>57.72</v>
      </c>
      <c r="L11" t="n">
        <v>3.25</v>
      </c>
      <c r="M11" t="n">
        <v>45</v>
      </c>
      <c r="N11" t="n">
        <v>55.57</v>
      </c>
      <c r="O11" t="n">
        <v>29407.85</v>
      </c>
      <c r="P11" t="n">
        <v>206.44</v>
      </c>
      <c r="Q11" t="n">
        <v>988.1900000000001</v>
      </c>
      <c r="R11" t="n">
        <v>66.54000000000001</v>
      </c>
      <c r="S11" t="n">
        <v>35.43</v>
      </c>
      <c r="T11" t="n">
        <v>14347.93</v>
      </c>
      <c r="U11" t="n">
        <v>0.53</v>
      </c>
      <c r="V11" t="n">
        <v>0.83</v>
      </c>
      <c r="W11" t="n">
        <v>3.04</v>
      </c>
      <c r="X11" t="n">
        <v>0.93</v>
      </c>
      <c r="Y11" t="n">
        <v>1</v>
      </c>
      <c r="Z11" t="n">
        <v>10</v>
      </c>
      <c r="AA11" t="n">
        <v>520.1511983508277</v>
      </c>
      <c r="AB11" t="n">
        <v>711.6938170349249</v>
      </c>
      <c r="AC11" t="n">
        <v>643.7707580056565</v>
      </c>
      <c r="AD11" t="n">
        <v>520151.1983508277</v>
      </c>
      <c r="AE11" t="n">
        <v>711693.8170349249</v>
      </c>
      <c r="AF11" t="n">
        <v>2.209628011899054e-06</v>
      </c>
      <c r="AG11" t="n">
        <v>12.06380208333333</v>
      </c>
      <c r="AH11" t="n">
        <v>643770.7580056565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5.4775</v>
      </c>
      <c r="E12" t="n">
        <v>18.26</v>
      </c>
      <c r="F12" t="n">
        <v>13.59</v>
      </c>
      <c r="G12" t="n">
        <v>18.96</v>
      </c>
      <c r="H12" t="n">
        <v>0.26</v>
      </c>
      <c r="I12" t="n">
        <v>43</v>
      </c>
      <c r="J12" t="n">
        <v>236.98</v>
      </c>
      <c r="K12" t="n">
        <v>57.72</v>
      </c>
      <c r="L12" t="n">
        <v>3.5</v>
      </c>
      <c r="M12" t="n">
        <v>41</v>
      </c>
      <c r="N12" t="n">
        <v>55.75</v>
      </c>
      <c r="O12" t="n">
        <v>29461.15</v>
      </c>
      <c r="P12" t="n">
        <v>204.35</v>
      </c>
      <c r="Q12" t="n">
        <v>988.16</v>
      </c>
      <c r="R12" t="n">
        <v>63.73</v>
      </c>
      <c r="S12" t="n">
        <v>35.43</v>
      </c>
      <c r="T12" t="n">
        <v>12959.72</v>
      </c>
      <c r="U12" t="n">
        <v>0.5600000000000001</v>
      </c>
      <c r="V12" t="n">
        <v>0.84</v>
      </c>
      <c r="W12" t="n">
        <v>3.03</v>
      </c>
      <c r="X12" t="n">
        <v>0.83</v>
      </c>
      <c r="Y12" t="n">
        <v>1</v>
      </c>
      <c r="Z12" t="n">
        <v>10</v>
      </c>
      <c r="AA12" t="n">
        <v>513.306027339446</v>
      </c>
      <c r="AB12" t="n">
        <v>702.3279520695207</v>
      </c>
      <c r="AC12" t="n">
        <v>635.2987580474766</v>
      </c>
      <c r="AD12" t="n">
        <v>513306.0273394461</v>
      </c>
      <c r="AE12" t="n">
        <v>702327.9520695207</v>
      </c>
      <c r="AF12" t="n">
        <v>2.242960181460141e-06</v>
      </c>
      <c r="AG12" t="n">
        <v>11.88802083333333</v>
      </c>
      <c r="AH12" t="n">
        <v>635298.7580474765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5.5365</v>
      </c>
      <c r="E13" t="n">
        <v>18.06</v>
      </c>
      <c r="F13" t="n">
        <v>13.53</v>
      </c>
      <c r="G13" t="n">
        <v>20.3</v>
      </c>
      <c r="H13" t="n">
        <v>0.28</v>
      </c>
      <c r="I13" t="n">
        <v>40</v>
      </c>
      <c r="J13" t="n">
        <v>237.41</v>
      </c>
      <c r="K13" t="n">
        <v>57.72</v>
      </c>
      <c r="L13" t="n">
        <v>3.75</v>
      </c>
      <c r="M13" t="n">
        <v>38</v>
      </c>
      <c r="N13" t="n">
        <v>55.93</v>
      </c>
      <c r="O13" t="n">
        <v>29514.51</v>
      </c>
      <c r="P13" t="n">
        <v>202.71</v>
      </c>
      <c r="Q13" t="n">
        <v>988.11</v>
      </c>
      <c r="R13" t="n">
        <v>61.73</v>
      </c>
      <c r="S13" t="n">
        <v>35.43</v>
      </c>
      <c r="T13" t="n">
        <v>11977.73</v>
      </c>
      <c r="U13" t="n">
        <v>0.57</v>
      </c>
      <c r="V13" t="n">
        <v>0.84</v>
      </c>
      <c r="W13" t="n">
        <v>3.03</v>
      </c>
      <c r="X13" t="n">
        <v>0.78</v>
      </c>
      <c r="Y13" t="n">
        <v>1</v>
      </c>
      <c r="Z13" t="n">
        <v>10</v>
      </c>
      <c r="AA13" t="n">
        <v>496.0863272886242</v>
      </c>
      <c r="AB13" t="n">
        <v>678.7671987804354</v>
      </c>
      <c r="AC13" t="n">
        <v>613.9866099845766</v>
      </c>
      <c r="AD13" t="n">
        <v>496086.3272886242</v>
      </c>
      <c r="AE13" t="n">
        <v>678767.1987804354</v>
      </c>
      <c r="AF13" t="n">
        <v>2.267119862100241e-06</v>
      </c>
      <c r="AG13" t="n">
        <v>11.7578125</v>
      </c>
      <c r="AH13" t="n">
        <v>613986.6099845766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5.5963</v>
      </c>
      <c r="E14" t="n">
        <v>17.87</v>
      </c>
      <c r="F14" t="n">
        <v>13.47</v>
      </c>
      <c r="G14" t="n">
        <v>21.85</v>
      </c>
      <c r="H14" t="n">
        <v>0.3</v>
      </c>
      <c r="I14" t="n">
        <v>37</v>
      </c>
      <c r="J14" t="n">
        <v>237.84</v>
      </c>
      <c r="K14" t="n">
        <v>57.72</v>
      </c>
      <c r="L14" t="n">
        <v>4</v>
      </c>
      <c r="M14" t="n">
        <v>35</v>
      </c>
      <c r="N14" t="n">
        <v>56.12</v>
      </c>
      <c r="O14" t="n">
        <v>29567.95</v>
      </c>
      <c r="P14" t="n">
        <v>200.94</v>
      </c>
      <c r="Q14" t="n">
        <v>988.3</v>
      </c>
      <c r="R14" t="n">
        <v>60.25</v>
      </c>
      <c r="S14" t="n">
        <v>35.43</v>
      </c>
      <c r="T14" t="n">
        <v>11249.09</v>
      </c>
      <c r="U14" t="n">
        <v>0.59</v>
      </c>
      <c r="V14" t="n">
        <v>0.85</v>
      </c>
      <c r="W14" t="n">
        <v>3.02</v>
      </c>
      <c r="X14" t="n">
        <v>0.72</v>
      </c>
      <c r="Y14" t="n">
        <v>1</v>
      </c>
      <c r="Z14" t="n">
        <v>10</v>
      </c>
      <c r="AA14" t="n">
        <v>491.2119896231902</v>
      </c>
      <c r="AB14" t="n">
        <v>672.0979149459876</v>
      </c>
      <c r="AC14" t="n">
        <v>607.95383323889</v>
      </c>
      <c r="AD14" t="n">
        <v>491211.9896231902</v>
      </c>
      <c r="AE14" t="n">
        <v>672097.9149459875</v>
      </c>
      <c r="AF14" t="n">
        <v>2.291607131630377e-06</v>
      </c>
      <c r="AG14" t="n">
        <v>11.63411458333333</v>
      </c>
      <c r="AH14" t="n">
        <v>607953.8332388899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5.638</v>
      </c>
      <c r="E15" t="n">
        <v>17.74</v>
      </c>
      <c r="F15" t="n">
        <v>13.43</v>
      </c>
      <c r="G15" t="n">
        <v>23.03</v>
      </c>
      <c r="H15" t="n">
        <v>0.32</v>
      </c>
      <c r="I15" t="n">
        <v>35</v>
      </c>
      <c r="J15" t="n">
        <v>238.28</v>
      </c>
      <c r="K15" t="n">
        <v>57.72</v>
      </c>
      <c r="L15" t="n">
        <v>4.25</v>
      </c>
      <c r="M15" t="n">
        <v>33</v>
      </c>
      <c r="N15" t="n">
        <v>56.3</v>
      </c>
      <c r="O15" t="n">
        <v>29621.44</v>
      </c>
      <c r="P15" t="n">
        <v>199.75</v>
      </c>
      <c r="Q15" t="n">
        <v>988.16</v>
      </c>
      <c r="R15" t="n">
        <v>58.84</v>
      </c>
      <c r="S15" t="n">
        <v>35.43</v>
      </c>
      <c r="T15" t="n">
        <v>10556.99</v>
      </c>
      <c r="U15" t="n">
        <v>0.6</v>
      </c>
      <c r="V15" t="n">
        <v>0.85</v>
      </c>
      <c r="W15" t="n">
        <v>3.02</v>
      </c>
      <c r="X15" t="n">
        <v>0.68</v>
      </c>
      <c r="Y15" t="n">
        <v>1</v>
      </c>
      <c r="Z15" t="n">
        <v>10</v>
      </c>
      <c r="AA15" t="n">
        <v>487.9259821323523</v>
      </c>
      <c r="AB15" t="n">
        <v>667.601854528604</v>
      </c>
      <c r="AC15" t="n">
        <v>603.8868705174809</v>
      </c>
      <c r="AD15" t="n">
        <v>487925.9821323522</v>
      </c>
      <c r="AE15" t="n">
        <v>667601.854528604</v>
      </c>
      <c r="AF15" t="n">
        <v>2.308682702523464e-06</v>
      </c>
      <c r="AG15" t="n">
        <v>11.54947916666667</v>
      </c>
      <c r="AH15" t="n">
        <v>603886.8705174809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5.6824</v>
      </c>
      <c r="E16" t="n">
        <v>17.6</v>
      </c>
      <c r="F16" t="n">
        <v>13.39</v>
      </c>
      <c r="G16" t="n">
        <v>24.34</v>
      </c>
      <c r="H16" t="n">
        <v>0.34</v>
      </c>
      <c r="I16" t="n">
        <v>33</v>
      </c>
      <c r="J16" t="n">
        <v>238.71</v>
      </c>
      <c r="K16" t="n">
        <v>57.72</v>
      </c>
      <c r="L16" t="n">
        <v>4.5</v>
      </c>
      <c r="M16" t="n">
        <v>31</v>
      </c>
      <c r="N16" t="n">
        <v>56.49</v>
      </c>
      <c r="O16" t="n">
        <v>29675.01</v>
      </c>
      <c r="P16" t="n">
        <v>198.07</v>
      </c>
      <c r="Q16" t="n">
        <v>988.23</v>
      </c>
      <c r="R16" t="n">
        <v>57.39</v>
      </c>
      <c r="S16" t="n">
        <v>35.43</v>
      </c>
      <c r="T16" t="n">
        <v>9839.709999999999</v>
      </c>
      <c r="U16" t="n">
        <v>0.62</v>
      </c>
      <c r="V16" t="n">
        <v>0.85</v>
      </c>
      <c r="W16" t="n">
        <v>3.02</v>
      </c>
      <c r="X16" t="n">
        <v>0.63</v>
      </c>
      <c r="Y16" t="n">
        <v>1</v>
      </c>
      <c r="Z16" t="n">
        <v>10</v>
      </c>
      <c r="AA16" t="n">
        <v>483.9268278894411</v>
      </c>
      <c r="AB16" t="n">
        <v>662.1300352632196</v>
      </c>
      <c r="AC16" t="n">
        <v>598.9372740030383</v>
      </c>
      <c r="AD16" t="n">
        <v>483926.8278894411</v>
      </c>
      <c r="AE16" t="n">
        <v>662130.0352632196</v>
      </c>
      <c r="AF16" t="n">
        <v>2.326863885920421e-06</v>
      </c>
      <c r="AG16" t="n">
        <v>11.45833333333333</v>
      </c>
      <c r="AH16" t="n">
        <v>598937.2740030383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5.7209</v>
      </c>
      <c r="E17" t="n">
        <v>17.48</v>
      </c>
      <c r="F17" t="n">
        <v>13.36</v>
      </c>
      <c r="G17" t="n">
        <v>25.86</v>
      </c>
      <c r="H17" t="n">
        <v>0.35</v>
      </c>
      <c r="I17" t="n">
        <v>31</v>
      </c>
      <c r="J17" t="n">
        <v>239.14</v>
      </c>
      <c r="K17" t="n">
        <v>57.72</v>
      </c>
      <c r="L17" t="n">
        <v>4.75</v>
      </c>
      <c r="M17" t="n">
        <v>29</v>
      </c>
      <c r="N17" t="n">
        <v>56.67</v>
      </c>
      <c r="O17" t="n">
        <v>29728.63</v>
      </c>
      <c r="P17" t="n">
        <v>197.03</v>
      </c>
      <c r="Q17" t="n">
        <v>988.09</v>
      </c>
      <c r="R17" t="n">
        <v>56.74</v>
      </c>
      <c r="S17" t="n">
        <v>35.43</v>
      </c>
      <c r="T17" t="n">
        <v>9526.35</v>
      </c>
      <c r="U17" t="n">
        <v>0.62</v>
      </c>
      <c r="V17" t="n">
        <v>0.85</v>
      </c>
      <c r="W17" t="n">
        <v>3.01</v>
      </c>
      <c r="X17" t="n">
        <v>0.6</v>
      </c>
      <c r="Y17" t="n">
        <v>1</v>
      </c>
      <c r="Z17" t="n">
        <v>10</v>
      </c>
      <c r="AA17" t="n">
        <v>481.0743248730331</v>
      </c>
      <c r="AB17" t="n">
        <v>658.2271147926186</v>
      </c>
      <c r="AC17" t="n">
        <v>595.4068427843682</v>
      </c>
      <c r="AD17" t="n">
        <v>481074.3248730331</v>
      </c>
      <c r="AE17" t="n">
        <v>658227.1147926187</v>
      </c>
      <c r="AF17" t="n">
        <v>2.342629101253368e-06</v>
      </c>
      <c r="AG17" t="n">
        <v>11.38020833333333</v>
      </c>
      <c r="AH17" t="n">
        <v>595406.8427843682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5.7674</v>
      </c>
      <c r="E18" t="n">
        <v>17.34</v>
      </c>
      <c r="F18" t="n">
        <v>13.31</v>
      </c>
      <c r="G18" t="n">
        <v>27.54</v>
      </c>
      <c r="H18" t="n">
        <v>0.37</v>
      </c>
      <c r="I18" t="n">
        <v>29</v>
      </c>
      <c r="J18" t="n">
        <v>239.58</v>
      </c>
      <c r="K18" t="n">
        <v>57.72</v>
      </c>
      <c r="L18" t="n">
        <v>5</v>
      </c>
      <c r="M18" t="n">
        <v>27</v>
      </c>
      <c r="N18" t="n">
        <v>56.86</v>
      </c>
      <c r="O18" t="n">
        <v>29782.33</v>
      </c>
      <c r="P18" t="n">
        <v>195.35</v>
      </c>
      <c r="Q18" t="n">
        <v>988.08</v>
      </c>
      <c r="R18" t="n">
        <v>54.97</v>
      </c>
      <c r="S18" t="n">
        <v>35.43</v>
      </c>
      <c r="T18" t="n">
        <v>8651.629999999999</v>
      </c>
      <c r="U18" t="n">
        <v>0.64</v>
      </c>
      <c r="V18" t="n">
        <v>0.86</v>
      </c>
      <c r="W18" t="n">
        <v>3.01</v>
      </c>
      <c r="X18" t="n">
        <v>0.5600000000000001</v>
      </c>
      <c r="Y18" t="n">
        <v>1</v>
      </c>
      <c r="Z18" t="n">
        <v>10</v>
      </c>
      <c r="AA18" t="n">
        <v>477.2135339398082</v>
      </c>
      <c r="AB18" t="n">
        <v>652.9446103117053</v>
      </c>
      <c r="AC18" t="n">
        <v>590.6284931170717</v>
      </c>
      <c r="AD18" t="n">
        <v>477213.5339398082</v>
      </c>
      <c r="AE18" t="n">
        <v>652944.6103117054</v>
      </c>
      <c r="AF18" t="n">
        <v>2.361670205486667e-06</v>
      </c>
      <c r="AG18" t="n">
        <v>11.2890625</v>
      </c>
      <c r="AH18" t="n">
        <v>590628.4931170717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5.7877</v>
      </c>
      <c r="E19" t="n">
        <v>17.28</v>
      </c>
      <c r="F19" t="n">
        <v>13.29</v>
      </c>
      <c r="G19" t="n">
        <v>28.49</v>
      </c>
      <c r="H19" t="n">
        <v>0.39</v>
      </c>
      <c r="I19" t="n">
        <v>28</v>
      </c>
      <c r="J19" t="n">
        <v>240.02</v>
      </c>
      <c r="K19" t="n">
        <v>57.72</v>
      </c>
      <c r="L19" t="n">
        <v>5.25</v>
      </c>
      <c r="M19" t="n">
        <v>26</v>
      </c>
      <c r="N19" t="n">
        <v>57.04</v>
      </c>
      <c r="O19" t="n">
        <v>29836.09</v>
      </c>
      <c r="P19" t="n">
        <v>194.38</v>
      </c>
      <c r="Q19" t="n">
        <v>988.11</v>
      </c>
      <c r="R19" t="n">
        <v>54.59</v>
      </c>
      <c r="S19" t="n">
        <v>35.43</v>
      </c>
      <c r="T19" t="n">
        <v>8466.719999999999</v>
      </c>
      <c r="U19" t="n">
        <v>0.65</v>
      </c>
      <c r="V19" t="n">
        <v>0.86</v>
      </c>
      <c r="W19" t="n">
        <v>3.01</v>
      </c>
      <c r="X19" t="n">
        <v>0.54</v>
      </c>
      <c r="Y19" t="n">
        <v>1</v>
      </c>
      <c r="Z19" t="n">
        <v>10</v>
      </c>
      <c r="AA19" t="n">
        <v>475.3338562002547</v>
      </c>
      <c r="AB19" t="n">
        <v>650.372752302919</v>
      </c>
      <c r="AC19" t="n">
        <v>588.3020896270185</v>
      </c>
      <c r="AD19" t="n">
        <v>475333.8562002547</v>
      </c>
      <c r="AE19" t="n">
        <v>650372.752302919</v>
      </c>
      <c r="AF19" t="n">
        <v>2.369982773571312e-06</v>
      </c>
      <c r="AG19" t="n">
        <v>11.25</v>
      </c>
      <c r="AH19" t="n">
        <v>588302.0896270185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5.8113</v>
      </c>
      <c r="E20" t="n">
        <v>17.21</v>
      </c>
      <c r="F20" t="n">
        <v>13.27</v>
      </c>
      <c r="G20" t="n">
        <v>29.49</v>
      </c>
      <c r="H20" t="n">
        <v>0.41</v>
      </c>
      <c r="I20" t="n">
        <v>27</v>
      </c>
      <c r="J20" t="n">
        <v>240.45</v>
      </c>
      <c r="K20" t="n">
        <v>57.72</v>
      </c>
      <c r="L20" t="n">
        <v>5.5</v>
      </c>
      <c r="M20" t="n">
        <v>25</v>
      </c>
      <c r="N20" t="n">
        <v>57.23</v>
      </c>
      <c r="O20" t="n">
        <v>29890.04</v>
      </c>
      <c r="P20" t="n">
        <v>193.22</v>
      </c>
      <c r="Q20" t="n">
        <v>988.24</v>
      </c>
      <c r="R20" t="n">
        <v>53.58</v>
      </c>
      <c r="S20" t="n">
        <v>35.43</v>
      </c>
      <c r="T20" t="n">
        <v>7967.9</v>
      </c>
      <c r="U20" t="n">
        <v>0.66</v>
      </c>
      <c r="V20" t="n">
        <v>0.86</v>
      </c>
      <c r="W20" t="n">
        <v>3.01</v>
      </c>
      <c r="X20" t="n">
        <v>0.51</v>
      </c>
      <c r="Y20" t="n">
        <v>1</v>
      </c>
      <c r="Z20" t="n">
        <v>10</v>
      </c>
      <c r="AA20" t="n">
        <v>460.7425912596208</v>
      </c>
      <c r="AB20" t="n">
        <v>630.4083398899661</v>
      </c>
      <c r="AC20" t="n">
        <v>570.243052714529</v>
      </c>
      <c r="AD20" t="n">
        <v>460742.5912596208</v>
      </c>
      <c r="AE20" t="n">
        <v>630408.3398899661</v>
      </c>
      <c r="AF20" t="n">
        <v>2.379646645827352e-06</v>
      </c>
      <c r="AG20" t="n">
        <v>11.20442708333333</v>
      </c>
      <c r="AH20" t="n">
        <v>570243.052714529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5.8557</v>
      </c>
      <c r="E21" t="n">
        <v>17.08</v>
      </c>
      <c r="F21" t="n">
        <v>13.23</v>
      </c>
      <c r="G21" t="n">
        <v>31.75</v>
      </c>
      <c r="H21" t="n">
        <v>0.42</v>
      </c>
      <c r="I21" t="n">
        <v>25</v>
      </c>
      <c r="J21" t="n">
        <v>240.89</v>
      </c>
      <c r="K21" t="n">
        <v>57.72</v>
      </c>
      <c r="L21" t="n">
        <v>5.75</v>
      </c>
      <c r="M21" t="n">
        <v>23</v>
      </c>
      <c r="N21" t="n">
        <v>57.42</v>
      </c>
      <c r="O21" t="n">
        <v>29943.94</v>
      </c>
      <c r="P21" t="n">
        <v>191.89</v>
      </c>
      <c r="Q21" t="n">
        <v>988.1</v>
      </c>
      <c r="R21" t="n">
        <v>52.57</v>
      </c>
      <c r="S21" t="n">
        <v>35.43</v>
      </c>
      <c r="T21" t="n">
        <v>7469.13</v>
      </c>
      <c r="U21" t="n">
        <v>0.67</v>
      </c>
      <c r="V21" t="n">
        <v>0.86</v>
      </c>
      <c r="W21" t="n">
        <v>3</v>
      </c>
      <c r="X21" t="n">
        <v>0.48</v>
      </c>
      <c r="Y21" t="n">
        <v>1</v>
      </c>
      <c r="Z21" t="n">
        <v>10</v>
      </c>
      <c r="AA21" t="n">
        <v>457.4633463215381</v>
      </c>
      <c r="AB21" t="n">
        <v>625.9215322956049</v>
      </c>
      <c r="AC21" t="n">
        <v>566.1844597396997</v>
      </c>
      <c r="AD21" t="n">
        <v>457463.3463215381</v>
      </c>
      <c r="AE21" t="n">
        <v>625921.5322956049</v>
      </c>
      <c r="AF21" t="n">
        <v>2.397827829224308e-06</v>
      </c>
      <c r="AG21" t="n">
        <v>11.11979166666667</v>
      </c>
      <c r="AH21" t="n">
        <v>566184.4597396997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5.8764</v>
      </c>
      <c r="E22" t="n">
        <v>17.02</v>
      </c>
      <c r="F22" t="n">
        <v>13.21</v>
      </c>
      <c r="G22" t="n">
        <v>33.04</v>
      </c>
      <c r="H22" t="n">
        <v>0.44</v>
      </c>
      <c r="I22" t="n">
        <v>24</v>
      </c>
      <c r="J22" t="n">
        <v>241.33</v>
      </c>
      <c r="K22" t="n">
        <v>57.72</v>
      </c>
      <c r="L22" t="n">
        <v>6</v>
      </c>
      <c r="M22" t="n">
        <v>22</v>
      </c>
      <c r="N22" t="n">
        <v>57.6</v>
      </c>
      <c r="O22" t="n">
        <v>29997.9</v>
      </c>
      <c r="P22" t="n">
        <v>190.8</v>
      </c>
      <c r="Q22" t="n">
        <v>988.15</v>
      </c>
      <c r="R22" t="n">
        <v>52.07</v>
      </c>
      <c r="S22" t="n">
        <v>35.43</v>
      </c>
      <c r="T22" t="n">
        <v>7225.1</v>
      </c>
      <c r="U22" t="n">
        <v>0.68</v>
      </c>
      <c r="V22" t="n">
        <v>0.86</v>
      </c>
      <c r="W22" t="n">
        <v>3</v>
      </c>
      <c r="X22" t="n">
        <v>0.46</v>
      </c>
      <c r="Y22" t="n">
        <v>1</v>
      </c>
      <c r="Z22" t="n">
        <v>10</v>
      </c>
      <c r="AA22" t="n">
        <v>455.5098622663459</v>
      </c>
      <c r="AB22" t="n">
        <v>623.248689229657</v>
      </c>
      <c r="AC22" t="n">
        <v>563.766709064607</v>
      </c>
      <c r="AD22" t="n">
        <v>455509.8622663459</v>
      </c>
      <c r="AE22" t="n">
        <v>623248.6892296569</v>
      </c>
      <c r="AF22" t="n">
        <v>2.40630419175397e-06</v>
      </c>
      <c r="AG22" t="n">
        <v>11.08072916666667</v>
      </c>
      <c r="AH22" t="n">
        <v>563766.7090646069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5.8963</v>
      </c>
      <c r="E23" t="n">
        <v>16.96</v>
      </c>
      <c r="F23" t="n">
        <v>13.2</v>
      </c>
      <c r="G23" t="n">
        <v>34.44</v>
      </c>
      <c r="H23" t="n">
        <v>0.46</v>
      </c>
      <c r="I23" t="n">
        <v>23</v>
      </c>
      <c r="J23" t="n">
        <v>241.77</v>
      </c>
      <c r="K23" t="n">
        <v>57.72</v>
      </c>
      <c r="L23" t="n">
        <v>6.25</v>
      </c>
      <c r="M23" t="n">
        <v>21</v>
      </c>
      <c r="N23" t="n">
        <v>57.79</v>
      </c>
      <c r="O23" t="n">
        <v>30051.93</v>
      </c>
      <c r="P23" t="n">
        <v>189.89</v>
      </c>
      <c r="Q23" t="n">
        <v>988.1799999999999</v>
      </c>
      <c r="R23" t="n">
        <v>51.68</v>
      </c>
      <c r="S23" t="n">
        <v>35.43</v>
      </c>
      <c r="T23" t="n">
        <v>7037.07</v>
      </c>
      <c r="U23" t="n">
        <v>0.6899999999999999</v>
      </c>
      <c r="V23" t="n">
        <v>0.86</v>
      </c>
      <c r="W23" t="n">
        <v>3</v>
      </c>
      <c r="X23" t="n">
        <v>0.45</v>
      </c>
      <c r="Y23" t="n">
        <v>1</v>
      </c>
      <c r="Z23" t="n">
        <v>10</v>
      </c>
      <c r="AA23" t="n">
        <v>453.8155629043783</v>
      </c>
      <c r="AB23" t="n">
        <v>620.9304740954003</v>
      </c>
      <c r="AC23" t="n">
        <v>561.6697411291284</v>
      </c>
      <c r="AD23" t="n">
        <v>453815.5629043783</v>
      </c>
      <c r="AE23" t="n">
        <v>620930.4740954003</v>
      </c>
      <c r="AF23" t="n">
        <v>2.414452965393597e-06</v>
      </c>
      <c r="AG23" t="n">
        <v>11.04166666666667</v>
      </c>
      <c r="AH23" t="n">
        <v>561669.7411291284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5.9245</v>
      </c>
      <c r="E24" t="n">
        <v>16.88</v>
      </c>
      <c r="F24" t="n">
        <v>13.17</v>
      </c>
      <c r="G24" t="n">
        <v>35.91</v>
      </c>
      <c r="H24" t="n">
        <v>0.48</v>
      </c>
      <c r="I24" t="n">
        <v>22</v>
      </c>
      <c r="J24" t="n">
        <v>242.2</v>
      </c>
      <c r="K24" t="n">
        <v>57.72</v>
      </c>
      <c r="L24" t="n">
        <v>6.5</v>
      </c>
      <c r="M24" t="n">
        <v>20</v>
      </c>
      <c r="N24" t="n">
        <v>57.98</v>
      </c>
      <c r="O24" t="n">
        <v>30106.03</v>
      </c>
      <c r="P24" t="n">
        <v>188.62</v>
      </c>
      <c r="Q24" t="n">
        <v>988.14</v>
      </c>
      <c r="R24" t="n">
        <v>50.62</v>
      </c>
      <c r="S24" t="n">
        <v>35.43</v>
      </c>
      <c r="T24" t="n">
        <v>6509.31</v>
      </c>
      <c r="U24" t="n">
        <v>0.7</v>
      </c>
      <c r="V24" t="n">
        <v>0.87</v>
      </c>
      <c r="W24" t="n">
        <v>3</v>
      </c>
      <c r="X24" t="n">
        <v>0.41</v>
      </c>
      <c r="Y24" t="n">
        <v>1</v>
      </c>
      <c r="Z24" t="n">
        <v>10</v>
      </c>
      <c r="AA24" t="n">
        <v>451.2071723459165</v>
      </c>
      <c r="AB24" t="n">
        <v>617.3615590592429</v>
      </c>
      <c r="AC24" t="n">
        <v>558.4414383350182</v>
      </c>
      <c r="AD24" t="n">
        <v>451207.1723459165</v>
      </c>
      <c r="AE24" t="n">
        <v>617361.559059243</v>
      </c>
      <c r="AF24" t="n">
        <v>2.42600047376734e-06</v>
      </c>
      <c r="AG24" t="n">
        <v>10.98958333333333</v>
      </c>
      <c r="AH24" t="n">
        <v>558441.4383350182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5.9422</v>
      </c>
      <c r="E25" t="n">
        <v>16.83</v>
      </c>
      <c r="F25" t="n">
        <v>13.16</v>
      </c>
      <c r="G25" t="n">
        <v>37.61</v>
      </c>
      <c r="H25" t="n">
        <v>0.49</v>
      </c>
      <c r="I25" t="n">
        <v>21</v>
      </c>
      <c r="J25" t="n">
        <v>242.64</v>
      </c>
      <c r="K25" t="n">
        <v>57.72</v>
      </c>
      <c r="L25" t="n">
        <v>6.75</v>
      </c>
      <c r="M25" t="n">
        <v>19</v>
      </c>
      <c r="N25" t="n">
        <v>58.17</v>
      </c>
      <c r="O25" t="n">
        <v>30160.2</v>
      </c>
      <c r="P25" t="n">
        <v>187.71</v>
      </c>
      <c r="Q25" t="n">
        <v>988.13</v>
      </c>
      <c r="R25" t="n">
        <v>50.39</v>
      </c>
      <c r="S25" t="n">
        <v>35.43</v>
      </c>
      <c r="T25" t="n">
        <v>6402.4</v>
      </c>
      <c r="U25" t="n">
        <v>0.7</v>
      </c>
      <c r="V25" t="n">
        <v>0.87</v>
      </c>
      <c r="W25" t="n">
        <v>3</v>
      </c>
      <c r="X25" t="n">
        <v>0.41</v>
      </c>
      <c r="Y25" t="n">
        <v>1</v>
      </c>
      <c r="Z25" t="n">
        <v>10</v>
      </c>
      <c r="AA25" t="n">
        <v>449.6268251726507</v>
      </c>
      <c r="AB25" t="n">
        <v>615.1992583367841</v>
      </c>
      <c r="AC25" t="n">
        <v>556.4855045587026</v>
      </c>
      <c r="AD25" t="n">
        <v>449626.8251726507</v>
      </c>
      <c r="AE25" t="n">
        <v>615199.2583367841</v>
      </c>
      <c r="AF25" t="n">
        <v>2.43324837795937e-06</v>
      </c>
      <c r="AG25" t="n">
        <v>10.95703125</v>
      </c>
      <c r="AH25" t="n">
        <v>556485.5045587026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5.9469</v>
      </c>
      <c r="E26" t="n">
        <v>16.82</v>
      </c>
      <c r="F26" t="n">
        <v>13.15</v>
      </c>
      <c r="G26" t="n">
        <v>37.57</v>
      </c>
      <c r="H26" t="n">
        <v>0.51</v>
      </c>
      <c r="I26" t="n">
        <v>21</v>
      </c>
      <c r="J26" t="n">
        <v>243.08</v>
      </c>
      <c r="K26" t="n">
        <v>57.72</v>
      </c>
      <c r="L26" t="n">
        <v>7</v>
      </c>
      <c r="M26" t="n">
        <v>19</v>
      </c>
      <c r="N26" t="n">
        <v>58.36</v>
      </c>
      <c r="O26" t="n">
        <v>30214.44</v>
      </c>
      <c r="P26" t="n">
        <v>186.65</v>
      </c>
      <c r="Q26" t="n">
        <v>988.2</v>
      </c>
      <c r="R26" t="n">
        <v>50</v>
      </c>
      <c r="S26" t="n">
        <v>35.43</v>
      </c>
      <c r="T26" t="n">
        <v>6206.73</v>
      </c>
      <c r="U26" t="n">
        <v>0.71</v>
      </c>
      <c r="V26" t="n">
        <v>0.87</v>
      </c>
      <c r="W26" t="n">
        <v>3</v>
      </c>
      <c r="X26" t="n">
        <v>0.4</v>
      </c>
      <c r="Y26" t="n">
        <v>1</v>
      </c>
      <c r="Z26" t="n">
        <v>10</v>
      </c>
      <c r="AA26" t="n">
        <v>448.4255540487238</v>
      </c>
      <c r="AB26" t="n">
        <v>613.5556261886854</v>
      </c>
      <c r="AC26" t="n">
        <v>554.9987383559665</v>
      </c>
      <c r="AD26" t="n">
        <v>448425.5540487238</v>
      </c>
      <c r="AE26" t="n">
        <v>613555.6261886854</v>
      </c>
      <c r="AF26" t="n">
        <v>2.435172962688327e-06</v>
      </c>
      <c r="AG26" t="n">
        <v>10.95052083333333</v>
      </c>
      <c r="AH26" t="n">
        <v>554998.7383559664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5.9727</v>
      </c>
      <c r="E27" t="n">
        <v>16.74</v>
      </c>
      <c r="F27" t="n">
        <v>13.12</v>
      </c>
      <c r="G27" t="n">
        <v>39.37</v>
      </c>
      <c r="H27" t="n">
        <v>0.53</v>
      </c>
      <c r="I27" t="n">
        <v>20</v>
      </c>
      <c r="J27" t="n">
        <v>243.52</v>
      </c>
      <c r="K27" t="n">
        <v>57.72</v>
      </c>
      <c r="L27" t="n">
        <v>7.25</v>
      </c>
      <c r="M27" t="n">
        <v>18</v>
      </c>
      <c r="N27" t="n">
        <v>58.55</v>
      </c>
      <c r="O27" t="n">
        <v>30268.74</v>
      </c>
      <c r="P27" t="n">
        <v>185.61</v>
      </c>
      <c r="Q27" t="n">
        <v>988.11</v>
      </c>
      <c r="R27" t="n">
        <v>49.12</v>
      </c>
      <c r="S27" t="n">
        <v>35.43</v>
      </c>
      <c r="T27" t="n">
        <v>5772.79</v>
      </c>
      <c r="U27" t="n">
        <v>0.72</v>
      </c>
      <c r="V27" t="n">
        <v>0.87</v>
      </c>
      <c r="W27" t="n">
        <v>3</v>
      </c>
      <c r="X27" t="n">
        <v>0.37</v>
      </c>
      <c r="Y27" t="n">
        <v>1</v>
      </c>
      <c r="Z27" t="n">
        <v>10</v>
      </c>
      <c r="AA27" t="n">
        <v>446.334969749845</v>
      </c>
      <c r="AB27" t="n">
        <v>610.6951965208896</v>
      </c>
      <c r="AC27" t="n">
        <v>552.4113040810266</v>
      </c>
      <c r="AD27" t="n">
        <v>446334.969749845</v>
      </c>
      <c r="AE27" t="n">
        <v>610695.1965208895</v>
      </c>
      <c r="AF27" t="n">
        <v>2.445737704391964e-06</v>
      </c>
      <c r="AG27" t="n">
        <v>10.8984375</v>
      </c>
      <c r="AH27" t="n">
        <v>552411.3040810266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5.9937</v>
      </c>
      <c r="E28" t="n">
        <v>16.68</v>
      </c>
      <c r="F28" t="n">
        <v>13.11</v>
      </c>
      <c r="G28" t="n">
        <v>41.4</v>
      </c>
      <c r="H28" t="n">
        <v>0.55</v>
      </c>
      <c r="I28" t="n">
        <v>19</v>
      </c>
      <c r="J28" t="n">
        <v>243.96</v>
      </c>
      <c r="K28" t="n">
        <v>57.72</v>
      </c>
      <c r="L28" t="n">
        <v>7.5</v>
      </c>
      <c r="M28" t="n">
        <v>17</v>
      </c>
      <c r="N28" t="n">
        <v>58.74</v>
      </c>
      <c r="O28" t="n">
        <v>30323.11</v>
      </c>
      <c r="P28" t="n">
        <v>184.6</v>
      </c>
      <c r="Q28" t="n">
        <v>988.13</v>
      </c>
      <c r="R28" t="n">
        <v>48.85</v>
      </c>
      <c r="S28" t="n">
        <v>35.43</v>
      </c>
      <c r="T28" t="n">
        <v>5640.79</v>
      </c>
      <c r="U28" t="n">
        <v>0.73</v>
      </c>
      <c r="V28" t="n">
        <v>0.87</v>
      </c>
      <c r="W28" t="n">
        <v>2.99</v>
      </c>
      <c r="X28" t="n">
        <v>0.36</v>
      </c>
      <c r="Y28" t="n">
        <v>1</v>
      </c>
      <c r="Z28" t="n">
        <v>10</v>
      </c>
      <c r="AA28" t="n">
        <v>444.5650591786275</v>
      </c>
      <c r="AB28" t="n">
        <v>608.2735267944063</v>
      </c>
      <c r="AC28" t="n">
        <v>550.220755114404</v>
      </c>
      <c r="AD28" t="n">
        <v>444565.0591786275</v>
      </c>
      <c r="AE28" t="n">
        <v>608273.5267944062</v>
      </c>
      <c r="AF28" t="n">
        <v>2.45433691275539e-06</v>
      </c>
      <c r="AG28" t="n">
        <v>10.859375</v>
      </c>
      <c r="AH28" t="n">
        <v>550220.755114404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6.0149</v>
      </c>
      <c r="E29" t="n">
        <v>16.63</v>
      </c>
      <c r="F29" t="n">
        <v>13.1</v>
      </c>
      <c r="G29" t="n">
        <v>43.65</v>
      </c>
      <c r="H29" t="n">
        <v>0.5600000000000001</v>
      </c>
      <c r="I29" t="n">
        <v>18</v>
      </c>
      <c r="J29" t="n">
        <v>244.41</v>
      </c>
      <c r="K29" t="n">
        <v>57.72</v>
      </c>
      <c r="L29" t="n">
        <v>7.75</v>
      </c>
      <c r="M29" t="n">
        <v>16</v>
      </c>
      <c r="N29" t="n">
        <v>58.93</v>
      </c>
      <c r="O29" t="n">
        <v>30377.55</v>
      </c>
      <c r="P29" t="n">
        <v>183.43</v>
      </c>
      <c r="Q29" t="n">
        <v>988.1</v>
      </c>
      <c r="R29" t="n">
        <v>48.41</v>
      </c>
      <c r="S29" t="n">
        <v>35.43</v>
      </c>
      <c r="T29" t="n">
        <v>5425.19</v>
      </c>
      <c r="U29" t="n">
        <v>0.73</v>
      </c>
      <c r="V29" t="n">
        <v>0.87</v>
      </c>
      <c r="W29" t="n">
        <v>2.99</v>
      </c>
      <c r="X29" t="n">
        <v>0.34</v>
      </c>
      <c r="Y29" t="n">
        <v>1</v>
      </c>
      <c r="Z29" t="n">
        <v>10</v>
      </c>
      <c r="AA29" t="n">
        <v>442.6552116999413</v>
      </c>
      <c r="AB29" t="n">
        <v>605.6603892175434</v>
      </c>
      <c r="AC29" t="n">
        <v>547.8570117203154</v>
      </c>
      <c r="AD29" t="n">
        <v>442655.2116999413</v>
      </c>
      <c r="AE29" t="n">
        <v>605660.3892175434</v>
      </c>
      <c r="AF29" t="n">
        <v>2.463018018341324e-06</v>
      </c>
      <c r="AG29" t="n">
        <v>10.82682291666667</v>
      </c>
      <c r="AH29" t="n">
        <v>547857.0117203154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6.0163</v>
      </c>
      <c r="E30" t="n">
        <v>16.62</v>
      </c>
      <c r="F30" t="n">
        <v>13.09</v>
      </c>
      <c r="G30" t="n">
        <v>43.64</v>
      </c>
      <c r="H30" t="n">
        <v>0.58</v>
      </c>
      <c r="I30" t="n">
        <v>18</v>
      </c>
      <c r="J30" t="n">
        <v>244.85</v>
      </c>
      <c r="K30" t="n">
        <v>57.72</v>
      </c>
      <c r="L30" t="n">
        <v>8</v>
      </c>
      <c r="M30" t="n">
        <v>16</v>
      </c>
      <c r="N30" t="n">
        <v>59.12</v>
      </c>
      <c r="O30" t="n">
        <v>30432.06</v>
      </c>
      <c r="P30" t="n">
        <v>182.51</v>
      </c>
      <c r="Q30" t="n">
        <v>988.17</v>
      </c>
      <c r="R30" t="n">
        <v>48.23</v>
      </c>
      <c r="S30" t="n">
        <v>35.43</v>
      </c>
      <c r="T30" t="n">
        <v>5338.23</v>
      </c>
      <c r="U30" t="n">
        <v>0.73</v>
      </c>
      <c r="V30" t="n">
        <v>0.87</v>
      </c>
      <c r="W30" t="n">
        <v>2.99</v>
      </c>
      <c r="X30" t="n">
        <v>0.34</v>
      </c>
      <c r="Y30" t="n">
        <v>1</v>
      </c>
      <c r="Z30" t="n">
        <v>10</v>
      </c>
      <c r="AA30" t="n">
        <v>441.7241202452647</v>
      </c>
      <c r="AB30" t="n">
        <v>604.3864288123991</v>
      </c>
      <c r="AC30" t="n">
        <v>546.7046363082235</v>
      </c>
      <c r="AD30" t="n">
        <v>441724.1202452647</v>
      </c>
      <c r="AE30" t="n">
        <v>604386.4288123992</v>
      </c>
      <c r="AF30" t="n">
        <v>2.463591298898886e-06</v>
      </c>
      <c r="AG30" t="n">
        <v>10.8203125</v>
      </c>
      <c r="AH30" t="n">
        <v>546704.6363082235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6.0426</v>
      </c>
      <c r="E31" t="n">
        <v>16.55</v>
      </c>
      <c r="F31" t="n">
        <v>13.07</v>
      </c>
      <c r="G31" t="n">
        <v>46.11</v>
      </c>
      <c r="H31" t="n">
        <v>0.6</v>
      </c>
      <c r="I31" t="n">
        <v>17</v>
      </c>
      <c r="J31" t="n">
        <v>245.29</v>
      </c>
      <c r="K31" t="n">
        <v>57.72</v>
      </c>
      <c r="L31" t="n">
        <v>8.25</v>
      </c>
      <c r="M31" t="n">
        <v>15</v>
      </c>
      <c r="N31" t="n">
        <v>59.32</v>
      </c>
      <c r="O31" t="n">
        <v>30486.64</v>
      </c>
      <c r="P31" t="n">
        <v>180.48</v>
      </c>
      <c r="Q31" t="n">
        <v>988.16</v>
      </c>
      <c r="R31" t="n">
        <v>47.43</v>
      </c>
      <c r="S31" t="n">
        <v>35.43</v>
      </c>
      <c r="T31" t="n">
        <v>4941.88</v>
      </c>
      <c r="U31" t="n">
        <v>0.75</v>
      </c>
      <c r="V31" t="n">
        <v>0.87</v>
      </c>
      <c r="W31" t="n">
        <v>2.99</v>
      </c>
      <c r="X31" t="n">
        <v>0.31</v>
      </c>
      <c r="Y31" t="n">
        <v>1</v>
      </c>
      <c r="Z31" t="n">
        <v>10</v>
      </c>
      <c r="AA31" t="n">
        <v>438.8220832315332</v>
      </c>
      <c r="AB31" t="n">
        <v>600.4157337413744</v>
      </c>
      <c r="AC31" t="n">
        <v>543.1128988018718</v>
      </c>
      <c r="AD31" t="n">
        <v>438822.0832315332</v>
      </c>
      <c r="AE31" t="n">
        <v>600415.7337413745</v>
      </c>
      <c r="AF31" t="n">
        <v>2.474360783658795e-06</v>
      </c>
      <c r="AG31" t="n">
        <v>10.77473958333333</v>
      </c>
      <c r="AH31" t="n">
        <v>543112.8988018718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6.0392</v>
      </c>
      <c r="E32" t="n">
        <v>16.56</v>
      </c>
      <c r="F32" t="n">
        <v>13.08</v>
      </c>
      <c r="G32" t="n">
        <v>46.15</v>
      </c>
      <c r="H32" t="n">
        <v>0.62</v>
      </c>
      <c r="I32" t="n">
        <v>17</v>
      </c>
      <c r="J32" t="n">
        <v>245.73</v>
      </c>
      <c r="K32" t="n">
        <v>57.72</v>
      </c>
      <c r="L32" t="n">
        <v>8.5</v>
      </c>
      <c r="M32" t="n">
        <v>15</v>
      </c>
      <c r="N32" t="n">
        <v>59.51</v>
      </c>
      <c r="O32" t="n">
        <v>30541.29</v>
      </c>
      <c r="P32" t="n">
        <v>179.83</v>
      </c>
      <c r="Q32" t="n">
        <v>988.1</v>
      </c>
      <c r="R32" t="n">
        <v>47.63</v>
      </c>
      <c r="S32" t="n">
        <v>35.43</v>
      </c>
      <c r="T32" t="n">
        <v>5041.99</v>
      </c>
      <c r="U32" t="n">
        <v>0.74</v>
      </c>
      <c r="V32" t="n">
        <v>0.87</v>
      </c>
      <c r="W32" t="n">
        <v>3</v>
      </c>
      <c r="X32" t="n">
        <v>0.32</v>
      </c>
      <c r="Y32" t="n">
        <v>1</v>
      </c>
      <c r="Z32" t="n">
        <v>10</v>
      </c>
      <c r="AA32" t="n">
        <v>438.407762102603</v>
      </c>
      <c r="AB32" t="n">
        <v>599.848841294214</v>
      </c>
      <c r="AC32" t="n">
        <v>542.6001097742298</v>
      </c>
      <c r="AD32" t="n">
        <v>438407.762102603</v>
      </c>
      <c r="AE32" t="n">
        <v>599848.841294214</v>
      </c>
      <c r="AF32" t="n">
        <v>2.472968530876145e-06</v>
      </c>
      <c r="AG32" t="n">
        <v>10.78125</v>
      </c>
      <c r="AH32" t="n">
        <v>542600.1097742298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6.0619</v>
      </c>
      <c r="E33" t="n">
        <v>16.5</v>
      </c>
      <c r="F33" t="n">
        <v>13.06</v>
      </c>
      <c r="G33" t="n">
        <v>48.97</v>
      </c>
      <c r="H33" t="n">
        <v>0.63</v>
      </c>
      <c r="I33" t="n">
        <v>16</v>
      </c>
      <c r="J33" t="n">
        <v>246.18</v>
      </c>
      <c r="K33" t="n">
        <v>57.72</v>
      </c>
      <c r="L33" t="n">
        <v>8.75</v>
      </c>
      <c r="M33" t="n">
        <v>14</v>
      </c>
      <c r="N33" t="n">
        <v>59.7</v>
      </c>
      <c r="O33" t="n">
        <v>30596.01</v>
      </c>
      <c r="P33" t="n">
        <v>179.57</v>
      </c>
      <c r="Q33" t="n">
        <v>988.34</v>
      </c>
      <c r="R33" t="n">
        <v>47.08</v>
      </c>
      <c r="S33" t="n">
        <v>35.43</v>
      </c>
      <c r="T33" t="n">
        <v>4769.53</v>
      </c>
      <c r="U33" t="n">
        <v>0.75</v>
      </c>
      <c r="V33" t="n">
        <v>0.87</v>
      </c>
      <c r="W33" t="n">
        <v>2.99</v>
      </c>
      <c r="X33" t="n">
        <v>0.3</v>
      </c>
      <c r="Y33" t="n">
        <v>1</v>
      </c>
      <c r="Z33" t="n">
        <v>10</v>
      </c>
      <c r="AA33" t="n">
        <v>437.2503316329988</v>
      </c>
      <c r="AB33" t="n">
        <v>598.265193863473</v>
      </c>
      <c r="AC33" t="n">
        <v>541.1676034316155</v>
      </c>
      <c r="AD33" t="n">
        <v>437250.3316329988</v>
      </c>
      <c r="AE33" t="n">
        <v>598265.193863473</v>
      </c>
      <c r="AF33" t="n">
        <v>2.482263865630895e-06</v>
      </c>
      <c r="AG33" t="n">
        <v>10.7421875</v>
      </c>
      <c r="AH33" t="n">
        <v>541167.6034316155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6.0624</v>
      </c>
      <c r="E34" t="n">
        <v>16.5</v>
      </c>
      <c r="F34" t="n">
        <v>13.06</v>
      </c>
      <c r="G34" t="n">
        <v>48.96</v>
      </c>
      <c r="H34" t="n">
        <v>0.65</v>
      </c>
      <c r="I34" t="n">
        <v>16</v>
      </c>
      <c r="J34" t="n">
        <v>246.62</v>
      </c>
      <c r="K34" t="n">
        <v>57.72</v>
      </c>
      <c r="L34" t="n">
        <v>9</v>
      </c>
      <c r="M34" t="n">
        <v>14</v>
      </c>
      <c r="N34" t="n">
        <v>59.9</v>
      </c>
      <c r="O34" t="n">
        <v>30650.8</v>
      </c>
      <c r="P34" t="n">
        <v>178.35</v>
      </c>
      <c r="Q34" t="n">
        <v>988.25</v>
      </c>
      <c r="R34" t="n">
        <v>47.29</v>
      </c>
      <c r="S34" t="n">
        <v>35.43</v>
      </c>
      <c r="T34" t="n">
        <v>4876.05</v>
      </c>
      <c r="U34" t="n">
        <v>0.75</v>
      </c>
      <c r="V34" t="n">
        <v>0.87</v>
      </c>
      <c r="W34" t="n">
        <v>2.99</v>
      </c>
      <c r="X34" t="n">
        <v>0.3</v>
      </c>
      <c r="Y34" t="n">
        <v>1</v>
      </c>
      <c r="Z34" t="n">
        <v>10</v>
      </c>
      <c r="AA34" t="n">
        <v>436.1369540122159</v>
      </c>
      <c r="AB34" t="n">
        <v>596.7418214839638</v>
      </c>
      <c r="AC34" t="n">
        <v>539.7896195739402</v>
      </c>
      <c r="AD34" t="n">
        <v>436136.9540122159</v>
      </c>
      <c r="AE34" t="n">
        <v>596741.8214839638</v>
      </c>
      <c r="AF34" t="n">
        <v>2.482468608687167e-06</v>
      </c>
      <c r="AG34" t="n">
        <v>10.7421875</v>
      </c>
      <c r="AH34" t="n">
        <v>539789.6195739402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6.0849</v>
      </c>
      <c r="E35" t="n">
        <v>16.43</v>
      </c>
      <c r="F35" t="n">
        <v>13.04</v>
      </c>
      <c r="G35" t="n">
        <v>52.17</v>
      </c>
      <c r="H35" t="n">
        <v>0.67</v>
      </c>
      <c r="I35" t="n">
        <v>15</v>
      </c>
      <c r="J35" t="n">
        <v>247.07</v>
      </c>
      <c r="K35" t="n">
        <v>57.72</v>
      </c>
      <c r="L35" t="n">
        <v>9.25</v>
      </c>
      <c r="M35" t="n">
        <v>13</v>
      </c>
      <c r="N35" t="n">
        <v>60.09</v>
      </c>
      <c r="O35" t="n">
        <v>30705.66</v>
      </c>
      <c r="P35" t="n">
        <v>177.22</v>
      </c>
      <c r="Q35" t="n">
        <v>988.11</v>
      </c>
      <c r="R35" t="n">
        <v>46.74</v>
      </c>
      <c r="S35" t="n">
        <v>35.43</v>
      </c>
      <c r="T35" t="n">
        <v>4608.35</v>
      </c>
      <c r="U35" t="n">
        <v>0.76</v>
      </c>
      <c r="V35" t="n">
        <v>0.87</v>
      </c>
      <c r="W35" t="n">
        <v>2.99</v>
      </c>
      <c r="X35" t="n">
        <v>0.29</v>
      </c>
      <c r="Y35" t="n">
        <v>1</v>
      </c>
      <c r="Z35" t="n">
        <v>10</v>
      </c>
      <c r="AA35" t="n">
        <v>434.221526209918</v>
      </c>
      <c r="AB35" t="n">
        <v>594.1210486621491</v>
      </c>
      <c r="AC35" t="n">
        <v>537.4189696319617</v>
      </c>
      <c r="AD35" t="n">
        <v>434221.526209918</v>
      </c>
      <c r="AE35" t="n">
        <v>594121.0486621491</v>
      </c>
      <c r="AF35" t="n">
        <v>2.491682046219409e-06</v>
      </c>
      <c r="AG35" t="n">
        <v>10.69661458333333</v>
      </c>
      <c r="AH35" t="n">
        <v>537418.9696319617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6.0902</v>
      </c>
      <c r="E36" t="n">
        <v>16.42</v>
      </c>
      <c r="F36" t="n">
        <v>13.03</v>
      </c>
      <c r="G36" t="n">
        <v>52.11</v>
      </c>
      <c r="H36" t="n">
        <v>0.68</v>
      </c>
      <c r="I36" t="n">
        <v>15</v>
      </c>
      <c r="J36" t="n">
        <v>247.51</v>
      </c>
      <c r="K36" t="n">
        <v>57.72</v>
      </c>
      <c r="L36" t="n">
        <v>9.5</v>
      </c>
      <c r="M36" t="n">
        <v>13</v>
      </c>
      <c r="N36" t="n">
        <v>60.29</v>
      </c>
      <c r="O36" t="n">
        <v>30760.6</v>
      </c>
      <c r="P36" t="n">
        <v>176.31</v>
      </c>
      <c r="Q36" t="n">
        <v>988.28</v>
      </c>
      <c r="R36" t="n">
        <v>46.25</v>
      </c>
      <c r="S36" t="n">
        <v>35.43</v>
      </c>
      <c r="T36" t="n">
        <v>4359.43</v>
      </c>
      <c r="U36" t="n">
        <v>0.77</v>
      </c>
      <c r="V36" t="n">
        <v>0.87</v>
      </c>
      <c r="W36" t="n">
        <v>2.99</v>
      </c>
      <c r="X36" t="n">
        <v>0.27</v>
      </c>
      <c r="Y36" t="n">
        <v>1</v>
      </c>
      <c r="Z36" t="n">
        <v>10</v>
      </c>
      <c r="AA36" t="n">
        <v>433.1729589186447</v>
      </c>
      <c r="AB36" t="n">
        <v>592.6863526347049</v>
      </c>
      <c r="AC36" t="n">
        <v>536.1211989797683</v>
      </c>
      <c r="AD36" t="n">
        <v>433172.9589186447</v>
      </c>
      <c r="AE36" t="n">
        <v>592686.3526347049</v>
      </c>
      <c r="AF36" t="n">
        <v>2.493852322615892e-06</v>
      </c>
      <c r="AG36" t="n">
        <v>10.69010416666667</v>
      </c>
      <c r="AH36" t="n">
        <v>536121.1989797683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6.1142</v>
      </c>
      <c r="E37" t="n">
        <v>16.36</v>
      </c>
      <c r="F37" t="n">
        <v>13.01</v>
      </c>
      <c r="G37" t="n">
        <v>55.75</v>
      </c>
      <c r="H37" t="n">
        <v>0.7</v>
      </c>
      <c r="I37" t="n">
        <v>14</v>
      </c>
      <c r="J37" t="n">
        <v>247.96</v>
      </c>
      <c r="K37" t="n">
        <v>57.72</v>
      </c>
      <c r="L37" t="n">
        <v>9.75</v>
      </c>
      <c r="M37" t="n">
        <v>12</v>
      </c>
      <c r="N37" t="n">
        <v>60.48</v>
      </c>
      <c r="O37" t="n">
        <v>30815.6</v>
      </c>
      <c r="P37" t="n">
        <v>174.91</v>
      </c>
      <c r="Q37" t="n">
        <v>988.08</v>
      </c>
      <c r="R37" t="n">
        <v>45.57</v>
      </c>
      <c r="S37" t="n">
        <v>35.43</v>
      </c>
      <c r="T37" t="n">
        <v>4025.04</v>
      </c>
      <c r="U37" t="n">
        <v>0.78</v>
      </c>
      <c r="V37" t="n">
        <v>0.88</v>
      </c>
      <c r="W37" t="n">
        <v>2.99</v>
      </c>
      <c r="X37" t="n">
        <v>0.26</v>
      </c>
      <c r="Y37" t="n">
        <v>1</v>
      </c>
      <c r="Z37" t="n">
        <v>10</v>
      </c>
      <c r="AA37" t="n">
        <v>430.9840605168524</v>
      </c>
      <c r="AB37" t="n">
        <v>589.6914052739905</v>
      </c>
      <c r="AC37" t="n">
        <v>533.4120851917256</v>
      </c>
      <c r="AD37" t="n">
        <v>430984.0605168524</v>
      </c>
      <c r="AE37" t="n">
        <v>589691.4052739906</v>
      </c>
      <c r="AF37" t="n">
        <v>2.50367998931695e-06</v>
      </c>
      <c r="AG37" t="n">
        <v>10.65104166666667</v>
      </c>
      <c r="AH37" t="n">
        <v>533412.0851917256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6.1146</v>
      </c>
      <c r="E38" t="n">
        <v>16.35</v>
      </c>
      <c r="F38" t="n">
        <v>13.01</v>
      </c>
      <c r="G38" t="n">
        <v>55.75</v>
      </c>
      <c r="H38" t="n">
        <v>0.72</v>
      </c>
      <c r="I38" t="n">
        <v>14</v>
      </c>
      <c r="J38" t="n">
        <v>248.4</v>
      </c>
      <c r="K38" t="n">
        <v>57.72</v>
      </c>
      <c r="L38" t="n">
        <v>10</v>
      </c>
      <c r="M38" t="n">
        <v>12</v>
      </c>
      <c r="N38" t="n">
        <v>60.68</v>
      </c>
      <c r="O38" t="n">
        <v>30870.67</v>
      </c>
      <c r="P38" t="n">
        <v>174.65</v>
      </c>
      <c r="Q38" t="n">
        <v>988.08</v>
      </c>
      <c r="R38" t="n">
        <v>45.69</v>
      </c>
      <c r="S38" t="n">
        <v>35.43</v>
      </c>
      <c r="T38" t="n">
        <v>4086.99</v>
      </c>
      <c r="U38" t="n">
        <v>0.78</v>
      </c>
      <c r="V38" t="n">
        <v>0.88</v>
      </c>
      <c r="W38" t="n">
        <v>2.99</v>
      </c>
      <c r="X38" t="n">
        <v>0.25</v>
      </c>
      <c r="Y38" t="n">
        <v>1</v>
      </c>
      <c r="Z38" t="n">
        <v>10</v>
      </c>
      <c r="AA38" t="n">
        <v>430.738608067273</v>
      </c>
      <c r="AB38" t="n">
        <v>589.3555664038781</v>
      </c>
      <c r="AC38" t="n">
        <v>533.1082983120239</v>
      </c>
      <c r="AD38" t="n">
        <v>430738.608067273</v>
      </c>
      <c r="AE38" t="n">
        <v>589355.5664038782</v>
      </c>
      <c r="AF38" t="n">
        <v>2.503843783761968e-06</v>
      </c>
      <c r="AG38" t="n">
        <v>10.64453125</v>
      </c>
      <c r="AH38" t="n">
        <v>533108.2983120239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6.142</v>
      </c>
      <c r="E39" t="n">
        <v>16.28</v>
      </c>
      <c r="F39" t="n">
        <v>12.98</v>
      </c>
      <c r="G39" t="n">
        <v>59.91</v>
      </c>
      <c r="H39" t="n">
        <v>0.73</v>
      </c>
      <c r="I39" t="n">
        <v>13</v>
      </c>
      <c r="J39" t="n">
        <v>248.85</v>
      </c>
      <c r="K39" t="n">
        <v>57.72</v>
      </c>
      <c r="L39" t="n">
        <v>10.25</v>
      </c>
      <c r="M39" t="n">
        <v>11</v>
      </c>
      <c r="N39" t="n">
        <v>60.88</v>
      </c>
      <c r="O39" t="n">
        <v>30925.82</v>
      </c>
      <c r="P39" t="n">
        <v>171.94</v>
      </c>
      <c r="Q39" t="n">
        <v>988.08</v>
      </c>
      <c r="R39" t="n">
        <v>44.81</v>
      </c>
      <c r="S39" t="n">
        <v>35.43</v>
      </c>
      <c r="T39" t="n">
        <v>3650.78</v>
      </c>
      <c r="U39" t="n">
        <v>0.79</v>
      </c>
      <c r="V39" t="n">
        <v>0.88</v>
      </c>
      <c r="W39" t="n">
        <v>2.98</v>
      </c>
      <c r="X39" t="n">
        <v>0.23</v>
      </c>
      <c r="Y39" t="n">
        <v>1</v>
      </c>
      <c r="Z39" t="n">
        <v>10</v>
      </c>
      <c r="AA39" t="n">
        <v>427.2443838729307</v>
      </c>
      <c r="AB39" t="n">
        <v>584.5746147068872</v>
      </c>
      <c r="AC39" t="n">
        <v>528.783633934886</v>
      </c>
      <c r="AD39" t="n">
        <v>427244.3838729307</v>
      </c>
      <c r="AE39" t="n">
        <v>584574.6147068873</v>
      </c>
      <c r="AF39" t="n">
        <v>2.515063703245676e-06</v>
      </c>
      <c r="AG39" t="n">
        <v>10.59895833333333</v>
      </c>
      <c r="AH39" t="n">
        <v>528783.633934886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6.1353</v>
      </c>
      <c r="E40" t="n">
        <v>16.3</v>
      </c>
      <c r="F40" t="n">
        <v>13</v>
      </c>
      <c r="G40" t="n">
        <v>59.99</v>
      </c>
      <c r="H40" t="n">
        <v>0.75</v>
      </c>
      <c r="I40" t="n">
        <v>13</v>
      </c>
      <c r="J40" t="n">
        <v>249.3</v>
      </c>
      <c r="K40" t="n">
        <v>57.72</v>
      </c>
      <c r="L40" t="n">
        <v>10.5</v>
      </c>
      <c r="M40" t="n">
        <v>11</v>
      </c>
      <c r="N40" t="n">
        <v>61.07</v>
      </c>
      <c r="O40" t="n">
        <v>30981.04</v>
      </c>
      <c r="P40" t="n">
        <v>171.68</v>
      </c>
      <c r="Q40" t="n">
        <v>988.13</v>
      </c>
      <c r="R40" t="n">
        <v>45.48</v>
      </c>
      <c r="S40" t="n">
        <v>35.43</v>
      </c>
      <c r="T40" t="n">
        <v>3986.87</v>
      </c>
      <c r="U40" t="n">
        <v>0.78</v>
      </c>
      <c r="V40" t="n">
        <v>0.88</v>
      </c>
      <c r="W40" t="n">
        <v>2.98</v>
      </c>
      <c r="X40" t="n">
        <v>0.24</v>
      </c>
      <c r="Y40" t="n">
        <v>1</v>
      </c>
      <c r="Z40" t="n">
        <v>10</v>
      </c>
      <c r="AA40" t="n">
        <v>427.3349193997665</v>
      </c>
      <c r="AB40" t="n">
        <v>584.6984894088495</v>
      </c>
      <c r="AC40" t="n">
        <v>528.8956862091521</v>
      </c>
      <c r="AD40" t="n">
        <v>427334.9193997665</v>
      </c>
      <c r="AE40" t="n">
        <v>584698.4894088495</v>
      </c>
      <c r="AF40" t="n">
        <v>2.51232014629163e-06</v>
      </c>
      <c r="AG40" t="n">
        <v>10.61197916666667</v>
      </c>
      <c r="AH40" t="n">
        <v>528895.6862091521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6.1361</v>
      </c>
      <c r="E41" t="n">
        <v>16.3</v>
      </c>
      <c r="F41" t="n">
        <v>13</v>
      </c>
      <c r="G41" t="n">
        <v>59.98</v>
      </c>
      <c r="H41" t="n">
        <v>0.77</v>
      </c>
      <c r="I41" t="n">
        <v>13</v>
      </c>
      <c r="J41" t="n">
        <v>249.75</v>
      </c>
      <c r="K41" t="n">
        <v>57.72</v>
      </c>
      <c r="L41" t="n">
        <v>10.75</v>
      </c>
      <c r="M41" t="n">
        <v>11</v>
      </c>
      <c r="N41" t="n">
        <v>61.27</v>
      </c>
      <c r="O41" t="n">
        <v>31036.33</v>
      </c>
      <c r="P41" t="n">
        <v>171.55</v>
      </c>
      <c r="Q41" t="n">
        <v>988.14</v>
      </c>
      <c r="R41" t="n">
        <v>45.31</v>
      </c>
      <c r="S41" t="n">
        <v>35.43</v>
      </c>
      <c r="T41" t="n">
        <v>3899.09</v>
      </c>
      <c r="U41" t="n">
        <v>0.78</v>
      </c>
      <c r="V41" t="n">
        <v>0.88</v>
      </c>
      <c r="W41" t="n">
        <v>2.98</v>
      </c>
      <c r="X41" t="n">
        <v>0.24</v>
      </c>
      <c r="Y41" t="n">
        <v>1</v>
      </c>
      <c r="Z41" t="n">
        <v>10</v>
      </c>
      <c r="AA41" t="n">
        <v>427.1920918802688</v>
      </c>
      <c r="AB41" t="n">
        <v>584.5030664955674</v>
      </c>
      <c r="AC41" t="n">
        <v>528.7189141844358</v>
      </c>
      <c r="AD41" t="n">
        <v>427192.0918802688</v>
      </c>
      <c r="AE41" t="n">
        <v>584503.0664955674</v>
      </c>
      <c r="AF41" t="n">
        <v>2.512647735181665e-06</v>
      </c>
      <c r="AG41" t="n">
        <v>10.61197916666667</v>
      </c>
      <c r="AH41" t="n">
        <v>528718.9141844357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6.1625</v>
      </c>
      <c r="E42" t="n">
        <v>16.23</v>
      </c>
      <c r="F42" t="n">
        <v>12.97</v>
      </c>
      <c r="G42" t="n">
        <v>64.86</v>
      </c>
      <c r="H42" t="n">
        <v>0.78</v>
      </c>
      <c r="I42" t="n">
        <v>12</v>
      </c>
      <c r="J42" t="n">
        <v>250.2</v>
      </c>
      <c r="K42" t="n">
        <v>57.72</v>
      </c>
      <c r="L42" t="n">
        <v>11</v>
      </c>
      <c r="M42" t="n">
        <v>10</v>
      </c>
      <c r="N42" t="n">
        <v>61.47</v>
      </c>
      <c r="O42" t="n">
        <v>31091.69</v>
      </c>
      <c r="P42" t="n">
        <v>168.98</v>
      </c>
      <c r="Q42" t="n">
        <v>988.12</v>
      </c>
      <c r="R42" t="n">
        <v>44.5</v>
      </c>
      <c r="S42" t="n">
        <v>35.43</v>
      </c>
      <c r="T42" t="n">
        <v>3499.64</v>
      </c>
      <c r="U42" t="n">
        <v>0.8</v>
      </c>
      <c r="V42" t="n">
        <v>0.88</v>
      </c>
      <c r="W42" t="n">
        <v>2.98</v>
      </c>
      <c r="X42" t="n">
        <v>0.22</v>
      </c>
      <c r="Y42" t="n">
        <v>1</v>
      </c>
      <c r="Z42" t="n">
        <v>10</v>
      </c>
      <c r="AA42" t="n">
        <v>423.8831373284772</v>
      </c>
      <c r="AB42" t="n">
        <v>579.9756088970341</v>
      </c>
      <c r="AC42" t="n">
        <v>524.6235507847799</v>
      </c>
      <c r="AD42" t="n">
        <v>423883.1373284772</v>
      </c>
      <c r="AE42" t="n">
        <v>579975.6088970341</v>
      </c>
      <c r="AF42" t="n">
        <v>2.523458168552829e-06</v>
      </c>
      <c r="AG42" t="n">
        <v>10.56640625</v>
      </c>
      <c r="AH42" t="n">
        <v>524623.5507847799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6.1638</v>
      </c>
      <c r="E43" t="n">
        <v>16.22</v>
      </c>
      <c r="F43" t="n">
        <v>12.97</v>
      </c>
      <c r="G43" t="n">
        <v>64.84</v>
      </c>
      <c r="H43" t="n">
        <v>0.8</v>
      </c>
      <c r="I43" t="n">
        <v>12</v>
      </c>
      <c r="J43" t="n">
        <v>250.65</v>
      </c>
      <c r="K43" t="n">
        <v>57.72</v>
      </c>
      <c r="L43" t="n">
        <v>11.25</v>
      </c>
      <c r="M43" t="n">
        <v>10</v>
      </c>
      <c r="N43" t="n">
        <v>61.67</v>
      </c>
      <c r="O43" t="n">
        <v>31147.12</v>
      </c>
      <c r="P43" t="n">
        <v>168.56</v>
      </c>
      <c r="Q43" t="n">
        <v>988.08</v>
      </c>
      <c r="R43" t="n">
        <v>44.46</v>
      </c>
      <c r="S43" t="n">
        <v>35.43</v>
      </c>
      <c r="T43" t="n">
        <v>3482.63</v>
      </c>
      <c r="U43" t="n">
        <v>0.8</v>
      </c>
      <c r="V43" t="n">
        <v>0.88</v>
      </c>
      <c r="W43" t="n">
        <v>2.98</v>
      </c>
      <c r="X43" t="n">
        <v>0.21</v>
      </c>
      <c r="Y43" t="n">
        <v>1</v>
      </c>
      <c r="Z43" t="n">
        <v>10</v>
      </c>
      <c r="AA43" t="n">
        <v>411.0606861300558</v>
      </c>
      <c r="AB43" t="n">
        <v>562.4313654807313</v>
      </c>
      <c r="AC43" t="n">
        <v>508.7537053366289</v>
      </c>
      <c r="AD43" t="n">
        <v>411060.6861300559</v>
      </c>
      <c r="AE43" t="n">
        <v>562431.3654807314</v>
      </c>
      <c r="AF43" t="n">
        <v>2.523990500499136e-06</v>
      </c>
      <c r="AG43" t="n">
        <v>10.55989583333333</v>
      </c>
      <c r="AH43" t="n">
        <v>508753.7053366288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6.1674</v>
      </c>
      <c r="E44" t="n">
        <v>16.21</v>
      </c>
      <c r="F44" t="n">
        <v>12.96</v>
      </c>
      <c r="G44" t="n">
        <v>64.79000000000001</v>
      </c>
      <c r="H44" t="n">
        <v>0.8100000000000001</v>
      </c>
      <c r="I44" t="n">
        <v>12</v>
      </c>
      <c r="J44" t="n">
        <v>251.1</v>
      </c>
      <c r="K44" t="n">
        <v>57.72</v>
      </c>
      <c r="L44" t="n">
        <v>11.5</v>
      </c>
      <c r="M44" t="n">
        <v>10</v>
      </c>
      <c r="N44" t="n">
        <v>61.87</v>
      </c>
      <c r="O44" t="n">
        <v>31202.63</v>
      </c>
      <c r="P44" t="n">
        <v>167.81</v>
      </c>
      <c r="Q44" t="n">
        <v>988.15</v>
      </c>
      <c r="R44" t="n">
        <v>44.08</v>
      </c>
      <c r="S44" t="n">
        <v>35.43</v>
      </c>
      <c r="T44" t="n">
        <v>3291.46</v>
      </c>
      <c r="U44" t="n">
        <v>0.8</v>
      </c>
      <c r="V44" t="n">
        <v>0.88</v>
      </c>
      <c r="W44" t="n">
        <v>2.98</v>
      </c>
      <c r="X44" t="n">
        <v>0.2</v>
      </c>
      <c r="Y44" t="n">
        <v>1</v>
      </c>
      <c r="Z44" t="n">
        <v>10</v>
      </c>
      <c r="AA44" t="n">
        <v>410.232811217715</v>
      </c>
      <c r="AB44" t="n">
        <v>561.2986305024032</v>
      </c>
      <c r="AC44" t="n">
        <v>507.7290769948287</v>
      </c>
      <c r="AD44" t="n">
        <v>410232.811217715</v>
      </c>
      <c r="AE44" t="n">
        <v>561298.6305024031</v>
      </c>
      <c r="AF44" t="n">
        <v>2.525464650504295e-06</v>
      </c>
      <c r="AG44" t="n">
        <v>10.55338541666667</v>
      </c>
      <c r="AH44" t="n">
        <v>507729.0769948287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6.1615</v>
      </c>
      <c r="E45" t="n">
        <v>16.23</v>
      </c>
      <c r="F45" t="n">
        <v>12.97</v>
      </c>
      <c r="G45" t="n">
        <v>64.87</v>
      </c>
      <c r="H45" t="n">
        <v>0.83</v>
      </c>
      <c r="I45" t="n">
        <v>12</v>
      </c>
      <c r="J45" t="n">
        <v>251.55</v>
      </c>
      <c r="K45" t="n">
        <v>57.72</v>
      </c>
      <c r="L45" t="n">
        <v>11.75</v>
      </c>
      <c r="M45" t="n">
        <v>10</v>
      </c>
      <c r="N45" t="n">
        <v>62.07</v>
      </c>
      <c r="O45" t="n">
        <v>31258.21</v>
      </c>
      <c r="P45" t="n">
        <v>166.91</v>
      </c>
      <c r="Q45" t="n">
        <v>988.15</v>
      </c>
      <c r="R45" t="n">
        <v>44.58</v>
      </c>
      <c r="S45" t="n">
        <v>35.43</v>
      </c>
      <c r="T45" t="n">
        <v>3540.66</v>
      </c>
      <c r="U45" t="n">
        <v>0.79</v>
      </c>
      <c r="V45" t="n">
        <v>0.88</v>
      </c>
      <c r="W45" t="n">
        <v>2.99</v>
      </c>
      <c r="X45" t="n">
        <v>0.22</v>
      </c>
      <c r="Y45" t="n">
        <v>1</v>
      </c>
      <c r="Z45" t="n">
        <v>10</v>
      </c>
      <c r="AA45" t="n">
        <v>422.0885874047866</v>
      </c>
      <c r="AB45" t="n">
        <v>577.5202265214855</v>
      </c>
      <c r="AC45" t="n">
        <v>522.4025066570028</v>
      </c>
      <c r="AD45" t="n">
        <v>422088.5874047866</v>
      </c>
      <c r="AE45" t="n">
        <v>577520.2265214855</v>
      </c>
      <c r="AF45" t="n">
        <v>2.523048682440285e-06</v>
      </c>
      <c r="AG45" t="n">
        <v>10.56640625</v>
      </c>
      <c r="AH45" t="n">
        <v>522402.5066570028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6.1848</v>
      </c>
      <c r="E46" t="n">
        <v>16.17</v>
      </c>
      <c r="F46" t="n">
        <v>12.96</v>
      </c>
      <c r="G46" t="n">
        <v>70.68000000000001</v>
      </c>
      <c r="H46" t="n">
        <v>0.85</v>
      </c>
      <c r="I46" t="n">
        <v>11</v>
      </c>
      <c r="J46" t="n">
        <v>252</v>
      </c>
      <c r="K46" t="n">
        <v>57.72</v>
      </c>
      <c r="L46" t="n">
        <v>12</v>
      </c>
      <c r="M46" t="n">
        <v>9</v>
      </c>
      <c r="N46" t="n">
        <v>62.27</v>
      </c>
      <c r="O46" t="n">
        <v>31313.87</v>
      </c>
      <c r="P46" t="n">
        <v>165.64</v>
      </c>
      <c r="Q46" t="n">
        <v>988.08</v>
      </c>
      <c r="R46" t="n">
        <v>44.14</v>
      </c>
      <c r="S46" t="n">
        <v>35.43</v>
      </c>
      <c r="T46" t="n">
        <v>3325.06</v>
      </c>
      <c r="U46" t="n">
        <v>0.8</v>
      </c>
      <c r="V46" t="n">
        <v>0.88</v>
      </c>
      <c r="W46" t="n">
        <v>2.98</v>
      </c>
      <c r="X46" t="n">
        <v>0.21</v>
      </c>
      <c r="Y46" t="n">
        <v>1</v>
      </c>
      <c r="Z46" t="n">
        <v>10</v>
      </c>
      <c r="AA46" t="n">
        <v>407.7425095995911</v>
      </c>
      <c r="AB46" t="n">
        <v>557.8912899641325</v>
      </c>
      <c r="AC46" t="n">
        <v>504.6469282552982</v>
      </c>
      <c r="AD46" t="n">
        <v>407742.5095995911</v>
      </c>
      <c r="AE46" t="n">
        <v>557891.2899641325</v>
      </c>
      <c r="AF46" t="n">
        <v>2.532589708862562e-06</v>
      </c>
      <c r="AG46" t="n">
        <v>10.52734375</v>
      </c>
      <c r="AH46" t="n">
        <v>504646.9282552982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6.1898</v>
      </c>
      <c r="E47" t="n">
        <v>16.16</v>
      </c>
      <c r="F47" t="n">
        <v>12.95</v>
      </c>
      <c r="G47" t="n">
        <v>70.61</v>
      </c>
      <c r="H47" t="n">
        <v>0.86</v>
      </c>
      <c r="I47" t="n">
        <v>11</v>
      </c>
      <c r="J47" t="n">
        <v>252.45</v>
      </c>
      <c r="K47" t="n">
        <v>57.72</v>
      </c>
      <c r="L47" t="n">
        <v>12.25</v>
      </c>
      <c r="M47" t="n">
        <v>9</v>
      </c>
      <c r="N47" t="n">
        <v>62.48</v>
      </c>
      <c r="O47" t="n">
        <v>31369.6</v>
      </c>
      <c r="P47" t="n">
        <v>164.87</v>
      </c>
      <c r="Q47" t="n">
        <v>988.09</v>
      </c>
      <c r="R47" t="n">
        <v>43.8</v>
      </c>
      <c r="S47" t="n">
        <v>35.43</v>
      </c>
      <c r="T47" t="n">
        <v>3153.99</v>
      </c>
      <c r="U47" t="n">
        <v>0.8100000000000001</v>
      </c>
      <c r="V47" t="n">
        <v>0.88</v>
      </c>
      <c r="W47" t="n">
        <v>2.98</v>
      </c>
      <c r="X47" t="n">
        <v>0.19</v>
      </c>
      <c r="Y47" t="n">
        <v>1</v>
      </c>
      <c r="Z47" t="n">
        <v>10</v>
      </c>
      <c r="AA47" t="n">
        <v>406.8558359791918</v>
      </c>
      <c r="AB47" t="n">
        <v>556.6781039994228</v>
      </c>
      <c r="AC47" t="n">
        <v>503.549527056343</v>
      </c>
      <c r="AD47" t="n">
        <v>406855.8359791918</v>
      </c>
      <c r="AE47" t="n">
        <v>556678.1039994227</v>
      </c>
      <c r="AF47" t="n">
        <v>2.534637139425282e-06</v>
      </c>
      <c r="AG47" t="n">
        <v>10.52083333333333</v>
      </c>
      <c r="AH47" t="n">
        <v>503549.527056343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6.1899</v>
      </c>
      <c r="E48" t="n">
        <v>16.16</v>
      </c>
      <c r="F48" t="n">
        <v>12.95</v>
      </c>
      <c r="G48" t="n">
        <v>70.61</v>
      </c>
      <c r="H48" t="n">
        <v>0.88</v>
      </c>
      <c r="I48" t="n">
        <v>11</v>
      </c>
      <c r="J48" t="n">
        <v>252.9</v>
      </c>
      <c r="K48" t="n">
        <v>57.72</v>
      </c>
      <c r="L48" t="n">
        <v>12.5</v>
      </c>
      <c r="M48" t="n">
        <v>9</v>
      </c>
      <c r="N48" t="n">
        <v>62.68</v>
      </c>
      <c r="O48" t="n">
        <v>31425.4</v>
      </c>
      <c r="P48" t="n">
        <v>163.77</v>
      </c>
      <c r="Q48" t="n">
        <v>988.08</v>
      </c>
      <c r="R48" t="n">
        <v>43.79</v>
      </c>
      <c r="S48" t="n">
        <v>35.43</v>
      </c>
      <c r="T48" t="n">
        <v>3150.61</v>
      </c>
      <c r="U48" t="n">
        <v>0.8100000000000001</v>
      </c>
      <c r="V48" t="n">
        <v>0.88</v>
      </c>
      <c r="W48" t="n">
        <v>2.98</v>
      </c>
      <c r="X48" t="n">
        <v>0.19</v>
      </c>
      <c r="Y48" t="n">
        <v>1</v>
      </c>
      <c r="Z48" t="n">
        <v>10</v>
      </c>
      <c r="AA48" t="n">
        <v>405.8854703894702</v>
      </c>
      <c r="AB48" t="n">
        <v>555.3504069900572</v>
      </c>
      <c r="AC48" t="n">
        <v>502.348543586117</v>
      </c>
      <c r="AD48" t="n">
        <v>405885.4703894702</v>
      </c>
      <c r="AE48" t="n">
        <v>555350.4069900572</v>
      </c>
      <c r="AF48" t="n">
        <v>2.534678088036536e-06</v>
      </c>
      <c r="AG48" t="n">
        <v>10.52083333333333</v>
      </c>
      <c r="AH48" t="n">
        <v>502348.543586117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6.1902</v>
      </c>
      <c r="E49" t="n">
        <v>16.15</v>
      </c>
      <c r="F49" t="n">
        <v>12.94</v>
      </c>
      <c r="G49" t="n">
        <v>70.61</v>
      </c>
      <c r="H49" t="n">
        <v>0.9</v>
      </c>
      <c r="I49" t="n">
        <v>11</v>
      </c>
      <c r="J49" t="n">
        <v>253.35</v>
      </c>
      <c r="K49" t="n">
        <v>57.72</v>
      </c>
      <c r="L49" t="n">
        <v>12.75</v>
      </c>
      <c r="M49" t="n">
        <v>9</v>
      </c>
      <c r="N49" t="n">
        <v>62.88</v>
      </c>
      <c r="O49" t="n">
        <v>31481.28</v>
      </c>
      <c r="P49" t="n">
        <v>161.01</v>
      </c>
      <c r="Q49" t="n">
        <v>988.08</v>
      </c>
      <c r="R49" t="n">
        <v>43.67</v>
      </c>
      <c r="S49" t="n">
        <v>35.43</v>
      </c>
      <c r="T49" t="n">
        <v>3090.84</v>
      </c>
      <c r="U49" t="n">
        <v>0.8100000000000001</v>
      </c>
      <c r="V49" t="n">
        <v>0.88</v>
      </c>
      <c r="W49" t="n">
        <v>2.98</v>
      </c>
      <c r="X49" t="n">
        <v>0.19</v>
      </c>
      <c r="Y49" t="n">
        <v>1</v>
      </c>
      <c r="Z49" t="n">
        <v>10</v>
      </c>
      <c r="AA49" t="n">
        <v>403.4043772004995</v>
      </c>
      <c r="AB49" t="n">
        <v>551.9556658308011</v>
      </c>
      <c r="AC49" t="n">
        <v>499.2777917585511</v>
      </c>
      <c r="AD49" t="n">
        <v>403404.3772004995</v>
      </c>
      <c r="AE49" t="n">
        <v>551955.6658308011</v>
      </c>
      <c r="AF49" t="n">
        <v>2.534800933870299e-06</v>
      </c>
      <c r="AG49" t="n">
        <v>10.51432291666667</v>
      </c>
      <c r="AH49" t="n">
        <v>499277.7917585511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6.2151</v>
      </c>
      <c r="E50" t="n">
        <v>16.09</v>
      </c>
      <c r="F50" t="n">
        <v>12.93</v>
      </c>
      <c r="G50" t="n">
        <v>77.55</v>
      </c>
      <c r="H50" t="n">
        <v>0.91</v>
      </c>
      <c r="I50" t="n">
        <v>10</v>
      </c>
      <c r="J50" t="n">
        <v>253.81</v>
      </c>
      <c r="K50" t="n">
        <v>57.72</v>
      </c>
      <c r="L50" t="n">
        <v>13</v>
      </c>
      <c r="M50" t="n">
        <v>6</v>
      </c>
      <c r="N50" t="n">
        <v>63.08</v>
      </c>
      <c r="O50" t="n">
        <v>31537.23</v>
      </c>
      <c r="P50" t="n">
        <v>160.75</v>
      </c>
      <c r="Q50" t="n">
        <v>988.12</v>
      </c>
      <c r="R50" t="n">
        <v>43.09</v>
      </c>
      <c r="S50" t="n">
        <v>35.43</v>
      </c>
      <c r="T50" t="n">
        <v>2806.83</v>
      </c>
      <c r="U50" t="n">
        <v>0.82</v>
      </c>
      <c r="V50" t="n">
        <v>0.88</v>
      </c>
      <c r="W50" t="n">
        <v>2.98</v>
      </c>
      <c r="X50" t="n">
        <v>0.17</v>
      </c>
      <c r="Y50" t="n">
        <v>1</v>
      </c>
      <c r="Z50" t="n">
        <v>10</v>
      </c>
      <c r="AA50" t="n">
        <v>402.161468334512</v>
      </c>
      <c r="AB50" t="n">
        <v>550.2550630870877</v>
      </c>
      <c r="AC50" t="n">
        <v>497.7394921538868</v>
      </c>
      <c r="AD50" t="n">
        <v>402161.468334512</v>
      </c>
      <c r="AE50" t="n">
        <v>550255.0630870877</v>
      </c>
      <c r="AF50" t="n">
        <v>2.544997138072647e-06</v>
      </c>
      <c r="AG50" t="n">
        <v>10.47526041666667</v>
      </c>
      <c r="AH50" t="n">
        <v>497739.4921538868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6.2113</v>
      </c>
      <c r="E51" t="n">
        <v>16.1</v>
      </c>
      <c r="F51" t="n">
        <v>12.94</v>
      </c>
      <c r="G51" t="n">
        <v>77.61</v>
      </c>
      <c r="H51" t="n">
        <v>0.93</v>
      </c>
      <c r="I51" t="n">
        <v>10</v>
      </c>
      <c r="J51" t="n">
        <v>254.26</v>
      </c>
      <c r="K51" t="n">
        <v>57.72</v>
      </c>
      <c r="L51" t="n">
        <v>13.25</v>
      </c>
      <c r="M51" t="n">
        <v>5</v>
      </c>
      <c r="N51" t="n">
        <v>63.29</v>
      </c>
      <c r="O51" t="n">
        <v>31593.26</v>
      </c>
      <c r="P51" t="n">
        <v>159.63</v>
      </c>
      <c r="Q51" t="n">
        <v>988.15</v>
      </c>
      <c r="R51" t="n">
        <v>43.25</v>
      </c>
      <c r="S51" t="n">
        <v>35.43</v>
      </c>
      <c r="T51" t="n">
        <v>2885.77</v>
      </c>
      <c r="U51" t="n">
        <v>0.82</v>
      </c>
      <c r="V51" t="n">
        <v>0.88</v>
      </c>
      <c r="W51" t="n">
        <v>2.99</v>
      </c>
      <c r="X51" t="n">
        <v>0.18</v>
      </c>
      <c r="Y51" t="n">
        <v>1</v>
      </c>
      <c r="Z51" t="n">
        <v>10</v>
      </c>
      <c r="AA51" t="n">
        <v>401.3464486908389</v>
      </c>
      <c r="AB51" t="n">
        <v>549.1399172544852</v>
      </c>
      <c r="AC51" t="n">
        <v>496.7307742744308</v>
      </c>
      <c r="AD51" t="n">
        <v>401346.4486908389</v>
      </c>
      <c r="AE51" t="n">
        <v>549139.9172544852</v>
      </c>
      <c r="AF51" t="n">
        <v>2.543441090844979e-06</v>
      </c>
      <c r="AG51" t="n">
        <v>10.48177083333333</v>
      </c>
      <c r="AH51" t="n">
        <v>496730.7742744308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6.2103</v>
      </c>
      <c r="E52" t="n">
        <v>16.1</v>
      </c>
      <c r="F52" t="n">
        <v>12.94</v>
      </c>
      <c r="G52" t="n">
        <v>77.63</v>
      </c>
      <c r="H52" t="n">
        <v>0.9399999999999999</v>
      </c>
      <c r="I52" t="n">
        <v>10</v>
      </c>
      <c r="J52" t="n">
        <v>254.72</v>
      </c>
      <c r="K52" t="n">
        <v>57.72</v>
      </c>
      <c r="L52" t="n">
        <v>13.5</v>
      </c>
      <c r="M52" t="n">
        <v>4</v>
      </c>
      <c r="N52" t="n">
        <v>63.49</v>
      </c>
      <c r="O52" t="n">
        <v>31649.36</v>
      </c>
      <c r="P52" t="n">
        <v>158.86</v>
      </c>
      <c r="Q52" t="n">
        <v>988.12</v>
      </c>
      <c r="R52" t="n">
        <v>43.27</v>
      </c>
      <c r="S52" t="n">
        <v>35.43</v>
      </c>
      <c r="T52" t="n">
        <v>2898.31</v>
      </c>
      <c r="U52" t="n">
        <v>0.82</v>
      </c>
      <c r="V52" t="n">
        <v>0.88</v>
      </c>
      <c r="W52" t="n">
        <v>2.99</v>
      </c>
      <c r="X52" t="n">
        <v>0.18</v>
      </c>
      <c r="Y52" t="n">
        <v>1</v>
      </c>
      <c r="Z52" t="n">
        <v>10</v>
      </c>
      <c r="AA52" t="n">
        <v>400.7035600236218</v>
      </c>
      <c r="AB52" t="n">
        <v>548.2602886177525</v>
      </c>
      <c r="AC52" t="n">
        <v>495.9350961602214</v>
      </c>
      <c r="AD52" t="n">
        <v>400703.5600236218</v>
      </c>
      <c r="AE52" t="n">
        <v>548260.2886177525</v>
      </c>
      <c r="AF52" t="n">
        <v>2.543031604732436e-06</v>
      </c>
      <c r="AG52" t="n">
        <v>10.48177083333333</v>
      </c>
      <c r="AH52" t="n">
        <v>495935.0961602214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6.21</v>
      </c>
      <c r="E53" t="n">
        <v>16.1</v>
      </c>
      <c r="F53" t="n">
        <v>12.94</v>
      </c>
      <c r="G53" t="n">
        <v>77.63</v>
      </c>
      <c r="H53" t="n">
        <v>0.96</v>
      </c>
      <c r="I53" t="n">
        <v>10</v>
      </c>
      <c r="J53" t="n">
        <v>255.17</v>
      </c>
      <c r="K53" t="n">
        <v>57.72</v>
      </c>
      <c r="L53" t="n">
        <v>13.75</v>
      </c>
      <c r="M53" t="n">
        <v>4</v>
      </c>
      <c r="N53" t="n">
        <v>63.7</v>
      </c>
      <c r="O53" t="n">
        <v>31705.54</v>
      </c>
      <c r="P53" t="n">
        <v>158.99</v>
      </c>
      <c r="Q53" t="n">
        <v>988.11</v>
      </c>
      <c r="R53" t="n">
        <v>43.36</v>
      </c>
      <c r="S53" t="n">
        <v>35.43</v>
      </c>
      <c r="T53" t="n">
        <v>2942.39</v>
      </c>
      <c r="U53" t="n">
        <v>0.82</v>
      </c>
      <c r="V53" t="n">
        <v>0.88</v>
      </c>
      <c r="W53" t="n">
        <v>2.99</v>
      </c>
      <c r="X53" t="n">
        <v>0.18</v>
      </c>
      <c r="Y53" t="n">
        <v>1</v>
      </c>
      <c r="Z53" t="n">
        <v>10</v>
      </c>
      <c r="AA53" t="n">
        <v>400.8270052295906</v>
      </c>
      <c r="AB53" t="n">
        <v>548.4291917945772</v>
      </c>
      <c r="AC53" t="n">
        <v>496.087879454907</v>
      </c>
      <c r="AD53" t="n">
        <v>400827.0052295906</v>
      </c>
      <c r="AE53" t="n">
        <v>548429.1917945772</v>
      </c>
      <c r="AF53" t="n">
        <v>2.542908758898672e-06</v>
      </c>
      <c r="AG53" t="n">
        <v>10.48177083333333</v>
      </c>
      <c r="AH53" t="n">
        <v>496087.879454907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6.2119</v>
      </c>
      <c r="E54" t="n">
        <v>16.1</v>
      </c>
      <c r="F54" t="n">
        <v>12.93</v>
      </c>
      <c r="G54" t="n">
        <v>77.59999999999999</v>
      </c>
      <c r="H54" t="n">
        <v>0.97</v>
      </c>
      <c r="I54" t="n">
        <v>10</v>
      </c>
      <c r="J54" t="n">
        <v>255.63</v>
      </c>
      <c r="K54" t="n">
        <v>57.72</v>
      </c>
      <c r="L54" t="n">
        <v>14</v>
      </c>
      <c r="M54" t="n">
        <v>2</v>
      </c>
      <c r="N54" t="n">
        <v>63.91</v>
      </c>
      <c r="O54" t="n">
        <v>31761.8</v>
      </c>
      <c r="P54" t="n">
        <v>158.95</v>
      </c>
      <c r="Q54" t="n">
        <v>988.16</v>
      </c>
      <c r="R54" t="n">
        <v>43.2</v>
      </c>
      <c r="S54" t="n">
        <v>35.43</v>
      </c>
      <c r="T54" t="n">
        <v>2863.4</v>
      </c>
      <c r="U54" t="n">
        <v>0.82</v>
      </c>
      <c r="V54" t="n">
        <v>0.88</v>
      </c>
      <c r="W54" t="n">
        <v>2.98</v>
      </c>
      <c r="X54" t="n">
        <v>0.18</v>
      </c>
      <c r="Y54" t="n">
        <v>1</v>
      </c>
      <c r="Z54" t="n">
        <v>10</v>
      </c>
      <c r="AA54" t="n">
        <v>400.6868740530944</v>
      </c>
      <c r="AB54" t="n">
        <v>548.2374581367437</v>
      </c>
      <c r="AC54" t="n">
        <v>495.9144445882774</v>
      </c>
      <c r="AD54" t="n">
        <v>400686.8740530944</v>
      </c>
      <c r="AE54" t="n">
        <v>548237.4581367437</v>
      </c>
      <c r="AF54" t="n">
        <v>2.543686782512506e-06</v>
      </c>
      <c r="AG54" t="n">
        <v>10.48177083333333</v>
      </c>
      <c r="AH54" t="n">
        <v>495914.4445882774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6.2099</v>
      </c>
      <c r="E55" t="n">
        <v>16.1</v>
      </c>
      <c r="F55" t="n">
        <v>12.94</v>
      </c>
      <c r="G55" t="n">
        <v>77.63</v>
      </c>
      <c r="H55" t="n">
        <v>0.99</v>
      </c>
      <c r="I55" t="n">
        <v>10</v>
      </c>
      <c r="J55" t="n">
        <v>256.09</v>
      </c>
      <c r="K55" t="n">
        <v>57.72</v>
      </c>
      <c r="L55" t="n">
        <v>14.25</v>
      </c>
      <c r="M55" t="n">
        <v>1</v>
      </c>
      <c r="N55" t="n">
        <v>64.11</v>
      </c>
      <c r="O55" t="n">
        <v>31818.13</v>
      </c>
      <c r="P55" t="n">
        <v>158.87</v>
      </c>
      <c r="Q55" t="n">
        <v>988.16</v>
      </c>
      <c r="R55" t="n">
        <v>43.28</v>
      </c>
      <c r="S55" t="n">
        <v>35.43</v>
      </c>
      <c r="T55" t="n">
        <v>2901.71</v>
      </c>
      <c r="U55" t="n">
        <v>0.82</v>
      </c>
      <c r="V55" t="n">
        <v>0.88</v>
      </c>
      <c r="W55" t="n">
        <v>2.99</v>
      </c>
      <c r="X55" t="n">
        <v>0.18</v>
      </c>
      <c r="Y55" t="n">
        <v>1</v>
      </c>
      <c r="Z55" t="n">
        <v>10</v>
      </c>
      <c r="AA55" t="n">
        <v>400.7250214115377</v>
      </c>
      <c r="AB55" t="n">
        <v>548.2896530355086</v>
      </c>
      <c r="AC55" t="n">
        <v>495.96165807916</v>
      </c>
      <c r="AD55" t="n">
        <v>400725.0214115377</v>
      </c>
      <c r="AE55" t="n">
        <v>548289.6530355087</v>
      </c>
      <c r="AF55" t="n">
        <v>2.542867810287417e-06</v>
      </c>
      <c r="AG55" t="n">
        <v>10.48177083333333</v>
      </c>
      <c r="AH55" t="n">
        <v>495961.65807916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6.2099</v>
      </c>
      <c r="E56" t="n">
        <v>16.1</v>
      </c>
      <c r="F56" t="n">
        <v>12.94</v>
      </c>
      <c r="G56" t="n">
        <v>77.63</v>
      </c>
      <c r="H56" t="n">
        <v>1.01</v>
      </c>
      <c r="I56" t="n">
        <v>10</v>
      </c>
      <c r="J56" t="n">
        <v>256.54</v>
      </c>
      <c r="K56" t="n">
        <v>57.72</v>
      </c>
      <c r="L56" t="n">
        <v>14.5</v>
      </c>
      <c r="M56" t="n">
        <v>0</v>
      </c>
      <c r="N56" t="n">
        <v>64.31999999999999</v>
      </c>
      <c r="O56" t="n">
        <v>31874.54</v>
      </c>
      <c r="P56" t="n">
        <v>159.12</v>
      </c>
      <c r="Q56" t="n">
        <v>988.16</v>
      </c>
      <c r="R56" t="n">
        <v>43.29</v>
      </c>
      <c r="S56" t="n">
        <v>35.43</v>
      </c>
      <c r="T56" t="n">
        <v>2903.59</v>
      </c>
      <c r="U56" t="n">
        <v>0.82</v>
      </c>
      <c r="V56" t="n">
        <v>0.88</v>
      </c>
      <c r="W56" t="n">
        <v>2.99</v>
      </c>
      <c r="X56" t="n">
        <v>0.18</v>
      </c>
      <c r="Y56" t="n">
        <v>1</v>
      </c>
      <c r="Z56" t="n">
        <v>10</v>
      </c>
      <c r="AA56" t="n">
        <v>400.9441053970672</v>
      </c>
      <c r="AB56" t="n">
        <v>548.5894134098135</v>
      </c>
      <c r="AC56" t="n">
        <v>496.2328097440576</v>
      </c>
      <c r="AD56" t="n">
        <v>400944.1053970672</v>
      </c>
      <c r="AE56" t="n">
        <v>548589.4134098134</v>
      </c>
      <c r="AF56" t="n">
        <v>2.542867810287417e-06</v>
      </c>
      <c r="AG56" t="n">
        <v>10.48177083333333</v>
      </c>
      <c r="AH56" t="n">
        <v>496232.8097440576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3.1005</v>
      </c>
      <c r="E2" t="n">
        <v>32.25</v>
      </c>
      <c r="F2" t="n">
        <v>17.34</v>
      </c>
      <c r="G2" t="n">
        <v>4.69</v>
      </c>
      <c r="H2" t="n">
        <v>0.06</v>
      </c>
      <c r="I2" t="n">
        <v>222</v>
      </c>
      <c r="J2" t="n">
        <v>285.18</v>
      </c>
      <c r="K2" t="n">
        <v>61.2</v>
      </c>
      <c r="L2" t="n">
        <v>1</v>
      </c>
      <c r="M2" t="n">
        <v>220</v>
      </c>
      <c r="N2" t="n">
        <v>77.98</v>
      </c>
      <c r="O2" t="n">
        <v>35406.83</v>
      </c>
      <c r="P2" t="n">
        <v>307.76</v>
      </c>
      <c r="Q2" t="n">
        <v>988.7</v>
      </c>
      <c r="R2" t="n">
        <v>180.73</v>
      </c>
      <c r="S2" t="n">
        <v>35.43</v>
      </c>
      <c r="T2" t="n">
        <v>70563.86</v>
      </c>
      <c r="U2" t="n">
        <v>0.2</v>
      </c>
      <c r="V2" t="n">
        <v>0.66</v>
      </c>
      <c r="W2" t="n">
        <v>3.33</v>
      </c>
      <c r="X2" t="n">
        <v>4.58</v>
      </c>
      <c r="Y2" t="n">
        <v>1</v>
      </c>
      <c r="Z2" t="n">
        <v>10</v>
      </c>
      <c r="AA2" t="n">
        <v>1127.378711143159</v>
      </c>
      <c r="AB2" t="n">
        <v>1542.529289024585</v>
      </c>
      <c r="AC2" t="n">
        <v>1395.312458633532</v>
      </c>
      <c r="AD2" t="n">
        <v>1127378.711143159</v>
      </c>
      <c r="AE2" t="n">
        <v>1542529.289024585</v>
      </c>
      <c r="AF2" t="n">
        <v>1.200003060259989e-06</v>
      </c>
      <c r="AG2" t="n">
        <v>20.99609375</v>
      </c>
      <c r="AH2" t="n">
        <v>1395312.458633532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3.5789</v>
      </c>
      <c r="E3" t="n">
        <v>27.94</v>
      </c>
      <c r="F3" t="n">
        <v>16.1</v>
      </c>
      <c r="G3" t="n">
        <v>5.85</v>
      </c>
      <c r="H3" t="n">
        <v>0.08</v>
      </c>
      <c r="I3" t="n">
        <v>165</v>
      </c>
      <c r="J3" t="n">
        <v>285.68</v>
      </c>
      <c r="K3" t="n">
        <v>61.2</v>
      </c>
      <c r="L3" t="n">
        <v>1.25</v>
      </c>
      <c r="M3" t="n">
        <v>163</v>
      </c>
      <c r="N3" t="n">
        <v>78.23999999999999</v>
      </c>
      <c r="O3" t="n">
        <v>35468.6</v>
      </c>
      <c r="P3" t="n">
        <v>285.16</v>
      </c>
      <c r="Q3" t="n">
        <v>988.54</v>
      </c>
      <c r="R3" t="n">
        <v>142.18</v>
      </c>
      <c r="S3" t="n">
        <v>35.43</v>
      </c>
      <c r="T3" t="n">
        <v>51577.47</v>
      </c>
      <c r="U3" t="n">
        <v>0.25</v>
      </c>
      <c r="V3" t="n">
        <v>0.71</v>
      </c>
      <c r="W3" t="n">
        <v>3.23</v>
      </c>
      <c r="X3" t="n">
        <v>3.34</v>
      </c>
      <c r="Y3" t="n">
        <v>1</v>
      </c>
      <c r="Z3" t="n">
        <v>10</v>
      </c>
      <c r="AA3" t="n">
        <v>935.7804329928796</v>
      </c>
      <c r="AB3" t="n">
        <v>1280.376072139903</v>
      </c>
      <c r="AC3" t="n">
        <v>1158.178776833974</v>
      </c>
      <c r="AD3" t="n">
        <v>935780.4329928795</v>
      </c>
      <c r="AE3" t="n">
        <v>1280376.072139903</v>
      </c>
      <c r="AF3" t="n">
        <v>1.38516076515545e-06</v>
      </c>
      <c r="AG3" t="n">
        <v>18.19010416666667</v>
      </c>
      <c r="AH3" t="n">
        <v>1158178.776833974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3.9205</v>
      </c>
      <c r="E4" t="n">
        <v>25.51</v>
      </c>
      <c r="F4" t="n">
        <v>15.44</v>
      </c>
      <c r="G4" t="n">
        <v>7.02</v>
      </c>
      <c r="H4" t="n">
        <v>0.09</v>
      </c>
      <c r="I4" t="n">
        <v>132</v>
      </c>
      <c r="J4" t="n">
        <v>286.19</v>
      </c>
      <c r="K4" t="n">
        <v>61.2</v>
      </c>
      <c r="L4" t="n">
        <v>1.5</v>
      </c>
      <c r="M4" t="n">
        <v>130</v>
      </c>
      <c r="N4" t="n">
        <v>78.48999999999999</v>
      </c>
      <c r="O4" t="n">
        <v>35530.47</v>
      </c>
      <c r="P4" t="n">
        <v>272.95</v>
      </c>
      <c r="Q4" t="n">
        <v>988.5700000000001</v>
      </c>
      <c r="R4" t="n">
        <v>121.03</v>
      </c>
      <c r="S4" t="n">
        <v>35.43</v>
      </c>
      <c r="T4" t="n">
        <v>41168.39</v>
      </c>
      <c r="U4" t="n">
        <v>0.29</v>
      </c>
      <c r="V4" t="n">
        <v>0.74</v>
      </c>
      <c r="W4" t="n">
        <v>3.19</v>
      </c>
      <c r="X4" t="n">
        <v>2.69</v>
      </c>
      <c r="Y4" t="n">
        <v>1</v>
      </c>
      <c r="Z4" t="n">
        <v>10</v>
      </c>
      <c r="AA4" t="n">
        <v>838.0538522176291</v>
      </c>
      <c r="AB4" t="n">
        <v>1146.662252930744</v>
      </c>
      <c r="AC4" t="n">
        <v>1037.226416861613</v>
      </c>
      <c r="AD4" t="n">
        <v>838053.8522176291</v>
      </c>
      <c r="AE4" t="n">
        <v>1146662.252930745</v>
      </c>
      <c r="AF4" t="n">
        <v>1.517372036042344e-06</v>
      </c>
      <c r="AG4" t="n">
        <v>16.60807291666667</v>
      </c>
      <c r="AH4" t="n">
        <v>1037226.416861614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4.2073</v>
      </c>
      <c r="E5" t="n">
        <v>23.77</v>
      </c>
      <c r="F5" t="n">
        <v>14.95</v>
      </c>
      <c r="G5" t="n">
        <v>8.23</v>
      </c>
      <c r="H5" t="n">
        <v>0.11</v>
      </c>
      <c r="I5" t="n">
        <v>109</v>
      </c>
      <c r="J5" t="n">
        <v>286.69</v>
      </c>
      <c r="K5" t="n">
        <v>61.2</v>
      </c>
      <c r="L5" t="n">
        <v>1.75</v>
      </c>
      <c r="M5" t="n">
        <v>107</v>
      </c>
      <c r="N5" t="n">
        <v>78.73999999999999</v>
      </c>
      <c r="O5" t="n">
        <v>35592.57</v>
      </c>
      <c r="P5" t="n">
        <v>263.54</v>
      </c>
      <c r="Q5" t="n">
        <v>988.33</v>
      </c>
      <c r="R5" t="n">
        <v>105.86</v>
      </c>
      <c r="S5" t="n">
        <v>35.43</v>
      </c>
      <c r="T5" t="n">
        <v>33694.91</v>
      </c>
      <c r="U5" t="n">
        <v>0.33</v>
      </c>
      <c r="V5" t="n">
        <v>0.76</v>
      </c>
      <c r="W5" t="n">
        <v>3.14</v>
      </c>
      <c r="X5" t="n">
        <v>2.19</v>
      </c>
      <c r="Y5" t="n">
        <v>1</v>
      </c>
      <c r="Z5" t="n">
        <v>10</v>
      </c>
      <c r="AA5" t="n">
        <v>762.3210029712795</v>
      </c>
      <c r="AB5" t="n">
        <v>1043.041227494383</v>
      </c>
      <c r="AC5" t="n">
        <v>943.4948366598757</v>
      </c>
      <c r="AD5" t="n">
        <v>762321.0029712796</v>
      </c>
      <c r="AE5" t="n">
        <v>1043041.227494383</v>
      </c>
      <c r="AF5" t="n">
        <v>1.628373770498904e-06</v>
      </c>
      <c r="AG5" t="n">
        <v>15.47526041666667</v>
      </c>
      <c r="AH5" t="n">
        <v>943494.8366598757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4.4135</v>
      </c>
      <c r="E6" t="n">
        <v>22.66</v>
      </c>
      <c r="F6" t="n">
        <v>14.64</v>
      </c>
      <c r="G6" t="n">
        <v>9.35</v>
      </c>
      <c r="H6" t="n">
        <v>0.12</v>
      </c>
      <c r="I6" t="n">
        <v>94</v>
      </c>
      <c r="J6" t="n">
        <v>287.19</v>
      </c>
      <c r="K6" t="n">
        <v>61.2</v>
      </c>
      <c r="L6" t="n">
        <v>2</v>
      </c>
      <c r="M6" t="n">
        <v>92</v>
      </c>
      <c r="N6" t="n">
        <v>78.98999999999999</v>
      </c>
      <c r="O6" t="n">
        <v>35654.65</v>
      </c>
      <c r="P6" t="n">
        <v>257.63</v>
      </c>
      <c r="Q6" t="n">
        <v>988.4</v>
      </c>
      <c r="R6" t="n">
        <v>96.44</v>
      </c>
      <c r="S6" t="n">
        <v>35.43</v>
      </c>
      <c r="T6" t="n">
        <v>29060</v>
      </c>
      <c r="U6" t="n">
        <v>0.37</v>
      </c>
      <c r="V6" t="n">
        <v>0.78</v>
      </c>
      <c r="W6" t="n">
        <v>3.12</v>
      </c>
      <c r="X6" t="n">
        <v>1.89</v>
      </c>
      <c r="Y6" t="n">
        <v>1</v>
      </c>
      <c r="Z6" t="n">
        <v>10</v>
      </c>
      <c r="AA6" t="n">
        <v>719.0119827382092</v>
      </c>
      <c r="AB6" t="n">
        <v>983.7839153523714</v>
      </c>
      <c r="AC6" t="n">
        <v>889.8929592205375</v>
      </c>
      <c r="AD6" t="n">
        <v>719011.9827382092</v>
      </c>
      <c r="AE6" t="n">
        <v>983783.9153523714</v>
      </c>
      <c r="AF6" t="n">
        <v>1.708180456848076e-06</v>
      </c>
      <c r="AG6" t="n">
        <v>14.75260416666667</v>
      </c>
      <c r="AH6" t="n">
        <v>889892.9592205375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4.598</v>
      </c>
      <c r="E7" t="n">
        <v>21.75</v>
      </c>
      <c r="F7" t="n">
        <v>14.38</v>
      </c>
      <c r="G7" t="n">
        <v>10.52</v>
      </c>
      <c r="H7" t="n">
        <v>0.14</v>
      </c>
      <c r="I7" t="n">
        <v>82</v>
      </c>
      <c r="J7" t="n">
        <v>287.7</v>
      </c>
      <c r="K7" t="n">
        <v>61.2</v>
      </c>
      <c r="L7" t="n">
        <v>2.25</v>
      </c>
      <c r="M7" t="n">
        <v>80</v>
      </c>
      <c r="N7" t="n">
        <v>79.25</v>
      </c>
      <c r="O7" t="n">
        <v>35716.83</v>
      </c>
      <c r="P7" t="n">
        <v>252.44</v>
      </c>
      <c r="Q7" t="n">
        <v>988.4</v>
      </c>
      <c r="R7" t="n">
        <v>88.48999999999999</v>
      </c>
      <c r="S7" t="n">
        <v>35.43</v>
      </c>
      <c r="T7" t="n">
        <v>25145.85</v>
      </c>
      <c r="U7" t="n">
        <v>0.4</v>
      </c>
      <c r="V7" t="n">
        <v>0.79</v>
      </c>
      <c r="W7" t="n">
        <v>3.09</v>
      </c>
      <c r="X7" t="n">
        <v>1.62</v>
      </c>
      <c r="Y7" t="n">
        <v>1</v>
      </c>
      <c r="Z7" t="n">
        <v>10</v>
      </c>
      <c r="AA7" t="n">
        <v>681.4252010577785</v>
      </c>
      <c r="AB7" t="n">
        <v>932.3560224454291</v>
      </c>
      <c r="AC7" t="n">
        <v>843.3732722331328</v>
      </c>
      <c r="AD7" t="n">
        <v>681425.2010577786</v>
      </c>
      <c r="AE7" t="n">
        <v>932356.0224454291</v>
      </c>
      <c r="AF7" t="n">
        <v>1.779588476399106e-06</v>
      </c>
      <c r="AG7" t="n">
        <v>14.16015625</v>
      </c>
      <c r="AH7" t="n">
        <v>843373.2722331327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4.7405</v>
      </c>
      <c r="E8" t="n">
        <v>21.09</v>
      </c>
      <c r="F8" t="n">
        <v>14.21</v>
      </c>
      <c r="G8" t="n">
        <v>11.68</v>
      </c>
      <c r="H8" t="n">
        <v>0.15</v>
      </c>
      <c r="I8" t="n">
        <v>73</v>
      </c>
      <c r="J8" t="n">
        <v>288.2</v>
      </c>
      <c r="K8" t="n">
        <v>61.2</v>
      </c>
      <c r="L8" t="n">
        <v>2.5</v>
      </c>
      <c r="M8" t="n">
        <v>71</v>
      </c>
      <c r="N8" t="n">
        <v>79.5</v>
      </c>
      <c r="O8" t="n">
        <v>35779.11</v>
      </c>
      <c r="P8" t="n">
        <v>248.83</v>
      </c>
      <c r="Q8" t="n">
        <v>988.47</v>
      </c>
      <c r="R8" t="n">
        <v>82.87</v>
      </c>
      <c r="S8" t="n">
        <v>35.43</v>
      </c>
      <c r="T8" t="n">
        <v>22382.47</v>
      </c>
      <c r="U8" t="n">
        <v>0.43</v>
      </c>
      <c r="V8" t="n">
        <v>0.8</v>
      </c>
      <c r="W8" t="n">
        <v>3.09</v>
      </c>
      <c r="X8" t="n">
        <v>1.45</v>
      </c>
      <c r="Y8" t="n">
        <v>1</v>
      </c>
      <c r="Z8" t="n">
        <v>10</v>
      </c>
      <c r="AA8" t="n">
        <v>651.3959701289225</v>
      </c>
      <c r="AB8" t="n">
        <v>891.2687038923992</v>
      </c>
      <c r="AC8" t="n">
        <v>806.2072696963903</v>
      </c>
      <c r="AD8" t="n">
        <v>651395.9701289225</v>
      </c>
      <c r="AE8" t="n">
        <v>891268.7038923992</v>
      </c>
      <c r="AF8" t="n">
        <v>1.834741011824698e-06</v>
      </c>
      <c r="AG8" t="n">
        <v>13.73046875</v>
      </c>
      <c r="AH8" t="n">
        <v>806207.2696963903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4.8816</v>
      </c>
      <c r="E9" t="n">
        <v>20.48</v>
      </c>
      <c r="F9" t="n">
        <v>14.03</v>
      </c>
      <c r="G9" t="n">
        <v>12.95</v>
      </c>
      <c r="H9" t="n">
        <v>0.17</v>
      </c>
      <c r="I9" t="n">
        <v>65</v>
      </c>
      <c r="J9" t="n">
        <v>288.71</v>
      </c>
      <c r="K9" t="n">
        <v>61.2</v>
      </c>
      <c r="L9" t="n">
        <v>2.75</v>
      </c>
      <c r="M9" t="n">
        <v>63</v>
      </c>
      <c r="N9" t="n">
        <v>79.76000000000001</v>
      </c>
      <c r="O9" t="n">
        <v>35841.5</v>
      </c>
      <c r="P9" t="n">
        <v>245.2</v>
      </c>
      <c r="Q9" t="n">
        <v>988.3</v>
      </c>
      <c r="R9" t="n">
        <v>77.34999999999999</v>
      </c>
      <c r="S9" t="n">
        <v>35.43</v>
      </c>
      <c r="T9" t="n">
        <v>19662.72</v>
      </c>
      <c r="U9" t="n">
        <v>0.46</v>
      </c>
      <c r="V9" t="n">
        <v>0.8100000000000001</v>
      </c>
      <c r="W9" t="n">
        <v>3.07</v>
      </c>
      <c r="X9" t="n">
        <v>1.28</v>
      </c>
      <c r="Y9" t="n">
        <v>1</v>
      </c>
      <c r="Z9" t="n">
        <v>10</v>
      </c>
      <c r="AA9" t="n">
        <v>635.2158218977233</v>
      </c>
      <c r="AB9" t="n">
        <v>869.1303112647112</v>
      </c>
      <c r="AC9" t="n">
        <v>786.1817341896598</v>
      </c>
      <c r="AD9" t="n">
        <v>635215.8218977234</v>
      </c>
      <c r="AE9" t="n">
        <v>869130.3112647112</v>
      </c>
      <c r="AF9" t="n">
        <v>1.889351697779442e-06</v>
      </c>
      <c r="AG9" t="n">
        <v>13.33333333333333</v>
      </c>
      <c r="AH9" t="n">
        <v>786181.7341896598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4.9882</v>
      </c>
      <c r="E10" t="n">
        <v>20.05</v>
      </c>
      <c r="F10" t="n">
        <v>13.92</v>
      </c>
      <c r="G10" t="n">
        <v>14.15</v>
      </c>
      <c r="H10" t="n">
        <v>0.18</v>
      </c>
      <c r="I10" t="n">
        <v>59</v>
      </c>
      <c r="J10" t="n">
        <v>289.21</v>
      </c>
      <c r="K10" t="n">
        <v>61.2</v>
      </c>
      <c r="L10" t="n">
        <v>3</v>
      </c>
      <c r="M10" t="n">
        <v>57</v>
      </c>
      <c r="N10" t="n">
        <v>80.02</v>
      </c>
      <c r="O10" t="n">
        <v>35903.99</v>
      </c>
      <c r="P10" t="n">
        <v>242.66</v>
      </c>
      <c r="Q10" t="n">
        <v>988.36</v>
      </c>
      <c r="R10" t="n">
        <v>73.62</v>
      </c>
      <c r="S10" t="n">
        <v>35.43</v>
      </c>
      <c r="T10" t="n">
        <v>17824.08</v>
      </c>
      <c r="U10" t="n">
        <v>0.48</v>
      </c>
      <c r="V10" t="n">
        <v>0.82</v>
      </c>
      <c r="W10" t="n">
        <v>3.07</v>
      </c>
      <c r="X10" t="n">
        <v>1.16</v>
      </c>
      <c r="Y10" t="n">
        <v>1</v>
      </c>
      <c r="Z10" t="n">
        <v>10</v>
      </c>
      <c r="AA10" t="n">
        <v>611.2623200030856</v>
      </c>
      <c r="AB10" t="n">
        <v>836.3560732185464</v>
      </c>
      <c r="AC10" t="n">
        <v>756.5354234236887</v>
      </c>
      <c r="AD10" t="n">
        <v>611262.3200030857</v>
      </c>
      <c r="AE10" t="n">
        <v>836356.0732185463</v>
      </c>
      <c r="AF10" t="n">
        <v>1.930609664631149e-06</v>
      </c>
      <c r="AG10" t="n">
        <v>13.05338541666667</v>
      </c>
      <c r="AH10" t="n">
        <v>756535.4234236887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5.0819</v>
      </c>
      <c r="E11" t="n">
        <v>19.68</v>
      </c>
      <c r="F11" t="n">
        <v>13.82</v>
      </c>
      <c r="G11" t="n">
        <v>15.35</v>
      </c>
      <c r="H11" t="n">
        <v>0.2</v>
      </c>
      <c r="I11" t="n">
        <v>54</v>
      </c>
      <c r="J11" t="n">
        <v>289.72</v>
      </c>
      <c r="K11" t="n">
        <v>61.2</v>
      </c>
      <c r="L11" t="n">
        <v>3.25</v>
      </c>
      <c r="M11" t="n">
        <v>52</v>
      </c>
      <c r="N11" t="n">
        <v>80.27</v>
      </c>
      <c r="O11" t="n">
        <v>35966.59</v>
      </c>
      <c r="P11" t="n">
        <v>240.26</v>
      </c>
      <c r="Q11" t="n">
        <v>988.2</v>
      </c>
      <c r="R11" t="n">
        <v>70.45999999999999</v>
      </c>
      <c r="S11" t="n">
        <v>35.43</v>
      </c>
      <c r="T11" t="n">
        <v>16272.55</v>
      </c>
      <c r="U11" t="n">
        <v>0.5</v>
      </c>
      <c r="V11" t="n">
        <v>0.82</v>
      </c>
      <c r="W11" t="n">
        <v>3.06</v>
      </c>
      <c r="X11" t="n">
        <v>1.06</v>
      </c>
      <c r="Y11" t="n">
        <v>1</v>
      </c>
      <c r="Z11" t="n">
        <v>10</v>
      </c>
      <c r="AA11" t="n">
        <v>601.5061356660113</v>
      </c>
      <c r="AB11" t="n">
        <v>823.0072313960854</v>
      </c>
      <c r="AC11" t="n">
        <v>744.4605763295461</v>
      </c>
      <c r="AD11" t="n">
        <v>601506.1356660114</v>
      </c>
      <c r="AE11" t="n">
        <v>823007.2313960855</v>
      </c>
      <c r="AF11" t="n">
        <v>1.966874875644328e-06</v>
      </c>
      <c r="AG11" t="n">
        <v>12.8125</v>
      </c>
      <c r="AH11" t="n">
        <v>744460.5763295462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5.1541</v>
      </c>
      <c r="E12" t="n">
        <v>19.4</v>
      </c>
      <c r="F12" t="n">
        <v>13.76</v>
      </c>
      <c r="G12" t="n">
        <v>16.51</v>
      </c>
      <c r="H12" t="n">
        <v>0.21</v>
      </c>
      <c r="I12" t="n">
        <v>50</v>
      </c>
      <c r="J12" t="n">
        <v>290.23</v>
      </c>
      <c r="K12" t="n">
        <v>61.2</v>
      </c>
      <c r="L12" t="n">
        <v>3.5</v>
      </c>
      <c r="M12" t="n">
        <v>48</v>
      </c>
      <c r="N12" t="n">
        <v>80.53</v>
      </c>
      <c r="O12" t="n">
        <v>36029.29</v>
      </c>
      <c r="P12" t="n">
        <v>238.74</v>
      </c>
      <c r="Q12" t="n">
        <v>988.5700000000001</v>
      </c>
      <c r="R12" t="n">
        <v>68.97</v>
      </c>
      <c r="S12" t="n">
        <v>35.43</v>
      </c>
      <c r="T12" t="n">
        <v>15547.4</v>
      </c>
      <c r="U12" t="n">
        <v>0.51</v>
      </c>
      <c r="V12" t="n">
        <v>0.83</v>
      </c>
      <c r="W12" t="n">
        <v>3.05</v>
      </c>
      <c r="X12" t="n">
        <v>1</v>
      </c>
      <c r="Y12" t="n">
        <v>1</v>
      </c>
      <c r="Z12" t="n">
        <v>10</v>
      </c>
      <c r="AA12" t="n">
        <v>594.8047441354078</v>
      </c>
      <c r="AB12" t="n">
        <v>813.8380918593847</v>
      </c>
      <c r="AC12" t="n">
        <v>736.1665266012601</v>
      </c>
      <c r="AD12" t="n">
        <v>594804.7441354077</v>
      </c>
      <c r="AE12" t="n">
        <v>813838.0918593847</v>
      </c>
      <c r="AF12" t="n">
        <v>1.994818826926627e-06</v>
      </c>
      <c r="AG12" t="n">
        <v>12.63020833333333</v>
      </c>
      <c r="AH12" t="n">
        <v>736166.5266012601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5.217</v>
      </c>
      <c r="E13" t="n">
        <v>19.17</v>
      </c>
      <c r="F13" t="n">
        <v>13.69</v>
      </c>
      <c r="G13" t="n">
        <v>17.47</v>
      </c>
      <c r="H13" t="n">
        <v>0.23</v>
      </c>
      <c r="I13" t="n">
        <v>47</v>
      </c>
      <c r="J13" t="n">
        <v>290.74</v>
      </c>
      <c r="K13" t="n">
        <v>61.2</v>
      </c>
      <c r="L13" t="n">
        <v>3.75</v>
      </c>
      <c r="M13" t="n">
        <v>45</v>
      </c>
      <c r="N13" t="n">
        <v>80.79000000000001</v>
      </c>
      <c r="O13" t="n">
        <v>36092.1</v>
      </c>
      <c r="P13" t="n">
        <v>236.84</v>
      </c>
      <c r="Q13" t="n">
        <v>988.21</v>
      </c>
      <c r="R13" t="n">
        <v>66.5</v>
      </c>
      <c r="S13" t="n">
        <v>35.43</v>
      </c>
      <c r="T13" t="n">
        <v>14326.94</v>
      </c>
      <c r="U13" t="n">
        <v>0.53</v>
      </c>
      <c r="V13" t="n">
        <v>0.83</v>
      </c>
      <c r="W13" t="n">
        <v>3.05</v>
      </c>
      <c r="X13" t="n">
        <v>0.93</v>
      </c>
      <c r="Y13" t="n">
        <v>1</v>
      </c>
      <c r="Z13" t="n">
        <v>10</v>
      </c>
      <c r="AA13" t="n">
        <v>575.4083595426374</v>
      </c>
      <c r="AB13" t="n">
        <v>787.2991027514611</v>
      </c>
      <c r="AC13" t="n">
        <v>712.1603813660915</v>
      </c>
      <c r="AD13" t="n">
        <v>575408.3595426374</v>
      </c>
      <c r="AE13" t="n">
        <v>787299.1027514611</v>
      </c>
      <c r="AF13" t="n">
        <v>2.019163349581152e-06</v>
      </c>
      <c r="AG13" t="n">
        <v>12.48046875</v>
      </c>
      <c r="AH13" t="n">
        <v>712160.3813660915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5.3007</v>
      </c>
      <c r="E14" t="n">
        <v>18.87</v>
      </c>
      <c r="F14" t="n">
        <v>13.6</v>
      </c>
      <c r="G14" t="n">
        <v>18.98</v>
      </c>
      <c r="H14" t="n">
        <v>0.24</v>
      </c>
      <c r="I14" t="n">
        <v>43</v>
      </c>
      <c r="J14" t="n">
        <v>291.25</v>
      </c>
      <c r="K14" t="n">
        <v>61.2</v>
      </c>
      <c r="L14" t="n">
        <v>4</v>
      </c>
      <c r="M14" t="n">
        <v>41</v>
      </c>
      <c r="N14" t="n">
        <v>81.05</v>
      </c>
      <c r="O14" t="n">
        <v>36155.02</v>
      </c>
      <c r="P14" t="n">
        <v>234.77</v>
      </c>
      <c r="Q14" t="n">
        <v>988.15</v>
      </c>
      <c r="R14" t="n">
        <v>64.09</v>
      </c>
      <c r="S14" t="n">
        <v>35.43</v>
      </c>
      <c r="T14" t="n">
        <v>13142.62</v>
      </c>
      <c r="U14" t="n">
        <v>0.55</v>
      </c>
      <c r="V14" t="n">
        <v>0.84</v>
      </c>
      <c r="W14" t="n">
        <v>3.03</v>
      </c>
      <c r="X14" t="n">
        <v>0.84</v>
      </c>
      <c r="Y14" t="n">
        <v>1</v>
      </c>
      <c r="Z14" t="n">
        <v>10</v>
      </c>
      <c r="AA14" t="n">
        <v>567.6293158986313</v>
      </c>
      <c r="AB14" t="n">
        <v>776.6554720505471</v>
      </c>
      <c r="AC14" t="n">
        <v>702.5325638408433</v>
      </c>
      <c r="AD14" t="n">
        <v>567629.3158986312</v>
      </c>
      <c r="AE14" t="n">
        <v>776655.4720505471</v>
      </c>
      <c r="AF14" t="n">
        <v>2.051558207231131e-06</v>
      </c>
      <c r="AG14" t="n">
        <v>12.28515625</v>
      </c>
      <c r="AH14" t="n">
        <v>702532.5638408433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5.3405</v>
      </c>
      <c r="E15" t="n">
        <v>18.72</v>
      </c>
      <c r="F15" t="n">
        <v>13.57</v>
      </c>
      <c r="G15" t="n">
        <v>19.85</v>
      </c>
      <c r="H15" t="n">
        <v>0.26</v>
      </c>
      <c r="I15" t="n">
        <v>41</v>
      </c>
      <c r="J15" t="n">
        <v>291.76</v>
      </c>
      <c r="K15" t="n">
        <v>61.2</v>
      </c>
      <c r="L15" t="n">
        <v>4.25</v>
      </c>
      <c r="M15" t="n">
        <v>39</v>
      </c>
      <c r="N15" t="n">
        <v>81.31</v>
      </c>
      <c r="O15" t="n">
        <v>36218.04</v>
      </c>
      <c r="P15" t="n">
        <v>233.73</v>
      </c>
      <c r="Q15" t="n">
        <v>988.25</v>
      </c>
      <c r="R15" t="n">
        <v>62.61</v>
      </c>
      <c r="S15" t="n">
        <v>35.43</v>
      </c>
      <c r="T15" t="n">
        <v>12408.89</v>
      </c>
      <c r="U15" t="n">
        <v>0.57</v>
      </c>
      <c r="V15" t="n">
        <v>0.84</v>
      </c>
      <c r="W15" t="n">
        <v>3.04</v>
      </c>
      <c r="X15" t="n">
        <v>0.8100000000000001</v>
      </c>
      <c r="Y15" t="n">
        <v>1</v>
      </c>
      <c r="Z15" t="n">
        <v>10</v>
      </c>
      <c r="AA15" t="n">
        <v>564.0309983053743</v>
      </c>
      <c r="AB15" t="n">
        <v>771.7320951728847</v>
      </c>
      <c r="AC15" t="n">
        <v>698.0790671423821</v>
      </c>
      <c r="AD15" t="n">
        <v>564030.9983053743</v>
      </c>
      <c r="AE15" t="n">
        <v>771732.0951728846</v>
      </c>
      <c r="AF15" t="n">
        <v>2.066962213616665e-06</v>
      </c>
      <c r="AG15" t="n">
        <v>12.1875</v>
      </c>
      <c r="AH15" t="n">
        <v>698079.067142382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5.4064</v>
      </c>
      <c r="E16" t="n">
        <v>18.5</v>
      </c>
      <c r="F16" t="n">
        <v>13.5</v>
      </c>
      <c r="G16" t="n">
        <v>21.32</v>
      </c>
      <c r="H16" t="n">
        <v>0.27</v>
      </c>
      <c r="I16" t="n">
        <v>38</v>
      </c>
      <c r="J16" t="n">
        <v>292.27</v>
      </c>
      <c r="K16" t="n">
        <v>61.2</v>
      </c>
      <c r="L16" t="n">
        <v>4.5</v>
      </c>
      <c r="M16" t="n">
        <v>36</v>
      </c>
      <c r="N16" t="n">
        <v>81.56999999999999</v>
      </c>
      <c r="O16" t="n">
        <v>36281.16</v>
      </c>
      <c r="P16" t="n">
        <v>232</v>
      </c>
      <c r="Q16" t="n">
        <v>988.24</v>
      </c>
      <c r="R16" t="n">
        <v>60.95</v>
      </c>
      <c r="S16" t="n">
        <v>35.43</v>
      </c>
      <c r="T16" t="n">
        <v>11594.69</v>
      </c>
      <c r="U16" t="n">
        <v>0.58</v>
      </c>
      <c r="V16" t="n">
        <v>0.84</v>
      </c>
      <c r="W16" t="n">
        <v>3.02</v>
      </c>
      <c r="X16" t="n">
        <v>0.74</v>
      </c>
      <c r="Y16" t="n">
        <v>1</v>
      </c>
      <c r="Z16" t="n">
        <v>10</v>
      </c>
      <c r="AA16" t="n">
        <v>558.0686049193279</v>
      </c>
      <c r="AB16" t="n">
        <v>763.5740854998643</v>
      </c>
      <c r="AC16" t="n">
        <v>690.6996464627163</v>
      </c>
      <c r="AD16" t="n">
        <v>558068.6049193279</v>
      </c>
      <c r="AE16" t="n">
        <v>763574.0854998643</v>
      </c>
      <c r="AF16" t="n">
        <v>2.09246784228015e-06</v>
      </c>
      <c r="AG16" t="n">
        <v>12.04427083333333</v>
      </c>
      <c r="AH16" t="n">
        <v>690699.6464627163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5.4551</v>
      </c>
      <c r="E17" t="n">
        <v>18.33</v>
      </c>
      <c r="F17" t="n">
        <v>13.44</v>
      </c>
      <c r="G17" t="n">
        <v>22.4</v>
      </c>
      <c r="H17" t="n">
        <v>0.29</v>
      </c>
      <c r="I17" t="n">
        <v>36</v>
      </c>
      <c r="J17" t="n">
        <v>292.79</v>
      </c>
      <c r="K17" t="n">
        <v>61.2</v>
      </c>
      <c r="L17" t="n">
        <v>4.75</v>
      </c>
      <c r="M17" t="n">
        <v>34</v>
      </c>
      <c r="N17" t="n">
        <v>81.84</v>
      </c>
      <c r="O17" t="n">
        <v>36344.4</v>
      </c>
      <c r="P17" t="n">
        <v>230.37</v>
      </c>
      <c r="Q17" t="n">
        <v>988.21</v>
      </c>
      <c r="R17" t="n">
        <v>59.06</v>
      </c>
      <c r="S17" t="n">
        <v>35.43</v>
      </c>
      <c r="T17" t="n">
        <v>10663.58</v>
      </c>
      <c r="U17" t="n">
        <v>0.6</v>
      </c>
      <c r="V17" t="n">
        <v>0.85</v>
      </c>
      <c r="W17" t="n">
        <v>3.02</v>
      </c>
      <c r="X17" t="n">
        <v>0.6899999999999999</v>
      </c>
      <c r="Y17" t="n">
        <v>1</v>
      </c>
      <c r="Z17" t="n">
        <v>10</v>
      </c>
      <c r="AA17" t="n">
        <v>553.1882010260833</v>
      </c>
      <c r="AB17" t="n">
        <v>756.8965015849029</v>
      </c>
      <c r="AC17" t="n">
        <v>684.659361784551</v>
      </c>
      <c r="AD17" t="n">
        <v>553188.2010260833</v>
      </c>
      <c r="AE17" t="n">
        <v>756896.5015849029</v>
      </c>
      <c r="AF17" t="n">
        <v>2.111316463158931e-06</v>
      </c>
      <c r="AG17" t="n">
        <v>11.93359375</v>
      </c>
      <c r="AH17" t="n">
        <v>684659.3617845511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5.4912</v>
      </c>
      <c r="E18" t="n">
        <v>18.21</v>
      </c>
      <c r="F18" t="n">
        <v>13.43</v>
      </c>
      <c r="G18" t="n">
        <v>23.7</v>
      </c>
      <c r="H18" t="n">
        <v>0.3</v>
      </c>
      <c r="I18" t="n">
        <v>34</v>
      </c>
      <c r="J18" t="n">
        <v>293.3</v>
      </c>
      <c r="K18" t="n">
        <v>61.2</v>
      </c>
      <c r="L18" t="n">
        <v>5</v>
      </c>
      <c r="M18" t="n">
        <v>32</v>
      </c>
      <c r="N18" t="n">
        <v>82.09999999999999</v>
      </c>
      <c r="O18" t="n">
        <v>36407.75</v>
      </c>
      <c r="P18" t="n">
        <v>229.59</v>
      </c>
      <c r="Q18" t="n">
        <v>988.22</v>
      </c>
      <c r="R18" t="n">
        <v>58.78</v>
      </c>
      <c r="S18" t="n">
        <v>35.43</v>
      </c>
      <c r="T18" t="n">
        <v>10533.58</v>
      </c>
      <c r="U18" t="n">
        <v>0.6</v>
      </c>
      <c r="V18" t="n">
        <v>0.85</v>
      </c>
      <c r="W18" t="n">
        <v>3.02</v>
      </c>
      <c r="X18" t="n">
        <v>0.68</v>
      </c>
      <c r="Y18" t="n">
        <v>1</v>
      </c>
      <c r="Z18" t="n">
        <v>10</v>
      </c>
      <c r="AA18" t="n">
        <v>537.5274915601057</v>
      </c>
      <c r="AB18" t="n">
        <v>735.4688279918121</v>
      </c>
      <c r="AC18" t="n">
        <v>665.276715285256</v>
      </c>
      <c r="AD18" t="n">
        <v>537527.4915601057</v>
      </c>
      <c r="AE18" t="n">
        <v>735468.827991812</v>
      </c>
      <c r="AF18" t="n">
        <v>2.125288438800081e-06</v>
      </c>
      <c r="AG18" t="n">
        <v>11.85546875</v>
      </c>
      <c r="AH18" t="n">
        <v>665276.715285256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5.5208</v>
      </c>
      <c r="E19" t="n">
        <v>18.11</v>
      </c>
      <c r="F19" t="n">
        <v>13.39</v>
      </c>
      <c r="G19" t="n">
        <v>24.34</v>
      </c>
      <c r="H19" t="n">
        <v>0.32</v>
      </c>
      <c r="I19" t="n">
        <v>33</v>
      </c>
      <c r="J19" t="n">
        <v>293.81</v>
      </c>
      <c r="K19" t="n">
        <v>61.2</v>
      </c>
      <c r="L19" t="n">
        <v>5.25</v>
      </c>
      <c r="M19" t="n">
        <v>31</v>
      </c>
      <c r="N19" t="n">
        <v>82.36</v>
      </c>
      <c r="O19" t="n">
        <v>36471.2</v>
      </c>
      <c r="P19" t="n">
        <v>228.36</v>
      </c>
      <c r="Q19" t="n">
        <v>988.2</v>
      </c>
      <c r="R19" t="n">
        <v>57.49</v>
      </c>
      <c r="S19" t="n">
        <v>35.43</v>
      </c>
      <c r="T19" t="n">
        <v>9891.190000000001</v>
      </c>
      <c r="U19" t="n">
        <v>0.62</v>
      </c>
      <c r="V19" t="n">
        <v>0.85</v>
      </c>
      <c r="W19" t="n">
        <v>3.02</v>
      </c>
      <c r="X19" t="n">
        <v>0.63</v>
      </c>
      <c r="Y19" t="n">
        <v>1</v>
      </c>
      <c r="Z19" t="n">
        <v>10</v>
      </c>
      <c r="AA19" t="n">
        <v>534.4842563290306</v>
      </c>
      <c r="AB19" t="n">
        <v>731.3049392905922</v>
      </c>
      <c r="AC19" t="n">
        <v>661.510222277626</v>
      </c>
      <c r="AD19" t="n">
        <v>534484.2563290306</v>
      </c>
      <c r="AE19" t="n">
        <v>731304.9392905922</v>
      </c>
      <c r="AF19" t="n">
        <v>2.136744684755152e-06</v>
      </c>
      <c r="AG19" t="n">
        <v>11.79036458333333</v>
      </c>
      <c r="AH19" t="n">
        <v>661510.2222776259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5.5604</v>
      </c>
      <c r="E20" t="n">
        <v>17.98</v>
      </c>
      <c r="F20" t="n">
        <v>13.36</v>
      </c>
      <c r="G20" t="n">
        <v>25.87</v>
      </c>
      <c r="H20" t="n">
        <v>0.33</v>
      </c>
      <c r="I20" t="n">
        <v>31</v>
      </c>
      <c r="J20" t="n">
        <v>294.33</v>
      </c>
      <c r="K20" t="n">
        <v>61.2</v>
      </c>
      <c r="L20" t="n">
        <v>5.5</v>
      </c>
      <c r="M20" t="n">
        <v>29</v>
      </c>
      <c r="N20" t="n">
        <v>82.63</v>
      </c>
      <c r="O20" t="n">
        <v>36534.76</v>
      </c>
      <c r="P20" t="n">
        <v>227.48</v>
      </c>
      <c r="Q20" t="n">
        <v>988.15</v>
      </c>
      <c r="R20" t="n">
        <v>56.7</v>
      </c>
      <c r="S20" t="n">
        <v>35.43</v>
      </c>
      <c r="T20" t="n">
        <v>9507.08</v>
      </c>
      <c r="U20" t="n">
        <v>0.62</v>
      </c>
      <c r="V20" t="n">
        <v>0.85</v>
      </c>
      <c r="W20" t="n">
        <v>3.02</v>
      </c>
      <c r="X20" t="n">
        <v>0.61</v>
      </c>
      <c r="Y20" t="n">
        <v>1</v>
      </c>
      <c r="Z20" t="n">
        <v>10</v>
      </c>
      <c r="AA20" t="n">
        <v>531.3396941751123</v>
      </c>
      <c r="AB20" t="n">
        <v>727.0024106233099</v>
      </c>
      <c r="AC20" t="n">
        <v>657.6183209077122</v>
      </c>
      <c r="AD20" t="n">
        <v>531339.6941751123</v>
      </c>
      <c r="AE20" t="n">
        <v>727002.4106233099</v>
      </c>
      <c r="AF20" t="n">
        <v>2.152071284073421e-06</v>
      </c>
      <c r="AG20" t="n">
        <v>11.70572916666667</v>
      </c>
      <c r="AH20" t="n">
        <v>657618.3209077122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5.5897</v>
      </c>
      <c r="E21" t="n">
        <v>17.89</v>
      </c>
      <c r="F21" t="n">
        <v>13.32</v>
      </c>
      <c r="G21" t="n">
        <v>26.65</v>
      </c>
      <c r="H21" t="n">
        <v>0.35</v>
      </c>
      <c r="I21" t="n">
        <v>30</v>
      </c>
      <c r="J21" t="n">
        <v>294.84</v>
      </c>
      <c r="K21" t="n">
        <v>61.2</v>
      </c>
      <c r="L21" t="n">
        <v>5.75</v>
      </c>
      <c r="M21" t="n">
        <v>28</v>
      </c>
      <c r="N21" t="n">
        <v>82.90000000000001</v>
      </c>
      <c r="O21" t="n">
        <v>36598.44</v>
      </c>
      <c r="P21" t="n">
        <v>225.95</v>
      </c>
      <c r="Q21" t="n">
        <v>988.12</v>
      </c>
      <c r="R21" t="n">
        <v>55.48</v>
      </c>
      <c r="S21" t="n">
        <v>35.43</v>
      </c>
      <c r="T21" t="n">
        <v>8903.049999999999</v>
      </c>
      <c r="U21" t="n">
        <v>0.64</v>
      </c>
      <c r="V21" t="n">
        <v>0.86</v>
      </c>
      <c r="W21" t="n">
        <v>3.01</v>
      </c>
      <c r="X21" t="n">
        <v>0.57</v>
      </c>
      <c r="Y21" t="n">
        <v>1</v>
      </c>
      <c r="Z21" t="n">
        <v>10</v>
      </c>
      <c r="AA21" t="n">
        <v>528.0904853935431</v>
      </c>
      <c r="AB21" t="n">
        <v>722.5566998233921</v>
      </c>
      <c r="AC21" t="n">
        <v>653.5969025069443</v>
      </c>
      <c r="AD21" t="n">
        <v>528090.485393543</v>
      </c>
      <c r="AE21" t="n">
        <v>722556.6998233921</v>
      </c>
      <c r="AF21" t="n">
        <v>2.163411419427595e-06</v>
      </c>
      <c r="AG21" t="n">
        <v>11.64713541666667</v>
      </c>
      <c r="AH21" t="n">
        <v>653596.9025069443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5.6284</v>
      </c>
      <c r="E22" t="n">
        <v>17.77</v>
      </c>
      <c r="F22" t="n">
        <v>13.31</v>
      </c>
      <c r="G22" t="n">
        <v>28.52</v>
      </c>
      <c r="H22" t="n">
        <v>0.36</v>
      </c>
      <c r="I22" t="n">
        <v>28</v>
      </c>
      <c r="J22" t="n">
        <v>295.36</v>
      </c>
      <c r="K22" t="n">
        <v>61.2</v>
      </c>
      <c r="L22" t="n">
        <v>6</v>
      </c>
      <c r="M22" t="n">
        <v>26</v>
      </c>
      <c r="N22" t="n">
        <v>83.16</v>
      </c>
      <c r="O22" t="n">
        <v>36662.22</v>
      </c>
      <c r="P22" t="n">
        <v>225.14</v>
      </c>
      <c r="Q22" t="n">
        <v>988.11</v>
      </c>
      <c r="R22" t="n">
        <v>54.9</v>
      </c>
      <c r="S22" t="n">
        <v>35.43</v>
      </c>
      <c r="T22" t="n">
        <v>8620.24</v>
      </c>
      <c r="U22" t="n">
        <v>0.65</v>
      </c>
      <c r="V22" t="n">
        <v>0.86</v>
      </c>
      <c r="W22" t="n">
        <v>3.01</v>
      </c>
      <c r="X22" t="n">
        <v>0.55</v>
      </c>
      <c r="Y22" t="n">
        <v>1</v>
      </c>
      <c r="Z22" t="n">
        <v>10</v>
      </c>
      <c r="AA22" t="n">
        <v>525.2498157466871</v>
      </c>
      <c r="AB22" t="n">
        <v>718.6699702910639</v>
      </c>
      <c r="AC22" t="n">
        <v>650.0811169861223</v>
      </c>
      <c r="AD22" t="n">
        <v>525249.8157466871</v>
      </c>
      <c r="AE22" t="n">
        <v>718669.9702910639</v>
      </c>
      <c r="AF22" t="n">
        <v>2.178389686943177e-06</v>
      </c>
      <c r="AG22" t="n">
        <v>11.56901041666667</v>
      </c>
      <c r="AH22" t="n">
        <v>650081.1169861223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5.657</v>
      </c>
      <c r="E23" t="n">
        <v>17.68</v>
      </c>
      <c r="F23" t="n">
        <v>13.27</v>
      </c>
      <c r="G23" t="n">
        <v>29.5</v>
      </c>
      <c r="H23" t="n">
        <v>0.38</v>
      </c>
      <c r="I23" t="n">
        <v>27</v>
      </c>
      <c r="J23" t="n">
        <v>295.88</v>
      </c>
      <c r="K23" t="n">
        <v>61.2</v>
      </c>
      <c r="L23" t="n">
        <v>6.25</v>
      </c>
      <c r="M23" t="n">
        <v>25</v>
      </c>
      <c r="N23" t="n">
        <v>83.43000000000001</v>
      </c>
      <c r="O23" t="n">
        <v>36726.12</v>
      </c>
      <c r="P23" t="n">
        <v>223.9</v>
      </c>
      <c r="Q23" t="n">
        <v>988.08</v>
      </c>
      <c r="R23" t="n">
        <v>53.93</v>
      </c>
      <c r="S23" t="n">
        <v>35.43</v>
      </c>
      <c r="T23" t="n">
        <v>8142.95</v>
      </c>
      <c r="U23" t="n">
        <v>0.66</v>
      </c>
      <c r="V23" t="n">
        <v>0.86</v>
      </c>
      <c r="W23" t="n">
        <v>3.01</v>
      </c>
      <c r="X23" t="n">
        <v>0.52</v>
      </c>
      <c r="Y23" t="n">
        <v>1</v>
      </c>
      <c r="Z23" t="n">
        <v>10</v>
      </c>
      <c r="AA23" t="n">
        <v>522.3854969132362</v>
      </c>
      <c r="AB23" t="n">
        <v>714.7508828983079</v>
      </c>
      <c r="AC23" t="n">
        <v>646.5360617936573</v>
      </c>
      <c r="AD23" t="n">
        <v>522385.4969132363</v>
      </c>
      <c r="AE23" t="n">
        <v>714750.8828983079</v>
      </c>
      <c r="AF23" t="n">
        <v>2.189458897561928e-06</v>
      </c>
      <c r="AG23" t="n">
        <v>11.51041666666667</v>
      </c>
      <c r="AH23" t="n">
        <v>646536.0617936573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5.681</v>
      </c>
      <c r="E24" t="n">
        <v>17.6</v>
      </c>
      <c r="F24" t="n">
        <v>13.25</v>
      </c>
      <c r="G24" t="n">
        <v>30.58</v>
      </c>
      <c r="H24" t="n">
        <v>0.39</v>
      </c>
      <c r="I24" t="n">
        <v>26</v>
      </c>
      <c r="J24" t="n">
        <v>296.4</v>
      </c>
      <c r="K24" t="n">
        <v>61.2</v>
      </c>
      <c r="L24" t="n">
        <v>6.5</v>
      </c>
      <c r="M24" t="n">
        <v>24</v>
      </c>
      <c r="N24" t="n">
        <v>83.7</v>
      </c>
      <c r="O24" t="n">
        <v>36790.13</v>
      </c>
      <c r="P24" t="n">
        <v>223.19</v>
      </c>
      <c r="Q24" t="n">
        <v>988.2</v>
      </c>
      <c r="R24" t="n">
        <v>53.21</v>
      </c>
      <c r="S24" t="n">
        <v>35.43</v>
      </c>
      <c r="T24" t="n">
        <v>7785.02</v>
      </c>
      <c r="U24" t="n">
        <v>0.67</v>
      </c>
      <c r="V24" t="n">
        <v>0.86</v>
      </c>
      <c r="W24" t="n">
        <v>3.01</v>
      </c>
      <c r="X24" t="n">
        <v>0.5</v>
      </c>
      <c r="Y24" t="n">
        <v>1</v>
      </c>
      <c r="Z24" t="n">
        <v>10</v>
      </c>
      <c r="AA24" t="n">
        <v>520.221842937799</v>
      </c>
      <c r="AB24" t="n">
        <v>711.7904760754381</v>
      </c>
      <c r="AC24" t="n">
        <v>643.858192043005</v>
      </c>
      <c r="AD24" t="n">
        <v>520221.842937799</v>
      </c>
      <c r="AE24" t="n">
        <v>711790.4760754381</v>
      </c>
      <c r="AF24" t="n">
        <v>2.198747745633606e-06</v>
      </c>
      <c r="AG24" t="n">
        <v>11.45833333333333</v>
      </c>
      <c r="AH24" t="n">
        <v>643858.192043005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5.7035</v>
      </c>
      <c r="E25" t="n">
        <v>17.53</v>
      </c>
      <c r="F25" t="n">
        <v>13.24</v>
      </c>
      <c r="G25" t="n">
        <v>31.77</v>
      </c>
      <c r="H25" t="n">
        <v>0.4</v>
      </c>
      <c r="I25" t="n">
        <v>25</v>
      </c>
      <c r="J25" t="n">
        <v>296.92</v>
      </c>
      <c r="K25" t="n">
        <v>61.2</v>
      </c>
      <c r="L25" t="n">
        <v>6.75</v>
      </c>
      <c r="M25" t="n">
        <v>23</v>
      </c>
      <c r="N25" t="n">
        <v>83.97</v>
      </c>
      <c r="O25" t="n">
        <v>36854.25</v>
      </c>
      <c r="P25" t="n">
        <v>222.43</v>
      </c>
      <c r="Q25" t="n">
        <v>988.21</v>
      </c>
      <c r="R25" t="n">
        <v>52.85</v>
      </c>
      <c r="S25" t="n">
        <v>35.43</v>
      </c>
      <c r="T25" t="n">
        <v>7613.37</v>
      </c>
      <c r="U25" t="n">
        <v>0.67</v>
      </c>
      <c r="V25" t="n">
        <v>0.86</v>
      </c>
      <c r="W25" t="n">
        <v>3</v>
      </c>
      <c r="X25" t="n">
        <v>0.48</v>
      </c>
      <c r="Y25" t="n">
        <v>1</v>
      </c>
      <c r="Z25" t="n">
        <v>10</v>
      </c>
      <c r="AA25" t="n">
        <v>518.3245684746764</v>
      </c>
      <c r="AB25" t="n">
        <v>709.1945414531519</v>
      </c>
      <c r="AC25" t="n">
        <v>641.5100097776527</v>
      </c>
      <c r="AD25" t="n">
        <v>518324.5684746765</v>
      </c>
      <c r="AE25" t="n">
        <v>709194.541453152</v>
      </c>
      <c r="AF25" t="n">
        <v>2.207456040700805e-06</v>
      </c>
      <c r="AG25" t="n">
        <v>11.41276041666667</v>
      </c>
      <c r="AH25" t="n">
        <v>641510.0097776527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5.7267</v>
      </c>
      <c r="E26" t="n">
        <v>17.46</v>
      </c>
      <c r="F26" t="n">
        <v>13.22</v>
      </c>
      <c r="G26" t="n">
        <v>33.05</v>
      </c>
      <c r="H26" t="n">
        <v>0.42</v>
      </c>
      <c r="I26" t="n">
        <v>24</v>
      </c>
      <c r="J26" t="n">
        <v>297.44</v>
      </c>
      <c r="K26" t="n">
        <v>61.2</v>
      </c>
      <c r="L26" t="n">
        <v>7</v>
      </c>
      <c r="M26" t="n">
        <v>22</v>
      </c>
      <c r="N26" t="n">
        <v>84.23999999999999</v>
      </c>
      <c r="O26" t="n">
        <v>36918.48</v>
      </c>
      <c r="P26" t="n">
        <v>221.58</v>
      </c>
      <c r="Q26" t="n">
        <v>988.1</v>
      </c>
      <c r="R26" t="n">
        <v>52.17</v>
      </c>
      <c r="S26" t="n">
        <v>35.43</v>
      </c>
      <c r="T26" t="n">
        <v>7275.45</v>
      </c>
      <c r="U26" t="n">
        <v>0.68</v>
      </c>
      <c r="V26" t="n">
        <v>0.86</v>
      </c>
      <c r="W26" t="n">
        <v>3.01</v>
      </c>
      <c r="X26" t="n">
        <v>0.47</v>
      </c>
      <c r="Y26" t="n">
        <v>1</v>
      </c>
      <c r="Z26" t="n">
        <v>10</v>
      </c>
      <c r="AA26" t="n">
        <v>516.2700553426754</v>
      </c>
      <c r="AB26" t="n">
        <v>706.3834659472254</v>
      </c>
      <c r="AC26" t="n">
        <v>638.9672193726427</v>
      </c>
      <c r="AD26" t="n">
        <v>516270.0553426754</v>
      </c>
      <c r="AE26" t="n">
        <v>706383.4659472255</v>
      </c>
      <c r="AF26" t="n">
        <v>2.216435260503428e-06</v>
      </c>
      <c r="AG26" t="n">
        <v>11.3671875</v>
      </c>
      <c r="AH26" t="n">
        <v>638967.2193726427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5.7491</v>
      </c>
      <c r="E27" t="n">
        <v>17.39</v>
      </c>
      <c r="F27" t="n">
        <v>13.21</v>
      </c>
      <c r="G27" t="n">
        <v>34.45</v>
      </c>
      <c r="H27" t="n">
        <v>0.43</v>
      </c>
      <c r="I27" t="n">
        <v>23</v>
      </c>
      <c r="J27" t="n">
        <v>297.96</v>
      </c>
      <c r="K27" t="n">
        <v>61.2</v>
      </c>
      <c r="L27" t="n">
        <v>7.25</v>
      </c>
      <c r="M27" t="n">
        <v>21</v>
      </c>
      <c r="N27" t="n">
        <v>84.51000000000001</v>
      </c>
      <c r="O27" t="n">
        <v>36982.83</v>
      </c>
      <c r="P27" t="n">
        <v>220.69</v>
      </c>
      <c r="Q27" t="n">
        <v>988.15</v>
      </c>
      <c r="R27" t="n">
        <v>51.76</v>
      </c>
      <c r="S27" t="n">
        <v>35.43</v>
      </c>
      <c r="T27" t="n">
        <v>7078.31</v>
      </c>
      <c r="U27" t="n">
        <v>0.68</v>
      </c>
      <c r="V27" t="n">
        <v>0.86</v>
      </c>
      <c r="W27" t="n">
        <v>3</v>
      </c>
      <c r="X27" t="n">
        <v>0.45</v>
      </c>
      <c r="Y27" t="n">
        <v>1</v>
      </c>
      <c r="Z27" t="n">
        <v>10</v>
      </c>
      <c r="AA27" t="n">
        <v>514.285107954457</v>
      </c>
      <c r="AB27" t="n">
        <v>703.6675733609668</v>
      </c>
      <c r="AC27" t="n">
        <v>636.5105277630372</v>
      </c>
      <c r="AD27" t="n">
        <v>514285.107954457</v>
      </c>
      <c r="AE27" t="n">
        <v>703667.5733609668</v>
      </c>
      <c r="AF27" t="n">
        <v>2.225104852036995e-06</v>
      </c>
      <c r="AG27" t="n">
        <v>11.32161458333333</v>
      </c>
      <c r="AH27" t="n">
        <v>636510.5277630372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5.7784</v>
      </c>
      <c r="E28" t="n">
        <v>17.31</v>
      </c>
      <c r="F28" t="n">
        <v>13.17</v>
      </c>
      <c r="G28" t="n">
        <v>35.92</v>
      </c>
      <c r="H28" t="n">
        <v>0.45</v>
      </c>
      <c r="I28" t="n">
        <v>22</v>
      </c>
      <c r="J28" t="n">
        <v>298.48</v>
      </c>
      <c r="K28" t="n">
        <v>61.2</v>
      </c>
      <c r="L28" t="n">
        <v>7.5</v>
      </c>
      <c r="M28" t="n">
        <v>20</v>
      </c>
      <c r="N28" t="n">
        <v>84.79000000000001</v>
      </c>
      <c r="O28" t="n">
        <v>37047.29</v>
      </c>
      <c r="P28" t="n">
        <v>219.65</v>
      </c>
      <c r="Q28" t="n">
        <v>988.27</v>
      </c>
      <c r="R28" t="n">
        <v>50.61</v>
      </c>
      <c r="S28" t="n">
        <v>35.43</v>
      </c>
      <c r="T28" t="n">
        <v>6506.33</v>
      </c>
      <c r="U28" t="n">
        <v>0.7</v>
      </c>
      <c r="V28" t="n">
        <v>0.87</v>
      </c>
      <c r="W28" t="n">
        <v>3</v>
      </c>
      <c r="X28" t="n">
        <v>0.42</v>
      </c>
      <c r="Y28" t="n">
        <v>1</v>
      </c>
      <c r="Z28" t="n">
        <v>10</v>
      </c>
      <c r="AA28" t="n">
        <v>511.689088017495</v>
      </c>
      <c r="AB28" t="n">
        <v>700.1155843548989</v>
      </c>
      <c r="AC28" t="n">
        <v>633.2975356024606</v>
      </c>
      <c r="AD28" t="n">
        <v>511689.088017495</v>
      </c>
      <c r="AE28" t="n">
        <v>700115.5843548989</v>
      </c>
      <c r="AF28" t="n">
        <v>2.236444987391169e-06</v>
      </c>
      <c r="AG28" t="n">
        <v>11.26953125</v>
      </c>
      <c r="AH28" t="n">
        <v>633297.5356024606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5.7768</v>
      </c>
      <c r="E29" t="n">
        <v>17.31</v>
      </c>
      <c r="F29" t="n">
        <v>13.18</v>
      </c>
      <c r="G29" t="n">
        <v>35.93</v>
      </c>
      <c r="H29" t="n">
        <v>0.46</v>
      </c>
      <c r="I29" t="n">
        <v>22</v>
      </c>
      <c r="J29" t="n">
        <v>299.01</v>
      </c>
      <c r="K29" t="n">
        <v>61.2</v>
      </c>
      <c r="L29" t="n">
        <v>7.75</v>
      </c>
      <c r="M29" t="n">
        <v>20</v>
      </c>
      <c r="N29" t="n">
        <v>85.06</v>
      </c>
      <c r="O29" t="n">
        <v>37111.87</v>
      </c>
      <c r="P29" t="n">
        <v>219.2</v>
      </c>
      <c r="Q29" t="n">
        <v>988.17</v>
      </c>
      <c r="R29" t="n">
        <v>50.91</v>
      </c>
      <c r="S29" t="n">
        <v>35.43</v>
      </c>
      <c r="T29" t="n">
        <v>6655.3</v>
      </c>
      <c r="U29" t="n">
        <v>0.7</v>
      </c>
      <c r="V29" t="n">
        <v>0.87</v>
      </c>
      <c r="W29" t="n">
        <v>3</v>
      </c>
      <c r="X29" t="n">
        <v>0.42</v>
      </c>
      <c r="Y29" t="n">
        <v>1</v>
      </c>
      <c r="Z29" t="n">
        <v>10</v>
      </c>
      <c r="AA29" t="n">
        <v>511.3933513064457</v>
      </c>
      <c r="AB29" t="n">
        <v>699.7109443398581</v>
      </c>
      <c r="AC29" t="n">
        <v>632.9315138625395</v>
      </c>
      <c r="AD29" t="n">
        <v>511393.3513064457</v>
      </c>
      <c r="AE29" t="n">
        <v>699710.9443398581</v>
      </c>
      <c r="AF29" t="n">
        <v>2.235825730853057e-06</v>
      </c>
      <c r="AG29" t="n">
        <v>11.26953125</v>
      </c>
      <c r="AH29" t="n">
        <v>632931.5138625395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5.798</v>
      </c>
      <c r="E30" t="n">
        <v>17.25</v>
      </c>
      <c r="F30" t="n">
        <v>13.17</v>
      </c>
      <c r="G30" t="n">
        <v>37.62</v>
      </c>
      <c r="H30" t="n">
        <v>0.48</v>
      </c>
      <c r="I30" t="n">
        <v>21</v>
      </c>
      <c r="J30" t="n">
        <v>299.53</v>
      </c>
      <c r="K30" t="n">
        <v>61.2</v>
      </c>
      <c r="L30" t="n">
        <v>8</v>
      </c>
      <c r="M30" t="n">
        <v>19</v>
      </c>
      <c r="N30" t="n">
        <v>85.33</v>
      </c>
      <c r="O30" t="n">
        <v>37176.68</v>
      </c>
      <c r="P30" t="n">
        <v>218.26</v>
      </c>
      <c r="Q30" t="n">
        <v>988.13</v>
      </c>
      <c r="R30" t="n">
        <v>50.56</v>
      </c>
      <c r="S30" t="n">
        <v>35.43</v>
      </c>
      <c r="T30" t="n">
        <v>6485.97</v>
      </c>
      <c r="U30" t="n">
        <v>0.7</v>
      </c>
      <c r="V30" t="n">
        <v>0.87</v>
      </c>
      <c r="W30" t="n">
        <v>3</v>
      </c>
      <c r="X30" t="n">
        <v>0.41</v>
      </c>
      <c r="Y30" t="n">
        <v>1</v>
      </c>
      <c r="Z30" t="n">
        <v>10</v>
      </c>
      <c r="AA30" t="n">
        <v>509.4539629537629</v>
      </c>
      <c r="AB30" t="n">
        <v>697.0573876359418</v>
      </c>
      <c r="AC30" t="n">
        <v>630.5312088861549</v>
      </c>
      <c r="AD30" t="n">
        <v>509453.9629537629</v>
      </c>
      <c r="AE30" t="n">
        <v>697057.3876359419</v>
      </c>
      <c r="AF30" t="n">
        <v>2.24403087998304e-06</v>
      </c>
      <c r="AG30" t="n">
        <v>11.23046875</v>
      </c>
      <c r="AH30" t="n">
        <v>630531.2088861549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5.829</v>
      </c>
      <c r="E31" t="n">
        <v>17.16</v>
      </c>
      <c r="F31" t="n">
        <v>13.13</v>
      </c>
      <c r="G31" t="n">
        <v>39.39</v>
      </c>
      <c r="H31" t="n">
        <v>0.49</v>
      </c>
      <c r="I31" t="n">
        <v>20</v>
      </c>
      <c r="J31" t="n">
        <v>300.06</v>
      </c>
      <c r="K31" t="n">
        <v>61.2</v>
      </c>
      <c r="L31" t="n">
        <v>8.25</v>
      </c>
      <c r="M31" t="n">
        <v>18</v>
      </c>
      <c r="N31" t="n">
        <v>85.61</v>
      </c>
      <c r="O31" t="n">
        <v>37241.49</v>
      </c>
      <c r="P31" t="n">
        <v>217.55</v>
      </c>
      <c r="Q31" t="n">
        <v>988.1799999999999</v>
      </c>
      <c r="R31" t="n">
        <v>49.3</v>
      </c>
      <c r="S31" t="n">
        <v>35.43</v>
      </c>
      <c r="T31" t="n">
        <v>5861.86</v>
      </c>
      <c r="U31" t="n">
        <v>0.72</v>
      </c>
      <c r="V31" t="n">
        <v>0.87</v>
      </c>
      <c r="W31" t="n">
        <v>3</v>
      </c>
      <c r="X31" t="n">
        <v>0.37</v>
      </c>
      <c r="Y31" t="n">
        <v>1</v>
      </c>
      <c r="Z31" t="n">
        <v>10</v>
      </c>
      <c r="AA31" t="n">
        <v>494.297027966047</v>
      </c>
      <c r="AB31" t="n">
        <v>676.3190005089704</v>
      </c>
      <c r="AC31" t="n">
        <v>611.7720643200724</v>
      </c>
      <c r="AD31" t="n">
        <v>494297.0279660471</v>
      </c>
      <c r="AE31" t="n">
        <v>676319.0005089703</v>
      </c>
      <c r="AF31" t="n">
        <v>2.256028975408958e-06</v>
      </c>
      <c r="AG31" t="n">
        <v>11.171875</v>
      </c>
      <c r="AH31" t="n">
        <v>611772.0643200724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5.8317</v>
      </c>
      <c r="E32" t="n">
        <v>17.15</v>
      </c>
      <c r="F32" t="n">
        <v>13.12</v>
      </c>
      <c r="G32" t="n">
        <v>39.36</v>
      </c>
      <c r="H32" t="n">
        <v>0.5</v>
      </c>
      <c r="I32" t="n">
        <v>20</v>
      </c>
      <c r="J32" t="n">
        <v>300.59</v>
      </c>
      <c r="K32" t="n">
        <v>61.2</v>
      </c>
      <c r="L32" t="n">
        <v>8.5</v>
      </c>
      <c r="M32" t="n">
        <v>18</v>
      </c>
      <c r="N32" t="n">
        <v>85.89</v>
      </c>
      <c r="O32" t="n">
        <v>37306.42</v>
      </c>
      <c r="P32" t="n">
        <v>216.6</v>
      </c>
      <c r="Q32" t="n">
        <v>988.1</v>
      </c>
      <c r="R32" t="n">
        <v>49.03</v>
      </c>
      <c r="S32" t="n">
        <v>35.43</v>
      </c>
      <c r="T32" t="n">
        <v>5727.2</v>
      </c>
      <c r="U32" t="n">
        <v>0.72</v>
      </c>
      <c r="V32" t="n">
        <v>0.87</v>
      </c>
      <c r="W32" t="n">
        <v>3</v>
      </c>
      <c r="X32" t="n">
        <v>0.37</v>
      </c>
      <c r="Y32" t="n">
        <v>1</v>
      </c>
      <c r="Z32" t="n">
        <v>10</v>
      </c>
      <c r="AA32" t="n">
        <v>493.2337349002175</v>
      </c>
      <c r="AB32" t="n">
        <v>674.8641560271229</v>
      </c>
      <c r="AC32" t="n">
        <v>610.4560681536855</v>
      </c>
      <c r="AD32" t="n">
        <v>493233.7349002175</v>
      </c>
      <c r="AE32" t="n">
        <v>674864.156027123</v>
      </c>
      <c r="AF32" t="n">
        <v>2.257073970817022e-06</v>
      </c>
      <c r="AG32" t="n">
        <v>11.16536458333333</v>
      </c>
      <c r="AH32" t="n">
        <v>610456.0681536854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5.8543</v>
      </c>
      <c r="E33" t="n">
        <v>17.08</v>
      </c>
      <c r="F33" t="n">
        <v>13.11</v>
      </c>
      <c r="G33" t="n">
        <v>41.39</v>
      </c>
      <c r="H33" t="n">
        <v>0.52</v>
      </c>
      <c r="I33" t="n">
        <v>19</v>
      </c>
      <c r="J33" t="n">
        <v>301.11</v>
      </c>
      <c r="K33" t="n">
        <v>61.2</v>
      </c>
      <c r="L33" t="n">
        <v>8.75</v>
      </c>
      <c r="M33" t="n">
        <v>17</v>
      </c>
      <c r="N33" t="n">
        <v>86.16</v>
      </c>
      <c r="O33" t="n">
        <v>37371.47</v>
      </c>
      <c r="P33" t="n">
        <v>215.82</v>
      </c>
      <c r="Q33" t="n">
        <v>988.3</v>
      </c>
      <c r="R33" t="n">
        <v>48.71</v>
      </c>
      <c r="S33" t="n">
        <v>35.43</v>
      </c>
      <c r="T33" t="n">
        <v>5569.29</v>
      </c>
      <c r="U33" t="n">
        <v>0.73</v>
      </c>
      <c r="V33" t="n">
        <v>0.87</v>
      </c>
      <c r="W33" t="n">
        <v>2.99</v>
      </c>
      <c r="X33" t="n">
        <v>0.35</v>
      </c>
      <c r="Y33" t="n">
        <v>1</v>
      </c>
      <c r="Z33" t="n">
        <v>10</v>
      </c>
      <c r="AA33" t="n">
        <v>491.4165254359142</v>
      </c>
      <c r="AB33" t="n">
        <v>672.3777698684395</v>
      </c>
      <c r="AC33" t="n">
        <v>608.2069792003219</v>
      </c>
      <c r="AD33" t="n">
        <v>491416.5254359142</v>
      </c>
      <c r="AE33" t="n">
        <v>672377.7698684395</v>
      </c>
      <c r="AF33" t="n">
        <v>2.265820969417853e-06</v>
      </c>
      <c r="AG33" t="n">
        <v>11.11979166666667</v>
      </c>
      <c r="AH33" t="n">
        <v>608206.9792003219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5.8554</v>
      </c>
      <c r="E34" t="n">
        <v>17.08</v>
      </c>
      <c r="F34" t="n">
        <v>13.11</v>
      </c>
      <c r="G34" t="n">
        <v>41.39</v>
      </c>
      <c r="H34" t="n">
        <v>0.53</v>
      </c>
      <c r="I34" t="n">
        <v>19</v>
      </c>
      <c r="J34" t="n">
        <v>301.64</v>
      </c>
      <c r="K34" t="n">
        <v>61.2</v>
      </c>
      <c r="L34" t="n">
        <v>9</v>
      </c>
      <c r="M34" t="n">
        <v>17</v>
      </c>
      <c r="N34" t="n">
        <v>86.44</v>
      </c>
      <c r="O34" t="n">
        <v>37436.63</v>
      </c>
      <c r="P34" t="n">
        <v>214.85</v>
      </c>
      <c r="Q34" t="n">
        <v>988.17</v>
      </c>
      <c r="R34" t="n">
        <v>48.79</v>
      </c>
      <c r="S34" t="n">
        <v>35.43</v>
      </c>
      <c r="T34" t="n">
        <v>5611.97</v>
      </c>
      <c r="U34" t="n">
        <v>0.73</v>
      </c>
      <c r="V34" t="n">
        <v>0.87</v>
      </c>
      <c r="W34" t="n">
        <v>2.99</v>
      </c>
      <c r="X34" t="n">
        <v>0.35</v>
      </c>
      <c r="Y34" t="n">
        <v>1</v>
      </c>
      <c r="Z34" t="n">
        <v>10</v>
      </c>
      <c r="AA34" t="n">
        <v>490.464703759221</v>
      </c>
      <c r="AB34" t="n">
        <v>671.0754454589792</v>
      </c>
      <c r="AC34" t="n">
        <v>607.0289468046767</v>
      </c>
      <c r="AD34" t="n">
        <v>490464.703759221</v>
      </c>
      <c r="AE34" t="n">
        <v>671075.4454589792</v>
      </c>
      <c r="AF34" t="n">
        <v>2.266246708287805e-06</v>
      </c>
      <c r="AG34" t="n">
        <v>11.11979166666667</v>
      </c>
      <c r="AH34" t="n">
        <v>607028.9468046767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5.8769</v>
      </c>
      <c r="E35" t="n">
        <v>17.02</v>
      </c>
      <c r="F35" t="n">
        <v>13.1</v>
      </c>
      <c r="G35" t="n">
        <v>43.66</v>
      </c>
      <c r="H35" t="n">
        <v>0.55</v>
      </c>
      <c r="I35" t="n">
        <v>18</v>
      </c>
      <c r="J35" t="n">
        <v>302.17</v>
      </c>
      <c r="K35" t="n">
        <v>61.2</v>
      </c>
      <c r="L35" t="n">
        <v>9.25</v>
      </c>
      <c r="M35" t="n">
        <v>16</v>
      </c>
      <c r="N35" t="n">
        <v>86.72</v>
      </c>
      <c r="O35" t="n">
        <v>37501.91</v>
      </c>
      <c r="P35" t="n">
        <v>214.58</v>
      </c>
      <c r="Q35" t="n">
        <v>988.17</v>
      </c>
      <c r="R35" t="n">
        <v>48.08</v>
      </c>
      <c r="S35" t="n">
        <v>35.43</v>
      </c>
      <c r="T35" t="n">
        <v>5262.68</v>
      </c>
      <c r="U35" t="n">
        <v>0.74</v>
      </c>
      <c r="V35" t="n">
        <v>0.87</v>
      </c>
      <c r="W35" t="n">
        <v>3</v>
      </c>
      <c r="X35" t="n">
        <v>0.34</v>
      </c>
      <c r="Y35" t="n">
        <v>1</v>
      </c>
      <c r="Z35" t="n">
        <v>10</v>
      </c>
      <c r="AA35" t="n">
        <v>489.1873363440836</v>
      </c>
      <c r="AB35" t="n">
        <v>669.3276950081154</v>
      </c>
      <c r="AC35" t="n">
        <v>605.44799920386</v>
      </c>
      <c r="AD35" t="n">
        <v>489187.3363440837</v>
      </c>
      <c r="AE35" t="n">
        <v>669327.6950081154</v>
      </c>
      <c r="AF35" t="n">
        <v>2.274567968018683e-06</v>
      </c>
      <c r="AG35" t="n">
        <v>11.08072916666667</v>
      </c>
      <c r="AH35" t="n">
        <v>605447.9992038601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5.9079</v>
      </c>
      <c r="E36" t="n">
        <v>16.93</v>
      </c>
      <c r="F36" t="n">
        <v>13.06</v>
      </c>
      <c r="G36" t="n">
        <v>46.1</v>
      </c>
      <c r="H36" t="n">
        <v>0.5600000000000001</v>
      </c>
      <c r="I36" t="n">
        <v>17</v>
      </c>
      <c r="J36" t="n">
        <v>302.7</v>
      </c>
      <c r="K36" t="n">
        <v>61.2</v>
      </c>
      <c r="L36" t="n">
        <v>9.5</v>
      </c>
      <c r="M36" t="n">
        <v>15</v>
      </c>
      <c r="N36" t="n">
        <v>87</v>
      </c>
      <c r="O36" t="n">
        <v>37567.32</v>
      </c>
      <c r="P36" t="n">
        <v>212.01</v>
      </c>
      <c r="Q36" t="n">
        <v>988.08</v>
      </c>
      <c r="R36" t="n">
        <v>47.34</v>
      </c>
      <c r="S36" t="n">
        <v>35.43</v>
      </c>
      <c r="T36" t="n">
        <v>4897.48</v>
      </c>
      <c r="U36" t="n">
        <v>0.75</v>
      </c>
      <c r="V36" t="n">
        <v>0.87</v>
      </c>
      <c r="W36" t="n">
        <v>2.99</v>
      </c>
      <c r="X36" t="n">
        <v>0.31</v>
      </c>
      <c r="Y36" t="n">
        <v>1</v>
      </c>
      <c r="Z36" t="n">
        <v>10</v>
      </c>
      <c r="AA36" t="n">
        <v>485.2232762673685</v>
      </c>
      <c r="AB36" t="n">
        <v>663.9038931291655</v>
      </c>
      <c r="AC36" t="n">
        <v>600.5418373638834</v>
      </c>
      <c r="AD36" t="n">
        <v>485223.2762673685</v>
      </c>
      <c r="AE36" t="n">
        <v>663903.8931291654</v>
      </c>
      <c r="AF36" t="n">
        <v>2.286566063444602e-06</v>
      </c>
      <c r="AG36" t="n">
        <v>11.02213541666667</v>
      </c>
      <c r="AH36" t="n">
        <v>600541.8373638834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5.9062</v>
      </c>
      <c r="E37" t="n">
        <v>16.93</v>
      </c>
      <c r="F37" t="n">
        <v>13.07</v>
      </c>
      <c r="G37" t="n">
        <v>46.12</v>
      </c>
      <c r="H37" t="n">
        <v>0.57</v>
      </c>
      <c r="I37" t="n">
        <v>17</v>
      </c>
      <c r="J37" t="n">
        <v>303.23</v>
      </c>
      <c r="K37" t="n">
        <v>61.2</v>
      </c>
      <c r="L37" t="n">
        <v>9.75</v>
      </c>
      <c r="M37" t="n">
        <v>15</v>
      </c>
      <c r="N37" t="n">
        <v>87.28</v>
      </c>
      <c r="O37" t="n">
        <v>37632.84</v>
      </c>
      <c r="P37" t="n">
        <v>212.32</v>
      </c>
      <c r="Q37" t="n">
        <v>988.12</v>
      </c>
      <c r="R37" t="n">
        <v>47.66</v>
      </c>
      <c r="S37" t="n">
        <v>35.43</v>
      </c>
      <c r="T37" t="n">
        <v>5058.13</v>
      </c>
      <c r="U37" t="n">
        <v>0.74</v>
      </c>
      <c r="V37" t="n">
        <v>0.87</v>
      </c>
      <c r="W37" t="n">
        <v>2.98</v>
      </c>
      <c r="X37" t="n">
        <v>0.31</v>
      </c>
      <c r="Y37" t="n">
        <v>1</v>
      </c>
      <c r="Z37" t="n">
        <v>10</v>
      </c>
      <c r="AA37" t="n">
        <v>485.635018420274</v>
      </c>
      <c r="AB37" t="n">
        <v>664.4672569075526</v>
      </c>
      <c r="AC37" t="n">
        <v>601.0514344939473</v>
      </c>
      <c r="AD37" t="n">
        <v>485635.018420274</v>
      </c>
      <c r="AE37" t="n">
        <v>664467.2569075526</v>
      </c>
      <c r="AF37" t="n">
        <v>2.285908103372858e-06</v>
      </c>
      <c r="AG37" t="n">
        <v>11.02213541666667</v>
      </c>
      <c r="AH37" t="n">
        <v>601051.4344939473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5.9051</v>
      </c>
      <c r="E38" t="n">
        <v>16.93</v>
      </c>
      <c r="F38" t="n">
        <v>13.07</v>
      </c>
      <c r="G38" t="n">
        <v>46.13</v>
      </c>
      <c r="H38" t="n">
        <v>0.59</v>
      </c>
      <c r="I38" t="n">
        <v>17</v>
      </c>
      <c r="J38" t="n">
        <v>303.76</v>
      </c>
      <c r="K38" t="n">
        <v>61.2</v>
      </c>
      <c r="L38" t="n">
        <v>10</v>
      </c>
      <c r="M38" t="n">
        <v>15</v>
      </c>
      <c r="N38" t="n">
        <v>87.56999999999999</v>
      </c>
      <c r="O38" t="n">
        <v>37698.48</v>
      </c>
      <c r="P38" t="n">
        <v>211.4</v>
      </c>
      <c r="Q38" t="n">
        <v>988.1</v>
      </c>
      <c r="R38" t="n">
        <v>47.58</v>
      </c>
      <c r="S38" t="n">
        <v>35.43</v>
      </c>
      <c r="T38" t="n">
        <v>5014.36</v>
      </c>
      <c r="U38" t="n">
        <v>0.74</v>
      </c>
      <c r="V38" t="n">
        <v>0.87</v>
      </c>
      <c r="W38" t="n">
        <v>2.99</v>
      </c>
      <c r="X38" t="n">
        <v>0.32</v>
      </c>
      <c r="Y38" t="n">
        <v>1</v>
      </c>
      <c r="Z38" t="n">
        <v>10</v>
      </c>
      <c r="AA38" t="n">
        <v>484.8359862779632</v>
      </c>
      <c r="AB38" t="n">
        <v>663.3739858796326</v>
      </c>
      <c r="AC38" t="n">
        <v>600.0625037185166</v>
      </c>
      <c r="AD38" t="n">
        <v>484835.9862779632</v>
      </c>
      <c r="AE38" t="n">
        <v>663373.9858796326</v>
      </c>
      <c r="AF38" t="n">
        <v>2.285482364502906e-06</v>
      </c>
      <c r="AG38" t="n">
        <v>11.02213541666667</v>
      </c>
      <c r="AH38" t="n">
        <v>600062.5037185166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5.9285</v>
      </c>
      <c r="E39" t="n">
        <v>16.87</v>
      </c>
      <c r="F39" t="n">
        <v>13.06</v>
      </c>
      <c r="G39" t="n">
        <v>48.96</v>
      </c>
      <c r="H39" t="n">
        <v>0.6</v>
      </c>
      <c r="I39" t="n">
        <v>16</v>
      </c>
      <c r="J39" t="n">
        <v>304.3</v>
      </c>
      <c r="K39" t="n">
        <v>61.2</v>
      </c>
      <c r="L39" t="n">
        <v>10.25</v>
      </c>
      <c r="M39" t="n">
        <v>14</v>
      </c>
      <c r="N39" t="n">
        <v>87.84999999999999</v>
      </c>
      <c r="O39" t="n">
        <v>37764.25</v>
      </c>
      <c r="P39" t="n">
        <v>211.16</v>
      </c>
      <c r="Q39" t="n">
        <v>988.1</v>
      </c>
      <c r="R39" t="n">
        <v>46.88</v>
      </c>
      <c r="S39" t="n">
        <v>35.43</v>
      </c>
      <c r="T39" t="n">
        <v>4668.66</v>
      </c>
      <c r="U39" t="n">
        <v>0.76</v>
      </c>
      <c r="V39" t="n">
        <v>0.87</v>
      </c>
      <c r="W39" t="n">
        <v>3</v>
      </c>
      <c r="X39" t="n">
        <v>0.3</v>
      </c>
      <c r="Y39" t="n">
        <v>1</v>
      </c>
      <c r="Z39" t="n">
        <v>10</v>
      </c>
      <c r="AA39" t="n">
        <v>483.3633732568071</v>
      </c>
      <c r="AB39" t="n">
        <v>661.3590917769857</v>
      </c>
      <c r="AC39" t="n">
        <v>598.2399082811046</v>
      </c>
      <c r="AD39" t="n">
        <v>483363.373256807</v>
      </c>
      <c r="AE39" t="n">
        <v>661359.0917769857</v>
      </c>
      <c r="AF39" t="n">
        <v>2.294538991372793e-06</v>
      </c>
      <c r="AG39" t="n">
        <v>10.98307291666667</v>
      </c>
      <c r="AH39" t="n">
        <v>598239.9082811046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5.9271</v>
      </c>
      <c r="E40" t="n">
        <v>16.87</v>
      </c>
      <c r="F40" t="n">
        <v>13.06</v>
      </c>
      <c r="G40" t="n">
        <v>48.98</v>
      </c>
      <c r="H40" t="n">
        <v>0.61</v>
      </c>
      <c r="I40" t="n">
        <v>16</v>
      </c>
      <c r="J40" t="n">
        <v>304.83</v>
      </c>
      <c r="K40" t="n">
        <v>61.2</v>
      </c>
      <c r="L40" t="n">
        <v>10.5</v>
      </c>
      <c r="M40" t="n">
        <v>14</v>
      </c>
      <c r="N40" t="n">
        <v>88.13</v>
      </c>
      <c r="O40" t="n">
        <v>37830.13</v>
      </c>
      <c r="P40" t="n">
        <v>210.7</v>
      </c>
      <c r="Q40" t="n">
        <v>988.13</v>
      </c>
      <c r="R40" t="n">
        <v>47.3</v>
      </c>
      <c r="S40" t="n">
        <v>35.43</v>
      </c>
      <c r="T40" t="n">
        <v>4883.48</v>
      </c>
      <c r="U40" t="n">
        <v>0.75</v>
      </c>
      <c r="V40" t="n">
        <v>0.87</v>
      </c>
      <c r="W40" t="n">
        <v>2.99</v>
      </c>
      <c r="X40" t="n">
        <v>0.31</v>
      </c>
      <c r="Y40" t="n">
        <v>1</v>
      </c>
      <c r="Z40" t="n">
        <v>10</v>
      </c>
      <c r="AA40" t="n">
        <v>483.0024218476119</v>
      </c>
      <c r="AB40" t="n">
        <v>660.8652221348723</v>
      </c>
      <c r="AC40" t="n">
        <v>597.7931728644842</v>
      </c>
      <c r="AD40" t="n">
        <v>483002.4218476119</v>
      </c>
      <c r="AE40" t="n">
        <v>660865.2221348723</v>
      </c>
      <c r="AF40" t="n">
        <v>2.293997141901945e-06</v>
      </c>
      <c r="AG40" t="n">
        <v>10.98307291666667</v>
      </c>
      <c r="AH40" t="n">
        <v>597793.1728644841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5.9547</v>
      </c>
      <c r="E41" t="n">
        <v>16.79</v>
      </c>
      <c r="F41" t="n">
        <v>13.04</v>
      </c>
      <c r="G41" t="n">
        <v>52.14</v>
      </c>
      <c r="H41" t="n">
        <v>0.63</v>
      </c>
      <c r="I41" t="n">
        <v>15</v>
      </c>
      <c r="J41" t="n">
        <v>305.37</v>
      </c>
      <c r="K41" t="n">
        <v>61.2</v>
      </c>
      <c r="L41" t="n">
        <v>10.75</v>
      </c>
      <c r="M41" t="n">
        <v>13</v>
      </c>
      <c r="N41" t="n">
        <v>88.42</v>
      </c>
      <c r="O41" t="n">
        <v>37896.14</v>
      </c>
      <c r="P41" t="n">
        <v>209.38</v>
      </c>
      <c r="Q41" t="n">
        <v>988.1</v>
      </c>
      <c r="R41" t="n">
        <v>46.64</v>
      </c>
      <c r="S41" t="n">
        <v>35.43</v>
      </c>
      <c r="T41" t="n">
        <v>4557.33</v>
      </c>
      <c r="U41" t="n">
        <v>0.76</v>
      </c>
      <c r="V41" t="n">
        <v>0.87</v>
      </c>
      <c r="W41" t="n">
        <v>2.99</v>
      </c>
      <c r="X41" t="n">
        <v>0.28</v>
      </c>
      <c r="Y41" t="n">
        <v>1</v>
      </c>
      <c r="Z41" t="n">
        <v>10</v>
      </c>
      <c r="AA41" t="n">
        <v>480.4921861475039</v>
      </c>
      <c r="AB41" t="n">
        <v>657.4306069062014</v>
      </c>
      <c r="AC41" t="n">
        <v>594.6863524927247</v>
      </c>
      <c r="AD41" t="n">
        <v>480492.1861475039</v>
      </c>
      <c r="AE41" t="n">
        <v>657430.6069062015</v>
      </c>
      <c r="AF41" t="n">
        <v>2.304679317184375e-06</v>
      </c>
      <c r="AG41" t="n">
        <v>10.93098958333333</v>
      </c>
      <c r="AH41" t="n">
        <v>594686.3524927248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5.9545</v>
      </c>
      <c r="E42" t="n">
        <v>16.79</v>
      </c>
      <c r="F42" t="n">
        <v>13.04</v>
      </c>
      <c r="G42" t="n">
        <v>52.15</v>
      </c>
      <c r="H42" t="n">
        <v>0.64</v>
      </c>
      <c r="I42" t="n">
        <v>15</v>
      </c>
      <c r="J42" t="n">
        <v>305.9</v>
      </c>
      <c r="K42" t="n">
        <v>61.2</v>
      </c>
      <c r="L42" t="n">
        <v>11</v>
      </c>
      <c r="M42" t="n">
        <v>13</v>
      </c>
      <c r="N42" t="n">
        <v>88.7</v>
      </c>
      <c r="O42" t="n">
        <v>37962.28</v>
      </c>
      <c r="P42" t="n">
        <v>209.01</v>
      </c>
      <c r="Q42" t="n">
        <v>988.11</v>
      </c>
      <c r="R42" t="n">
        <v>46.57</v>
      </c>
      <c r="S42" t="n">
        <v>35.43</v>
      </c>
      <c r="T42" t="n">
        <v>4519.84</v>
      </c>
      <c r="U42" t="n">
        <v>0.76</v>
      </c>
      <c r="V42" t="n">
        <v>0.87</v>
      </c>
      <c r="W42" t="n">
        <v>2.99</v>
      </c>
      <c r="X42" t="n">
        <v>0.28</v>
      </c>
      <c r="Y42" t="n">
        <v>1</v>
      </c>
      <c r="Z42" t="n">
        <v>10</v>
      </c>
      <c r="AA42" t="n">
        <v>480.1626685795896</v>
      </c>
      <c r="AB42" t="n">
        <v>656.9797464324921</v>
      </c>
      <c r="AC42" t="n">
        <v>594.2785215098397</v>
      </c>
      <c r="AD42" t="n">
        <v>480162.6685795896</v>
      </c>
      <c r="AE42" t="n">
        <v>656979.7464324922</v>
      </c>
      <c r="AF42" t="n">
        <v>2.304601910117111e-06</v>
      </c>
      <c r="AG42" t="n">
        <v>10.93098958333333</v>
      </c>
      <c r="AH42" t="n">
        <v>594278.5215098397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5.9587</v>
      </c>
      <c r="E43" t="n">
        <v>16.78</v>
      </c>
      <c r="F43" t="n">
        <v>13.02</v>
      </c>
      <c r="G43" t="n">
        <v>52.1</v>
      </c>
      <c r="H43" t="n">
        <v>0.65</v>
      </c>
      <c r="I43" t="n">
        <v>15</v>
      </c>
      <c r="J43" t="n">
        <v>306.44</v>
      </c>
      <c r="K43" t="n">
        <v>61.2</v>
      </c>
      <c r="L43" t="n">
        <v>11.25</v>
      </c>
      <c r="M43" t="n">
        <v>13</v>
      </c>
      <c r="N43" t="n">
        <v>88.98999999999999</v>
      </c>
      <c r="O43" t="n">
        <v>38028.53</v>
      </c>
      <c r="P43" t="n">
        <v>208.37</v>
      </c>
      <c r="Q43" t="n">
        <v>988.1</v>
      </c>
      <c r="R43" t="n">
        <v>46.2</v>
      </c>
      <c r="S43" t="n">
        <v>35.43</v>
      </c>
      <c r="T43" t="n">
        <v>4337.12</v>
      </c>
      <c r="U43" t="n">
        <v>0.77</v>
      </c>
      <c r="V43" t="n">
        <v>0.88</v>
      </c>
      <c r="W43" t="n">
        <v>2.99</v>
      </c>
      <c r="X43" t="n">
        <v>0.27</v>
      </c>
      <c r="Y43" t="n">
        <v>1</v>
      </c>
      <c r="Z43" t="n">
        <v>10</v>
      </c>
      <c r="AA43" t="n">
        <v>479.2964961328935</v>
      </c>
      <c r="AB43" t="n">
        <v>655.7946110780911</v>
      </c>
      <c r="AC43" t="n">
        <v>593.2064938103147</v>
      </c>
      <c r="AD43" t="n">
        <v>479296.4961328935</v>
      </c>
      <c r="AE43" t="n">
        <v>655794.6110780911</v>
      </c>
      <c r="AF43" t="n">
        <v>2.306227458529655e-06</v>
      </c>
      <c r="AG43" t="n">
        <v>10.92447916666667</v>
      </c>
      <c r="AH43" t="n">
        <v>593206.4938103147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5.9828</v>
      </c>
      <c r="E44" t="n">
        <v>16.71</v>
      </c>
      <c r="F44" t="n">
        <v>13.01</v>
      </c>
      <c r="G44" t="n">
        <v>55.76</v>
      </c>
      <c r="H44" t="n">
        <v>0.67</v>
      </c>
      <c r="I44" t="n">
        <v>14</v>
      </c>
      <c r="J44" t="n">
        <v>306.98</v>
      </c>
      <c r="K44" t="n">
        <v>61.2</v>
      </c>
      <c r="L44" t="n">
        <v>11.5</v>
      </c>
      <c r="M44" t="n">
        <v>12</v>
      </c>
      <c r="N44" t="n">
        <v>89.28</v>
      </c>
      <c r="O44" t="n">
        <v>38094.91</v>
      </c>
      <c r="P44" t="n">
        <v>207.36</v>
      </c>
      <c r="Q44" t="n">
        <v>988.13</v>
      </c>
      <c r="R44" t="n">
        <v>45.58</v>
      </c>
      <c r="S44" t="n">
        <v>35.43</v>
      </c>
      <c r="T44" t="n">
        <v>4033.19</v>
      </c>
      <c r="U44" t="n">
        <v>0.78</v>
      </c>
      <c r="V44" t="n">
        <v>0.88</v>
      </c>
      <c r="W44" t="n">
        <v>2.99</v>
      </c>
      <c r="X44" t="n">
        <v>0.26</v>
      </c>
      <c r="Y44" t="n">
        <v>1</v>
      </c>
      <c r="Z44" t="n">
        <v>10</v>
      </c>
      <c r="AA44" t="n">
        <v>477.2969620640523</v>
      </c>
      <c r="AB44" t="n">
        <v>653.0587603518851</v>
      </c>
      <c r="AC44" t="n">
        <v>590.7317488376273</v>
      </c>
      <c r="AD44" t="n">
        <v>477296.9620640523</v>
      </c>
      <c r="AE44" t="n">
        <v>653058.7603518851</v>
      </c>
      <c r="AF44" t="n">
        <v>2.315555010134966e-06</v>
      </c>
      <c r="AG44" t="n">
        <v>10.87890625</v>
      </c>
      <c r="AH44" t="n">
        <v>590731.7488376272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5.9861</v>
      </c>
      <c r="E45" t="n">
        <v>16.71</v>
      </c>
      <c r="F45" t="n">
        <v>13</v>
      </c>
      <c r="G45" t="n">
        <v>55.72</v>
      </c>
      <c r="H45" t="n">
        <v>0.68</v>
      </c>
      <c r="I45" t="n">
        <v>14</v>
      </c>
      <c r="J45" t="n">
        <v>307.52</v>
      </c>
      <c r="K45" t="n">
        <v>61.2</v>
      </c>
      <c r="L45" t="n">
        <v>11.75</v>
      </c>
      <c r="M45" t="n">
        <v>12</v>
      </c>
      <c r="N45" t="n">
        <v>89.56999999999999</v>
      </c>
      <c r="O45" t="n">
        <v>38161.42</v>
      </c>
      <c r="P45" t="n">
        <v>207.21</v>
      </c>
      <c r="Q45" t="n">
        <v>988.17</v>
      </c>
      <c r="R45" t="n">
        <v>45.48</v>
      </c>
      <c r="S45" t="n">
        <v>35.43</v>
      </c>
      <c r="T45" t="n">
        <v>3981.96</v>
      </c>
      <c r="U45" t="n">
        <v>0.78</v>
      </c>
      <c r="V45" t="n">
        <v>0.88</v>
      </c>
      <c r="W45" t="n">
        <v>2.99</v>
      </c>
      <c r="X45" t="n">
        <v>0.25</v>
      </c>
      <c r="Y45" t="n">
        <v>1</v>
      </c>
      <c r="Z45" t="n">
        <v>10</v>
      </c>
      <c r="AA45" t="n">
        <v>476.9705192148055</v>
      </c>
      <c r="AB45" t="n">
        <v>652.6121068439036</v>
      </c>
      <c r="AC45" t="n">
        <v>590.3277233135653</v>
      </c>
      <c r="AD45" t="n">
        <v>476970.5192148055</v>
      </c>
      <c r="AE45" t="n">
        <v>652612.1068439035</v>
      </c>
      <c r="AF45" t="n">
        <v>2.316832226744822e-06</v>
      </c>
      <c r="AG45" t="n">
        <v>10.87890625</v>
      </c>
      <c r="AH45" t="n">
        <v>590327.7233135654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5.9863</v>
      </c>
      <c r="E46" t="n">
        <v>16.7</v>
      </c>
      <c r="F46" t="n">
        <v>13</v>
      </c>
      <c r="G46" t="n">
        <v>55.72</v>
      </c>
      <c r="H46" t="n">
        <v>0.6899999999999999</v>
      </c>
      <c r="I46" t="n">
        <v>14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206.3</v>
      </c>
      <c r="Q46" t="n">
        <v>988.12</v>
      </c>
      <c r="R46" t="n">
        <v>45.23</v>
      </c>
      <c r="S46" t="n">
        <v>35.43</v>
      </c>
      <c r="T46" t="n">
        <v>3858.57</v>
      </c>
      <c r="U46" t="n">
        <v>0.78</v>
      </c>
      <c r="V46" t="n">
        <v>0.88</v>
      </c>
      <c r="W46" t="n">
        <v>2.99</v>
      </c>
      <c r="X46" t="n">
        <v>0.25</v>
      </c>
      <c r="Y46" t="n">
        <v>1</v>
      </c>
      <c r="Z46" t="n">
        <v>10</v>
      </c>
      <c r="AA46" t="n">
        <v>476.1347959342857</v>
      </c>
      <c r="AB46" t="n">
        <v>651.4686333819875</v>
      </c>
      <c r="AC46" t="n">
        <v>589.2933813539794</v>
      </c>
      <c r="AD46" t="n">
        <v>476134.7959342857</v>
      </c>
      <c r="AE46" t="n">
        <v>651468.6333819875</v>
      </c>
      <c r="AF46" t="n">
        <v>2.316909633812086e-06</v>
      </c>
      <c r="AG46" t="n">
        <v>10.87239583333333</v>
      </c>
      <c r="AH46" t="n">
        <v>589293.3813539793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6.0117</v>
      </c>
      <c r="E47" t="n">
        <v>16.63</v>
      </c>
      <c r="F47" t="n">
        <v>12.98</v>
      </c>
      <c r="G47" t="n">
        <v>59.93</v>
      </c>
      <c r="H47" t="n">
        <v>0.71</v>
      </c>
      <c r="I47" t="n">
        <v>13</v>
      </c>
      <c r="J47" t="n">
        <v>308.6</v>
      </c>
      <c r="K47" t="n">
        <v>61.2</v>
      </c>
      <c r="L47" t="n">
        <v>12.25</v>
      </c>
      <c r="M47" t="n">
        <v>11</v>
      </c>
      <c r="N47" t="n">
        <v>90.15000000000001</v>
      </c>
      <c r="O47" t="n">
        <v>38294.82</v>
      </c>
      <c r="P47" t="n">
        <v>204.67</v>
      </c>
      <c r="Q47" t="n">
        <v>988.09</v>
      </c>
      <c r="R47" t="n">
        <v>44.97</v>
      </c>
      <c r="S47" t="n">
        <v>35.43</v>
      </c>
      <c r="T47" t="n">
        <v>3730.52</v>
      </c>
      <c r="U47" t="n">
        <v>0.79</v>
      </c>
      <c r="V47" t="n">
        <v>0.88</v>
      </c>
      <c r="W47" t="n">
        <v>2.98</v>
      </c>
      <c r="X47" t="n">
        <v>0.23</v>
      </c>
      <c r="Y47" t="n">
        <v>1</v>
      </c>
      <c r="Z47" t="n">
        <v>10</v>
      </c>
      <c r="AA47" t="n">
        <v>473.4917478722522</v>
      </c>
      <c r="AB47" t="n">
        <v>647.8522984204623</v>
      </c>
      <c r="AC47" t="n">
        <v>586.0221843256243</v>
      </c>
      <c r="AD47" t="n">
        <v>473491.7478722523</v>
      </c>
      <c r="AE47" t="n">
        <v>647852.2984204623</v>
      </c>
      <c r="AF47" t="n">
        <v>2.326740331354612e-06</v>
      </c>
      <c r="AG47" t="n">
        <v>10.82682291666667</v>
      </c>
      <c r="AH47" t="n">
        <v>586022.1843256243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6.0076</v>
      </c>
      <c r="E48" t="n">
        <v>16.65</v>
      </c>
      <c r="F48" t="n">
        <v>13</v>
      </c>
      <c r="G48" t="n">
        <v>59.98</v>
      </c>
      <c r="H48" t="n">
        <v>0.72</v>
      </c>
      <c r="I48" t="n">
        <v>13</v>
      </c>
      <c r="J48" t="n">
        <v>309.14</v>
      </c>
      <c r="K48" t="n">
        <v>61.2</v>
      </c>
      <c r="L48" t="n">
        <v>12.5</v>
      </c>
      <c r="M48" t="n">
        <v>11</v>
      </c>
      <c r="N48" t="n">
        <v>90.44</v>
      </c>
      <c r="O48" t="n">
        <v>38361.7</v>
      </c>
      <c r="P48" t="n">
        <v>204.64</v>
      </c>
      <c r="Q48" t="n">
        <v>988.13</v>
      </c>
      <c r="R48" t="n">
        <v>45.32</v>
      </c>
      <c r="S48" t="n">
        <v>35.43</v>
      </c>
      <c r="T48" t="n">
        <v>3905.17</v>
      </c>
      <c r="U48" t="n">
        <v>0.78</v>
      </c>
      <c r="V48" t="n">
        <v>0.88</v>
      </c>
      <c r="W48" t="n">
        <v>2.98</v>
      </c>
      <c r="X48" t="n">
        <v>0.24</v>
      </c>
      <c r="Y48" t="n">
        <v>1</v>
      </c>
      <c r="Z48" t="n">
        <v>10</v>
      </c>
      <c r="AA48" t="n">
        <v>473.7351271816784</v>
      </c>
      <c r="AB48" t="n">
        <v>648.1853007287564</v>
      </c>
      <c r="AC48" t="n">
        <v>586.3234053609865</v>
      </c>
      <c r="AD48" t="n">
        <v>473735.1271816784</v>
      </c>
      <c r="AE48" t="n">
        <v>648185.3007287564</v>
      </c>
      <c r="AF48" t="n">
        <v>2.325153486475701e-06</v>
      </c>
      <c r="AG48" t="n">
        <v>10.83984375</v>
      </c>
      <c r="AH48" t="n">
        <v>586323.4053609865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6.0085</v>
      </c>
      <c r="E49" t="n">
        <v>16.64</v>
      </c>
      <c r="F49" t="n">
        <v>12.99</v>
      </c>
      <c r="G49" t="n">
        <v>59.97</v>
      </c>
      <c r="H49" t="n">
        <v>0.73</v>
      </c>
      <c r="I49" t="n">
        <v>13</v>
      </c>
      <c r="J49" t="n">
        <v>309.68</v>
      </c>
      <c r="K49" t="n">
        <v>61.2</v>
      </c>
      <c r="L49" t="n">
        <v>12.75</v>
      </c>
      <c r="M49" t="n">
        <v>11</v>
      </c>
      <c r="N49" t="n">
        <v>90.73999999999999</v>
      </c>
      <c r="O49" t="n">
        <v>38428.72</v>
      </c>
      <c r="P49" t="n">
        <v>204.09</v>
      </c>
      <c r="Q49" t="n">
        <v>988.15</v>
      </c>
      <c r="R49" t="n">
        <v>45.12</v>
      </c>
      <c r="S49" t="n">
        <v>35.43</v>
      </c>
      <c r="T49" t="n">
        <v>3808.43</v>
      </c>
      <c r="U49" t="n">
        <v>0.79</v>
      </c>
      <c r="V49" t="n">
        <v>0.88</v>
      </c>
      <c r="W49" t="n">
        <v>2.99</v>
      </c>
      <c r="X49" t="n">
        <v>0.24</v>
      </c>
      <c r="Y49" t="n">
        <v>1</v>
      </c>
      <c r="Z49" t="n">
        <v>10</v>
      </c>
      <c r="AA49" t="n">
        <v>473.1495537251567</v>
      </c>
      <c r="AB49" t="n">
        <v>647.3840932918657</v>
      </c>
      <c r="AC49" t="n">
        <v>585.598664037371</v>
      </c>
      <c r="AD49" t="n">
        <v>473149.5537251568</v>
      </c>
      <c r="AE49" t="n">
        <v>647384.0932918658</v>
      </c>
      <c r="AF49" t="n">
        <v>2.325501818278388e-06</v>
      </c>
      <c r="AG49" t="n">
        <v>10.83333333333333</v>
      </c>
      <c r="AH49" t="n">
        <v>585598.6640373711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6.0143</v>
      </c>
      <c r="E50" t="n">
        <v>16.63</v>
      </c>
      <c r="F50" t="n">
        <v>12.98</v>
      </c>
      <c r="G50" t="n">
        <v>59.89</v>
      </c>
      <c r="H50" t="n">
        <v>0.75</v>
      </c>
      <c r="I50" t="n">
        <v>13</v>
      </c>
      <c r="J50" t="n">
        <v>310.23</v>
      </c>
      <c r="K50" t="n">
        <v>61.2</v>
      </c>
      <c r="L50" t="n">
        <v>13</v>
      </c>
      <c r="M50" t="n">
        <v>11</v>
      </c>
      <c r="N50" t="n">
        <v>91.03</v>
      </c>
      <c r="O50" t="n">
        <v>38495.87</v>
      </c>
      <c r="P50" t="n">
        <v>202.84</v>
      </c>
      <c r="Q50" t="n">
        <v>988.08</v>
      </c>
      <c r="R50" t="n">
        <v>44.68</v>
      </c>
      <c r="S50" t="n">
        <v>35.43</v>
      </c>
      <c r="T50" t="n">
        <v>3586.44</v>
      </c>
      <c r="U50" t="n">
        <v>0.79</v>
      </c>
      <c r="V50" t="n">
        <v>0.88</v>
      </c>
      <c r="W50" t="n">
        <v>2.98</v>
      </c>
      <c r="X50" t="n">
        <v>0.22</v>
      </c>
      <c r="Y50" t="n">
        <v>1</v>
      </c>
      <c r="Z50" t="n">
        <v>10</v>
      </c>
      <c r="AA50" t="n">
        <v>471.7277947789241</v>
      </c>
      <c r="AB50" t="n">
        <v>645.4387799780525</v>
      </c>
      <c r="AC50" t="n">
        <v>583.8390086959636</v>
      </c>
      <c r="AD50" t="n">
        <v>471727.7947789241</v>
      </c>
      <c r="AE50" t="n">
        <v>645438.7799780525</v>
      </c>
      <c r="AF50" t="n">
        <v>2.327746623229044e-06</v>
      </c>
      <c r="AG50" t="n">
        <v>10.82682291666667</v>
      </c>
      <c r="AH50" t="n">
        <v>583839.0086959635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6.0378</v>
      </c>
      <c r="E51" t="n">
        <v>16.56</v>
      </c>
      <c r="F51" t="n">
        <v>12.97</v>
      </c>
      <c r="G51" t="n">
        <v>64.83</v>
      </c>
      <c r="H51" t="n">
        <v>0.76</v>
      </c>
      <c r="I51" t="n">
        <v>12</v>
      </c>
      <c r="J51" t="n">
        <v>310.77</v>
      </c>
      <c r="K51" t="n">
        <v>61.2</v>
      </c>
      <c r="L51" t="n">
        <v>13.25</v>
      </c>
      <c r="M51" t="n">
        <v>10</v>
      </c>
      <c r="N51" t="n">
        <v>91.33</v>
      </c>
      <c r="O51" t="n">
        <v>38563.14</v>
      </c>
      <c r="P51" t="n">
        <v>201.94</v>
      </c>
      <c r="Q51" t="n">
        <v>988.08</v>
      </c>
      <c r="R51" t="n">
        <v>44.42</v>
      </c>
      <c r="S51" t="n">
        <v>35.43</v>
      </c>
      <c r="T51" t="n">
        <v>3458.75</v>
      </c>
      <c r="U51" t="n">
        <v>0.8</v>
      </c>
      <c r="V51" t="n">
        <v>0.88</v>
      </c>
      <c r="W51" t="n">
        <v>2.98</v>
      </c>
      <c r="X51" t="n">
        <v>0.21</v>
      </c>
      <c r="Y51" t="n">
        <v>1</v>
      </c>
      <c r="Z51" t="n">
        <v>10</v>
      </c>
      <c r="AA51" t="n">
        <v>469.9005045437392</v>
      </c>
      <c r="AB51" t="n">
        <v>642.9386008639168</v>
      </c>
      <c r="AC51" t="n">
        <v>581.5774431674575</v>
      </c>
      <c r="AD51" t="n">
        <v>469900.5045437392</v>
      </c>
      <c r="AE51" t="n">
        <v>642938.6008639168</v>
      </c>
      <c r="AF51" t="n">
        <v>2.336841953632563e-06</v>
      </c>
      <c r="AG51" t="n">
        <v>10.78125</v>
      </c>
      <c r="AH51" t="n">
        <v>581577.4431674576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6.0362</v>
      </c>
      <c r="E52" t="n">
        <v>16.57</v>
      </c>
      <c r="F52" t="n">
        <v>12.97</v>
      </c>
      <c r="G52" t="n">
        <v>64.84999999999999</v>
      </c>
      <c r="H52" t="n">
        <v>0.77</v>
      </c>
      <c r="I52" t="n">
        <v>12</v>
      </c>
      <c r="J52" t="n">
        <v>311.32</v>
      </c>
      <c r="K52" t="n">
        <v>61.2</v>
      </c>
      <c r="L52" t="n">
        <v>13.5</v>
      </c>
      <c r="M52" t="n">
        <v>10</v>
      </c>
      <c r="N52" t="n">
        <v>91.62</v>
      </c>
      <c r="O52" t="n">
        <v>38630.55</v>
      </c>
      <c r="P52" t="n">
        <v>201.59</v>
      </c>
      <c r="Q52" t="n">
        <v>988.15</v>
      </c>
      <c r="R52" t="n">
        <v>44.41</v>
      </c>
      <c r="S52" t="n">
        <v>35.43</v>
      </c>
      <c r="T52" t="n">
        <v>3457.76</v>
      </c>
      <c r="U52" t="n">
        <v>0.8</v>
      </c>
      <c r="V52" t="n">
        <v>0.88</v>
      </c>
      <c r="W52" t="n">
        <v>2.99</v>
      </c>
      <c r="X52" t="n">
        <v>0.22</v>
      </c>
      <c r="Y52" t="n">
        <v>1</v>
      </c>
      <c r="Z52" t="n">
        <v>10</v>
      </c>
      <c r="AA52" t="n">
        <v>469.6502918774981</v>
      </c>
      <c r="AB52" t="n">
        <v>642.596248855362</v>
      </c>
      <c r="AC52" t="n">
        <v>581.2677647541051</v>
      </c>
      <c r="AD52" t="n">
        <v>469650.2918774982</v>
      </c>
      <c r="AE52" t="n">
        <v>642596.2488553619</v>
      </c>
      <c r="AF52" t="n">
        <v>2.336222697094451e-06</v>
      </c>
      <c r="AG52" t="n">
        <v>10.78776041666667</v>
      </c>
      <c r="AH52" t="n">
        <v>581267.7647541051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6.0363</v>
      </c>
      <c r="E53" t="n">
        <v>16.57</v>
      </c>
      <c r="F53" t="n">
        <v>12.97</v>
      </c>
      <c r="G53" t="n">
        <v>64.84999999999999</v>
      </c>
      <c r="H53" t="n">
        <v>0.79</v>
      </c>
      <c r="I53" t="n">
        <v>12</v>
      </c>
      <c r="J53" t="n">
        <v>311.87</v>
      </c>
      <c r="K53" t="n">
        <v>61.2</v>
      </c>
      <c r="L53" t="n">
        <v>13.75</v>
      </c>
      <c r="M53" t="n">
        <v>10</v>
      </c>
      <c r="N53" t="n">
        <v>91.92</v>
      </c>
      <c r="O53" t="n">
        <v>38698.21</v>
      </c>
      <c r="P53" t="n">
        <v>201.34</v>
      </c>
      <c r="Q53" t="n">
        <v>988.11</v>
      </c>
      <c r="R53" t="n">
        <v>44.27</v>
      </c>
      <c r="S53" t="n">
        <v>35.43</v>
      </c>
      <c r="T53" t="n">
        <v>3385.06</v>
      </c>
      <c r="U53" t="n">
        <v>0.8</v>
      </c>
      <c r="V53" t="n">
        <v>0.88</v>
      </c>
      <c r="W53" t="n">
        <v>2.99</v>
      </c>
      <c r="X53" t="n">
        <v>0.22</v>
      </c>
      <c r="Y53" t="n">
        <v>1</v>
      </c>
      <c r="Z53" t="n">
        <v>10</v>
      </c>
      <c r="AA53" t="n">
        <v>469.4208281980706</v>
      </c>
      <c r="AB53" t="n">
        <v>642.2822865259461</v>
      </c>
      <c r="AC53" t="n">
        <v>580.9837665487598</v>
      </c>
      <c r="AD53" t="n">
        <v>469420.8281980706</v>
      </c>
      <c r="AE53" t="n">
        <v>642282.2865259461</v>
      </c>
      <c r="AF53" t="n">
        <v>2.336261400628083e-06</v>
      </c>
      <c r="AG53" t="n">
        <v>10.78776041666667</v>
      </c>
      <c r="AH53" t="n">
        <v>580983.7665487599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6.0378</v>
      </c>
      <c r="E54" t="n">
        <v>16.56</v>
      </c>
      <c r="F54" t="n">
        <v>12.97</v>
      </c>
      <c r="G54" t="n">
        <v>64.83</v>
      </c>
      <c r="H54" t="n">
        <v>0.8</v>
      </c>
      <c r="I54" t="n">
        <v>12</v>
      </c>
      <c r="J54" t="n">
        <v>312.42</v>
      </c>
      <c r="K54" t="n">
        <v>61.2</v>
      </c>
      <c r="L54" t="n">
        <v>14</v>
      </c>
      <c r="M54" t="n">
        <v>10</v>
      </c>
      <c r="N54" t="n">
        <v>92.22</v>
      </c>
      <c r="O54" t="n">
        <v>38765.89</v>
      </c>
      <c r="P54" t="n">
        <v>200.02</v>
      </c>
      <c r="Q54" t="n">
        <v>988.08</v>
      </c>
      <c r="R54" t="n">
        <v>44.4</v>
      </c>
      <c r="S54" t="n">
        <v>35.43</v>
      </c>
      <c r="T54" t="n">
        <v>3450.5</v>
      </c>
      <c r="U54" t="n">
        <v>0.8</v>
      </c>
      <c r="V54" t="n">
        <v>0.88</v>
      </c>
      <c r="W54" t="n">
        <v>2.98</v>
      </c>
      <c r="X54" t="n">
        <v>0.21</v>
      </c>
      <c r="Y54" t="n">
        <v>1</v>
      </c>
      <c r="Z54" t="n">
        <v>10</v>
      </c>
      <c r="AA54" t="n">
        <v>468.1699801062686</v>
      </c>
      <c r="AB54" t="n">
        <v>640.5708209832193</v>
      </c>
      <c r="AC54" t="n">
        <v>579.435640875374</v>
      </c>
      <c r="AD54" t="n">
        <v>468169.9801062685</v>
      </c>
      <c r="AE54" t="n">
        <v>640570.8209832193</v>
      </c>
      <c r="AF54" t="n">
        <v>2.336841953632563e-06</v>
      </c>
      <c r="AG54" t="n">
        <v>10.78125</v>
      </c>
      <c r="AH54" t="n">
        <v>579435.640875374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6.0643</v>
      </c>
      <c r="E55" t="n">
        <v>16.49</v>
      </c>
      <c r="F55" t="n">
        <v>12.95</v>
      </c>
      <c r="G55" t="n">
        <v>70.63</v>
      </c>
      <c r="H55" t="n">
        <v>0.8100000000000001</v>
      </c>
      <c r="I55" t="n">
        <v>11</v>
      </c>
      <c r="J55" t="n">
        <v>312.97</v>
      </c>
      <c r="K55" t="n">
        <v>61.2</v>
      </c>
      <c r="L55" t="n">
        <v>14.25</v>
      </c>
      <c r="M55" t="n">
        <v>9</v>
      </c>
      <c r="N55" t="n">
        <v>92.52</v>
      </c>
      <c r="O55" t="n">
        <v>38833.69</v>
      </c>
      <c r="P55" t="n">
        <v>198.94</v>
      </c>
      <c r="Q55" t="n">
        <v>988.15</v>
      </c>
      <c r="R55" t="n">
        <v>43.89</v>
      </c>
      <c r="S55" t="n">
        <v>35.43</v>
      </c>
      <c r="T55" t="n">
        <v>3199.85</v>
      </c>
      <c r="U55" t="n">
        <v>0.8100000000000001</v>
      </c>
      <c r="V55" t="n">
        <v>0.88</v>
      </c>
      <c r="W55" t="n">
        <v>2.98</v>
      </c>
      <c r="X55" t="n">
        <v>0.19</v>
      </c>
      <c r="Y55" t="n">
        <v>1</v>
      </c>
      <c r="Z55" t="n">
        <v>10</v>
      </c>
      <c r="AA55" t="n">
        <v>466.0323810778588</v>
      </c>
      <c r="AB55" t="n">
        <v>637.6460636883357</v>
      </c>
      <c r="AC55" t="n">
        <v>576.7900183117913</v>
      </c>
      <c r="AD55" t="n">
        <v>466032.3810778588</v>
      </c>
      <c r="AE55" t="n">
        <v>637646.0636883357</v>
      </c>
      <c r="AF55" t="n">
        <v>2.347098390045041e-06</v>
      </c>
      <c r="AG55" t="n">
        <v>10.73567708333333</v>
      </c>
      <c r="AH55" t="n">
        <v>576790.0183117914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6.0587</v>
      </c>
      <c r="E56" t="n">
        <v>16.51</v>
      </c>
      <c r="F56" t="n">
        <v>12.96</v>
      </c>
      <c r="G56" t="n">
        <v>70.70999999999999</v>
      </c>
      <c r="H56" t="n">
        <v>0.82</v>
      </c>
      <c r="I56" t="n">
        <v>11</v>
      </c>
      <c r="J56" t="n">
        <v>313.52</v>
      </c>
      <c r="K56" t="n">
        <v>61.2</v>
      </c>
      <c r="L56" t="n">
        <v>14.5</v>
      </c>
      <c r="M56" t="n">
        <v>9</v>
      </c>
      <c r="N56" t="n">
        <v>92.81999999999999</v>
      </c>
      <c r="O56" t="n">
        <v>38901.63</v>
      </c>
      <c r="P56" t="n">
        <v>199.15</v>
      </c>
      <c r="Q56" t="n">
        <v>988.08</v>
      </c>
      <c r="R56" t="n">
        <v>44.22</v>
      </c>
      <c r="S56" t="n">
        <v>35.43</v>
      </c>
      <c r="T56" t="n">
        <v>3364.56</v>
      </c>
      <c r="U56" t="n">
        <v>0.8</v>
      </c>
      <c r="V56" t="n">
        <v>0.88</v>
      </c>
      <c r="W56" t="n">
        <v>2.99</v>
      </c>
      <c r="X56" t="n">
        <v>0.21</v>
      </c>
      <c r="Y56" t="n">
        <v>1</v>
      </c>
      <c r="Z56" t="n">
        <v>10</v>
      </c>
      <c r="AA56" t="n">
        <v>466.4947654125708</v>
      </c>
      <c r="AB56" t="n">
        <v>638.2787183340458</v>
      </c>
      <c r="AC56" t="n">
        <v>577.3622932860513</v>
      </c>
      <c r="AD56" t="n">
        <v>466494.7654125708</v>
      </c>
      <c r="AE56" t="n">
        <v>638278.7183340458</v>
      </c>
      <c r="AF56" t="n">
        <v>2.344930992161649e-06</v>
      </c>
      <c r="AG56" t="n">
        <v>10.74869791666667</v>
      </c>
      <c r="AH56" t="n">
        <v>577362.2932860514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6.0646</v>
      </c>
      <c r="E57" t="n">
        <v>16.49</v>
      </c>
      <c r="F57" t="n">
        <v>12.95</v>
      </c>
      <c r="G57" t="n">
        <v>70.62</v>
      </c>
      <c r="H57" t="n">
        <v>0.84</v>
      </c>
      <c r="I57" t="n">
        <v>11</v>
      </c>
      <c r="J57" t="n">
        <v>314.07</v>
      </c>
      <c r="K57" t="n">
        <v>61.2</v>
      </c>
      <c r="L57" t="n">
        <v>14.75</v>
      </c>
      <c r="M57" t="n">
        <v>9</v>
      </c>
      <c r="N57" t="n">
        <v>93.12</v>
      </c>
      <c r="O57" t="n">
        <v>38969.71</v>
      </c>
      <c r="P57" t="n">
        <v>198.56</v>
      </c>
      <c r="Q57" t="n">
        <v>988.08</v>
      </c>
      <c r="R57" t="n">
        <v>43.8</v>
      </c>
      <c r="S57" t="n">
        <v>35.43</v>
      </c>
      <c r="T57" t="n">
        <v>3154.76</v>
      </c>
      <c r="U57" t="n">
        <v>0.8100000000000001</v>
      </c>
      <c r="V57" t="n">
        <v>0.88</v>
      </c>
      <c r="W57" t="n">
        <v>2.98</v>
      </c>
      <c r="X57" t="n">
        <v>0.19</v>
      </c>
      <c r="Y57" t="n">
        <v>1</v>
      </c>
      <c r="Z57" t="n">
        <v>10</v>
      </c>
      <c r="AA57" t="n">
        <v>465.6793941073468</v>
      </c>
      <c r="AB57" t="n">
        <v>637.163091342595</v>
      </c>
      <c r="AC57" t="n">
        <v>576.3531401688722</v>
      </c>
      <c r="AD57" t="n">
        <v>465679.3941073468</v>
      </c>
      <c r="AE57" t="n">
        <v>637163.0913425949</v>
      </c>
      <c r="AF57" t="n">
        <v>2.347214500645937e-06</v>
      </c>
      <c r="AG57" t="n">
        <v>10.73567708333333</v>
      </c>
      <c r="AH57" t="n">
        <v>576353.1401688722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6.0622</v>
      </c>
      <c r="E58" t="n">
        <v>16.5</v>
      </c>
      <c r="F58" t="n">
        <v>12.95</v>
      </c>
      <c r="G58" t="n">
        <v>70.66</v>
      </c>
      <c r="H58" t="n">
        <v>0.85</v>
      </c>
      <c r="I58" t="n">
        <v>11</v>
      </c>
      <c r="J58" t="n">
        <v>314.62</v>
      </c>
      <c r="K58" t="n">
        <v>61.2</v>
      </c>
      <c r="L58" t="n">
        <v>15</v>
      </c>
      <c r="M58" t="n">
        <v>9</v>
      </c>
      <c r="N58" t="n">
        <v>93.43000000000001</v>
      </c>
      <c r="O58" t="n">
        <v>39037.92</v>
      </c>
      <c r="P58" t="n">
        <v>197.95</v>
      </c>
      <c r="Q58" t="n">
        <v>988.1</v>
      </c>
      <c r="R58" t="n">
        <v>43.97</v>
      </c>
      <c r="S58" t="n">
        <v>35.43</v>
      </c>
      <c r="T58" t="n">
        <v>3239.7</v>
      </c>
      <c r="U58" t="n">
        <v>0.8100000000000001</v>
      </c>
      <c r="V58" t="n">
        <v>0.88</v>
      </c>
      <c r="W58" t="n">
        <v>2.98</v>
      </c>
      <c r="X58" t="n">
        <v>0.2</v>
      </c>
      <c r="Y58" t="n">
        <v>1</v>
      </c>
      <c r="Z58" t="n">
        <v>10</v>
      </c>
      <c r="AA58" t="n">
        <v>465.2277102818071</v>
      </c>
      <c r="AB58" t="n">
        <v>636.5450776056077</v>
      </c>
      <c r="AC58" t="n">
        <v>575.7941087955553</v>
      </c>
      <c r="AD58" t="n">
        <v>465227.7102818071</v>
      </c>
      <c r="AE58" t="n">
        <v>636545.0776056077</v>
      </c>
      <c r="AF58" t="n">
        <v>2.34628561583877e-06</v>
      </c>
      <c r="AG58" t="n">
        <v>10.7421875</v>
      </c>
      <c r="AH58" t="n">
        <v>575794.1087955553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6.0645</v>
      </c>
      <c r="E59" t="n">
        <v>16.49</v>
      </c>
      <c r="F59" t="n">
        <v>12.95</v>
      </c>
      <c r="G59" t="n">
        <v>70.62</v>
      </c>
      <c r="H59" t="n">
        <v>0.86</v>
      </c>
      <c r="I59" t="n">
        <v>11</v>
      </c>
      <c r="J59" t="n">
        <v>315.18</v>
      </c>
      <c r="K59" t="n">
        <v>61.2</v>
      </c>
      <c r="L59" t="n">
        <v>15.25</v>
      </c>
      <c r="M59" t="n">
        <v>9</v>
      </c>
      <c r="N59" t="n">
        <v>93.73</v>
      </c>
      <c r="O59" t="n">
        <v>39106.27</v>
      </c>
      <c r="P59" t="n">
        <v>196.73</v>
      </c>
      <c r="Q59" t="n">
        <v>988.08</v>
      </c>
      <c r="R59" t="n">
        <v>43.9</v>
      </c>
      <c r="S59" t="n">
        <v>35.43</v>
      </c>
      <c r="T59" t="n">
        <v>3205.84</v>
      </c>
      <c r="U59" t="n">
        <v>0.8100000000000001</v>
      </c>
      <c r="V59" t="n">
        <v>0.88</v>
      </c>
      <c r="W59" t="n">
        <v>2.98</v>
      </c>
      <c r="X59" t="n">
        <v>0.19</v>
      </c>
      <c r="Y59" t="n">
        <v>1</v>
      </c>
      <c r="Z59" t="n">
        <v>10</v>
      </c>
      <c r="AA59" t="n">
        <v>464.0412443339238</v>
      </c>
      <c r="AB59" t="n">
        <v>634.9217025525302</v>
      </c>
      <c r="AC59" t="n">
        <v>574.3256663791224</v>
      </c>
      <c r="AD59" t="n">
        <v>464041.2443339238</v>
      </c>
      <c r="AE59" t="n">
        <v>634921.7025525302</v>
      </c>
      <c r="AF59" t="n">
        <v>2.347175797112305e-06</v>
      </c>
      <c r="AG59" t="n">
        <v>10.73567708333333</v>
      </c>
      <c r="AH59" t="n">
        <v>574325.6663791224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6.0934</v>
      </c>
      <c r="E60" t="n">
        <v>16.41</v>
      </c>
      <c r="F60" t="n">
        <v>12.92</v>
      </c>
      <c r="G60" t="n">
        <v>77.54000000000001</v>
      </c>
      <c r="H60" t="n">
        <v>0.87</v>
      </c>
      <c r="I60" t="n">
        <v>10</v>
      </c>
      <c r="J60" t="n">
        <v>315.73</v>
      </c>
      <c r="K60" t="n">
        <v>61.2</v>
      </c>
      <c r="L60" t="n">
        <v>15.5</v>
      </c>
      <c r="M60" t="n">
        <v>8</v>
      </c>
      <c r="N60" t="n">
        <v>94.03</v>
      </c>
      <c r="O60" t="n">
        <v>39174.75</v>
      </c>
      <c r="P60" t="n">
        <v>194.87</v>
      </c>
      <c r="Q60" t="n">
        <v>988.08</v>
      </c>
      <c r="R60" t="n">
        <v>43.05</v>
      </c>
      <c r="S60" t="n">
        <v>35.43</v>
      </c>
      <c r="T60" t="n">
        <v>2785.01</v>
      </c>
      <c r="U60" t="n">
        <v>0.82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461.0911852037391</v>
      </c>
      <c r="AB60" t="n">
        <v>630.8853015031882</v>
      </c>
      <c r="AC60" t="n">
        <v>570.6744937808051</v>
      </c>
      <c r="AD60" t="n">
        <v>461091.1852037391</v>
      </c>
      <c r="AE60" t="n">
        <v>630885.3015031882</v>
      </c>
      <c r="AF60" t="n">
        <v>2.358361118331952e-06</v>
      </c>
      <c r="AG60" t="n">
        <v>10.68359375</v>
      </c>
      <c r="AH60" t="n">
        <v>570674.493780805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6.0914</v>
      </c>
      <c r="E61" t="n">
        <v>16.42</v>
      </c>
      <c r="F61" t="n">
        <v>12.93</v>
      </c>
      <c r="G61" t="n">
        <v>77.56999999999999</v>
      </c>
      <c r="H61" t="n">
        <v>0.89</v>
      </c>
      <c r="I61" t="n">
        <v>10</v>
      </c>
      <c r="J61" t="n">
        <v>316.29</v>
      </c>
      <c r="K61" t="n">
        <v>61.2</v>
      </c>
      <c r="L61" t="n">
        <v>15.75</v>
      </c>
      <c r="M61" t="n">
        <v>8</v>
      </c>
      <c r="N61" t="n">
        <v>94.34</v>
      </c>
      <c r="O61" t="n">
        <v>39243.37</v>
      </c>
      <c r="P61" t="n">
        <v>194.95</v>
      </c>
      <c r="Q61" t="n">
        <v>988.16</v>
      </c>
      <c r="R61" t="n">
        <v>43.13</v>
      </c>
      <c r="S61" t="n">
        <v>35.43</v>
      </c>
      <c r="T61" t="n">
        <v>2823.78</v>
      </c>
      <c r="U61" t="n">
        <v>0.82</v>
      </c>
      <c r="V61" t="n">
        <v>0.88</v>
      </c>
      <c r="W61" t="n">
        <v>2.98</v>
      </c>
      <c r="X61" t="n">
        <v>0.17</v>
      </c>
      <c r="Y61" t="n">
        <v>1</v>
      </c>
      <c r="Z61" t="n">
        <v>10</v>
      </c>
      <c r="AA61" t="n">
        <v>461.2899481567851</v>
      </c>
      <c r="AB61" t="n">
        <v>631.1572577443484</v>
      </c>
      <c r="AC61" t="n">
        <v>570.9204949000019</v>
      </c>
      <c r="AD61" t="n">
        <v>461289.9481567851</v>
      </c>
      <c r="AE61" t="n">
        <v>631157.2577443484</v>
      </c>
      <c r="AF61" t="n">
        <v>2.357587047659312e-06</v>
      </c>
      <c r="AG61" t="n">
        <v>10.69010416666667</v>
      </c>
      <c r="AH61" t="n">
        <v>570920.4949000019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6.0929</v>
      </c>
      <c r="E62" t="n">
        <v>16.41</v>
      </c>
      <c r="F62" t="n">
        <v>12.92</v>
      </c>
      <c r="G62" t="n">
        <v>77.55</v>
      </c>
      <c r="H62" t="n">
        <v>0.9</v>
      </c>
      <c r="I62" t="n">
        <v>10</v>
      </c>
      <c r="J62" t="n">
        <v>316.85</v>
      </c>
      <c r="K62" t="n">
        <v>61.2</v>
      </c>
      <c r="L62" t="n">
        <v>16</v>
      </c>
      <c r="M62" t="n">
        <v>8</v>
      </c>
      <c r="N62" t="n">
        <v>94.65000000000001</v>
      </c>
      <c r="O62" t="n">
        <v>39312.13</v>
      </c>
      <c r="P62" t="n">
        <v>193.71</v>
      </c>
      <c r="Q62" t="n">
        <v>988.09</v>
      </c>
      <c r="R62" t="n">
        <v>43</v>
      </c>
      <c r="S62" t="n">
        <v>35.43</v>
      </c>
      <c r="T62" t="n">
        <v>2763.4</v>
      </c>
      <c r="U62" t="n">
        <v>0.82</v>
      </c>
      <c r="V62" t="n">
        <v>0.88</v>
      </c>
      <c r="W62" t="n">
        <v>2.98</v>
      </c>
      <c r="X62" t="n">
        <v>0.17</v>
      </c>
      <c r="Y62" t="n">
        <v>1</v>
      </c>
      <c r="Z62" t="n">
        <v>10</v>
      </c>
      <c r="AA62" t="n">
        <v>460.0746181077635</v>
      </c>
      <c r="AB62" t="n">
        <v>629.4943895546992</v>
      </c>
      <c r="AC62" t="n">
        <v>569.4163285165226</v>
      </c>
      <c r="AD62" t="n">
        <v>460074.6181077635</v>
      </c>
      <c r="AE62" t="n">
        <v>629494.3895546992</v>
      </c>
      <c r="AF62" t="n">
        <v>2.358167600663792e-06</v>
      </c>
      <c r="AG62" t="n">
        <v>10.68359375</v>
      </c>
      <c r="AH62" t="n">
        <v>569416.3285165227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6.0901</v>
      </c>
      <c r="E63" t="n">
        <v>16.42</v>
      </c>
      <c r="F63" t="n">
        <v>12.93</v>
      </c>
      <c r="G63" t="n">
        <v>77.59</v>
      </c>
      <c r="H63" t="n">
        <v>0.91</v>
      </c>
      <c r="I63" t="n">
        <v>10</v>
      </c>
      <c r="J63" t="n">
        <v>317.41</v>
      </c>
      <c r="K63" t="n">
        <v>61.2</v>
      </c>
      <c r="L63" t="n">
        <v>16.25</v>
      </c>
      <c r="M63" t="n">
        <v>8</v>
      </c>
      <c r="N63" t="n">
        <v>94.95999999999999</v>
      </c>
      <c r="O63" t="n">
        <v>39381.03</v>
      </c>
      <c r="P63" t="n">
        <v>193.3</v>
      </c>
      <c r="Q63" t="n">
        <v>988.16</v>
      </c>
      <c r="R63" t="n">
        <v>43.28</v>
      </c>
      <c r="S63" t="n">
        <v>35.43</v>
      </c>
      <c r="T63" t="n">
        <v>2902.19</v>
      </c>
      <c r="U63" t="n">
        <v>0.82</v>
      </c>
      <c r="V63" t="n">
        <v>0.88</v>
      </c>
      <c r="W63" t="n">
        <v>2.98</v>
      </c>
      <c r="X63" t="n">
        <v>0.18</v>
      </c>
      <c r="Y63" t="n">
        <v>1</v>
      </c>
      <c r="Z63" t="n">
        <v>10</v>
      </c>
      <c r="AA63" t="n">
        <v>459.8663238288962</v>
      </c>
      <c r="AB63" t="n">
        <v>629.2093921330578</v>
      </c>
      <c r="AC63" t="n">
        <v>569.1585308488062</v>
      </c>
      <c r="AD63" t="n">
        <v>459866.3238288962</v>
      </c>
      <c r="AE63" t="n">
        <v>629209.3921330578</v>
      </c>
      <c r="AF63" t="n">
        <v>2.357083901722096e-06</v>
      </c>
      <c r="AG63" t="n">
        <v>10.69010416666667</v>
      </c>
      <c r="AH63" t="n">
        <v>569158.5308488063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6.0897</v>
      </c>
      <c r="E64" t="n">
        <v>16.42</v>
      </c>
      <c r="F64" t="n">
        <v>12.93</v>
      </c>
      <c r="G64" t="n">
        <v>77.59999999999999</v>
      </c>
      <c r="H64" t="n">
        <v>0.92</v>
      </c>
      <c r="I64" t="n">
        <v>10</v>
      </c>
      <c r="J64" t="n">
        <v>317.97</v>
      </c>
      <c r="K64" t="n">
        <v>61.2</v>
      </c>
      <c r="L64" t="n">
        <v>16.5</v>
      </c>
      <c r="M64" t="n">
        <v>8</v>
      </c>
      <c r="N64" t="n">
        <v>95.27</v>
      </c>
      <c r="O64" t="n">
        <v>39450.07</v>
      </c>
      <c r="P64" t="n">
        <v>192.98</v>
      </c>
      <c r="Q64" t="n">
        <v>988.11</v>
      </c>
      <c r="R64" t="n">
        <v>43.27</v>
      </c>
      <c r="S64" t="n">
        <v>35.43</v>
      </c>
      <c r="T64" t="n">
        <v>2898.02</v>
      </c>
      <c r="U64" t="n">
        <v>0.82</v>
      </c>
      <c r="V64" t="n">
        <v>0.88</v>
      </c>
      <c r="W64" t="n">
        <v>2.98</v>
      </c>
      <c r="X64" t="n">
        <v>0.18</v>
      </c>
      <c r="Y64" t="n">
        <v>1</v>
      </c>
      <c r="Z64" t="n">
        <v>10</v>
      </c>
      <c r="AA64" t="n">
        <v>459.5958913834399</v>
      </c>
      <c r="AB64" t="n">
        <v>628.839374530547</v>
      </c>
      <c r="AC64" t="n">
        <v>568.8238272069563</v>
      </c>
      <c r="AD64" t="n">
        <v>459595.8913834399</v>
      </c>
      <c r="AE64" t="n">
        <v>628839.3745305471</v>
      </c>
      <c r="AF64" t="n">
        <v>2.356929087587568e-06</v>
      </c>
      <c r="AG64" t="n">
        <v>10.69010416666667</v>
      </c>
      <c r="AH64" t="n">
        <v>568823.8272069562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6.0911</v>
      </c>
      <c r="E65" t="n">
        <v>16.42</v>
      </c>
      <c r="F65" t="n">
        <v>12.93</v>
      </c>
      <c r="G65" t="n">
        <v>77.58</v>
      </c>
      <c r="H65" t="n">
        <v>0.9399999999999999</v>
      </c>
      <c r="I65" t="n">
        <v>10</v>
      </c>
      <c r="J65" t="n">
        <v>318.53</v>
      </c>
      <c r="K65" t="n">
        <v>61.2</v>
      </c>
      <c r="L65" t="n">
        <v>16.75</v>
      </c>
      <c r="M65" t="n">
        <v>8</v>
      </c>
      <c r="N65" t="n">
        <v>95.58</v>
      </c>
      <c r="O65" t="n">
        <v>39519.26</v>
      </c>
      <c r="P65" t="n">
        <v>191.81</v>
      </c>
      <c r="Q65" t="n">
        <v>988.11</v>
      </c>
      <c r="R65" t="n">
        <v>43.1</v>
      </c>
      <c r="S65" t="n">
        <v>35.43</v>
      </c>
      <c r="T65" t="n">
        <v>2813.23</v>
      </c>
      <c r="U65" t="n">
        <v>0.82</v>
      </c>
      <c r="V65" t="n">
        <v>0.88</v>
      </c>
      <c r="W65" t="n">
        <v>2.98</v>
      </c>
      <c r="X65" t="n">
        <v>0.18</v>
      </c>
      <c r="Y65" t="n">
        <v>1</v>
      </c>
      <c r="Z65" t="n">
        <v>10</v>
      </c>
      <c r="AA65" t="n">
        <v>458.496299701793</v>
      </c>
      <c r="AB65" t="n">
        <v>627.3348646811565</v>
      </c>
      <c r="AC65" t="n">
        <v>567.4629056659988</v>
      </c>
      <c r="AD65" t="n">
        <v>458496.2997017929</v>
      </c>
      <c r="AE65" t="n">
        <v>627334.8646811566</v>
      </c>
      <c r="AF65" t="n">
        <v>2.357470937058416e-06</v>
      </c>
      <c r="AG65" t="n">
        <v>10.69010416666667</v>
      </c>
      <c r="AH65" t="n">
        <v>567462.9056659988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6.1216</v>
      </c>
      <c r="E66" t="n">
        <v>16.34</v>
      </c>
      <c r="F66" t="n">
        <v>12.9</v>
      </c>
      <c r="G66" t="n">
        <v>86.01000000000001</v>
      </c>
      <c r="H66" t="n">
        <v>0.95</v>
      </c>
      <c r="I66" t="n">
        <v>9</v>
      </c>
      <c r="J66" t="n">
        <v>319.09</v>
      </c>
      <c r="K66" t="n">
        <v>61.2</v>
      </c>
      <c r="L66" t="n">
        <v>17</v>
      </c>
      <c r="M66" t="n">
        <v>7</v>
      </c>
      <c r="N66" t="n">
        <v>95.89</v>
      </c>
      <c r="O66" t="n">
        <v>39588.58</v>
      </c>
      <c r="P66" t="n">
        <v>189.8</v>
      </c>
      <c r="Q66" t="n">
        <v>988.08</v>
      </c>
      <c r="R66" t="n">
        <v>42.42</v>
      </c>
      <c r="S66" t="n">
        <v>35.43</v>
      </c>
      <c r="T66" t="n">
        <v>2475</v>
      </c>
      <c r="U66" t="n">
        <v>0.84</v>
      </c>
      <c r="V66" t="n">
        <v>0.88</v>
      </c>
      <c r="W66" t="n">
        <v>2.98</v>
      </c>
      <c r="X66" t="n">
        <v>0.15</v>
      </c>
      <c r="Y66" t="n">
        <v>1</v>
      </c>
      <c r="Z66" t="n">
        <v>10</v>
      </c>
      <c r="AA66" t="n">
        <v>455.3912225546802</v>
      </c>
      <c r="AB66" t="n">
        <v>623.0863611421411</v>
      </c>
      <c r="AC66" t="n">
        <v>563.6198733419347</v>
      </c>
      <c r="AD66" t="n">
        <v>455391.2225546801</v>
      </c>
      <c r="AE66" t="n">
        <v>623086.361142141</v>
      </c>
      <c r="AF66" t="n">
        <v>2.369275514816174e-06</v>
      </c>
      <c r="AG66" t="n">
        <v>10.63802083333333</v>
      </c>
      <c r="AH66" t="n">
        <v>563619.8733419348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6.1167</v>
      </c>
      <c r="E67" t="n">
        <v>16.35</v>
      </c>
      <c r="F67" t="n">
        <v>12.91</v>
      </c>
      <c r="G67" t="n">
        <v>86.09999999999999</v>
      </c>
      <c r="H67" t="n">
        <v>0.96</v>
      </c>
      <c r="I67" t="n">
        <v>9</v>
      </c>
      <c r="J67" t="n">
        <v>319.65</v>
      </c>
      <c r="K67" t="n">
        <v>61.2</v>
      </c>
      <c r="L67" t="n">
        <v>17.25</v>
      </c>
      <c r="M67" t="n">
        <v>7</v>
      </c>
      <c r="N67" t="n">
        <v>96.2</v>
      </c>
      <c r="O67" t="n">
        <v>39658.05</v>
      </c>
      <c r="P67" t="n">
        <v>190.25</v>
      </c>
      <c r="Q67" t="n">
        <v>988.08</v>
      </c>
      <c r="R67" t="n">
        <v>42.79</v>
      </c>
      <c r="S67" t="n">
        <v>35.43</v>
      </c>
      <c r="T67" t="n">
        <v>2659.02</v>
      </c>
      <c r="U67" t="n">
        <v>0.83</v>
      </c>
      <c r="V67" t="n">
        <v>0.88</v>
      </c>
      <c r="W67" t="n">
        <v>2.98</v>
      </c>
      <c r="X67" t="n">
        <v>0.16</v>
      </c>
      <c r="Y67" t="n">
        <v>1</v>
      </c>
      <c r="Z67" t="n">
        <v>10</v>
      </c>
      <c r="AA67" t="n">
        <v>456.0264597121133</v>
      </c>
      <c r="AB67" t="n">
        <v>623.9555206456266</v>
      </c>
      <c r="AC67" t="n">
        <v>564.4060814822805</v>
      </c>
      <c r="AD67" t="n">
        <v>456026.4597121133</v>
      </c>
      <c r="AE67" t="n">
        <v>623955.5206456266</v>
      </c>
      <c r="AF67" t="n">
        <v>2.367379041668206e-06</v>
      </c>
      <c r="AG67" t="n">
        <v>10.64453125</v>
      </c>
      <c r="AH67" t="n">
        <v>564406.0814822805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6.1161</v>
      </c>
      <c r="E68" t="n">
        <v>16.35</v>
      </c>
      <c r="F68" t="n">
        <v>12.92</v>
      </c>
      <c r="G68" t="n">
        <v>86.11</v>
      </c>
      <c r="H68" t="n">
        <v>0.97</v>
      </c>
      <c r="I68" t="n">
        <v>9</v>
      </c>
      <c r="J68" t="n">
        <v>320.22</v>
      </c>
      <c r="K68" t="n">
        <v>61.2</v>
      </c>
      <c r="L68" t="n">
        <v>17.5</v>
      </c>
      <c r="M68" t="n">
        <v>7</v>
      </c>
      <c r="N68" t="n">
        <v>96.52</v>
      </c>
      <c r="O68" t="n">
        <v>39727.66</v>
      </c>
      <c r="P68" t="n">
        <v>190.36</v>
      </c>
      <c r="Q68" t="n">
        <v>988.08</v>
      </c>
      <c r="R68" t="n">
        <v>42.95</v>
      </c>
      <c r="S68" t="n">
        <v>35.43</v>
      </c>
      <c r="T68" t="n">
        <v>2743.58</v>
      </c>
      <c r="U68" t="n">
        <v>0.82</v>
      </c>
      <c r="V68" t="n">
        <v>0.88</v>
      </c>
      <c r="W68" t="n">
        <v>2.98</v>
      </c>
      <c r="X68" t="n">
        <v>0.16</v>
      </c>
      <c r="Y68" t="n">
        <v>1</v>
      </c>
      <c r="Z68" t="n">
        <v>10</v>
      </c>
      <c r="AA68" t="n">
        <v>456.1962149145809</v>
      </c>
      <c r="AB68" t="n">
        <v>624.1877872027138</v>
      </c>
      <c r="AC68" t="n">
        <v>564.6161808451475</v>
      </c>
      <c r="AD68" t="n">
        <v>456196.2149145809</v>
      </c>
      <c r="AE68" t="n">
        <v>624187.7872027138</v>
      </c>
      <c r="AF68" t="n">
        <v>2.367146820466415e-06</v>
      </c>
      <c r="AG68" t="n">
        <v>10.64453125</v>
      </c>
      <c r="AH68" t="n">
        <v>564616.1808451475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6.1151</v>
      </c>
      <c r="E69" t="n">
        <v>16.35</v>
      </c>
      <c r="F69" t="n">
        <v>12.92</v>
      </c>
      <c r="G69" t="n">
        <v>86.13</v>
      </c>
      <c r="H69" t="n">
        <v>0.99</v>
      </c>
      <c r="I69" t="n">
        <v>9</v>
      </c>
      <c r="J69" t="n">
        <v>320.78</v>
      </c>
      <c r="K69" t="n">
        <v>61.2</v>
      </c>
      <c r="L69" t="n">
        <v>17.75</v>
      </c>
      <c r="M69" t="n">
        <v>7</v>
      </c>
      <c r="N69" t="n">
        <v>96.83</v>
      </c>
      <c r="O69" t="n">
        <v>39797.41</v>
      </c>
      <c r="P69" t="n">
        <v>190.45</v>
      </c>
      <c r="Q69" t="n">
        <v>988.08</v>
      </c>
      <c r="R69" t="n">
        <v>42.87</v>
      </c>
      <c r="S69" t="n">
        <v>35.43</v>
      </c>
      <c r="T69" t="n">
        <v>2699.35</v>
      </c>
      <c r="U69" t="n">
        <v>0.83</v>
      </c>
      <c r="V69" t="n">
        <v>0.88</v>
      </c>
      <c r="W69" t="n">
        <v>2.98</v>
      </c>
      <c r="X69" t="n">
        <v>0.17</v>
      </c>
      <c r="Y69" t="n">
        <v>1</v>
      </c>
      <c r="Z69" t="n">
        <v>10</v>
      </c>
      <c r="AA69" t="n">
        <v>456.3143719124944</v>
      </c>
      <c r="AB69" t="n">
        <v>624.349454819978</v>
      </c>
      <c r="AC69" t="n">
        <v>564.7624191319219</v>
      </c>
      <c r="AD69" t="n">
        <v>456314.3719124944</v>
      </c>
      <c r="AE69" t="n">
        <v>624349.454819978</v>
      </c>
      <c r="AF69" t="n">
        <v>2.366759785130095e-06</v>
      </c>
      <c r="AG69" t="n">
        <v>10.64453125</v>
      </c>
      <c r="AH69" t="n">
        <v>564762.4191319218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6.1178</v>
      </c>
      <c r="E70" t="n">
        <v>16.35</v>
      </c>
      <c r="F70" t="n">
        <v>12.91</v>
      </c>
      <c r="G70" t="n">
        <v>86.08</v>
      </c>
      <c r="H70" t="n">
        <v>1</v>
      </c>
      <c r="I70" t="n">
        <v>9</v>
      </c>
      <c r="J70" t="n">
        <v>321.35</v>
      </c>
      <c r="K70" t="n">
        <v>61.2</v>
      </c>
      <c r="L70" t="n">
        <v>18</v>
      </c>
      <c r="M70" t="n">
        <v>7</v>
      </c>
      <c r="N70" t="n">
        <v>97.15000000000001</v>
      </c>
      <c r="O70" t="n">
        <v>39867.32</v>
      </c>
      <c r="P70" t="n">
        <v>189.79</v>
      </c>
      <c r="Q70" t="n">
        <v>988.09</v>
      </c>
      <c r="R70" t="n">
        <v>42.78</v>
      </c>
      <c r="S70" t="n">
        <v>35.43</v>
      </c>
      <c r="T70" t="n">
        <v>2657.15</v>
      </c>
      <c r="U70" t="n">
        <v>0.83</v>
      </c>
      <c r="V70" t="n">
        <v>0.88</v>
      </c>
      <c r="W70" t="n">
        <v>2.98</v>
      </c>
      <c r="X70" t="n">
        <v>0.16</v>
      </c>
      <c r="Y70" t="n">
        <v>1</v>
      </c>
      <c r="Z70" t="n">
        <v>10</v>
      </c>
      <c r="AA70" t="n">
        <v>455.5754550444738</v>
      </c>
      <c r="AB70" t="n">
        <v>623.3384361624405</v>
      </c>
      <c r="AC70" t="n">
        <v>563.8478906760863</v>
      </c>
      <c r="AD70" t="n">
        <v>455575.4550444738</v>
      </c>
      <c r="AE70" t="n">
        <v>623338.4361624406</v>
      </c>
      <c r="AF70" t="n">
        <v>2.367804780538159e-06</v>
      </c>
      <c r="AG70" t="n">
        <v>10.64453125</v>
      </c>
      <c r="AH70" t="n">
        <v>563847.8906760863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6.1188</v>
      </c>
      <c r="E71" t="n">
        <v>16.34</v>
      </c>
      <c r="F71" t="n">
        <v>12.91</v>
      </c>
      <c r="G71" t="n">
        <v>86.06</v>
      </c>
      <c r="H71" t="n">
        <v>1.01</v>
      </c>
      <c r="I71" t="n">
        <v>9</v>
      </c>
      <c r="J71" t="n">
        <v>321.92</v>
      </c>
      <c r="K71" t="n">
        <v>61.2</v>
      </c>
      <c r="L71" t="n">
        <v>18.25</v>
      </c>
      <c r="M71" t="n">
        <v>7</v>
      </c>
      <c r="N71" t="n">
        <v>97.47</v>
      </c>
      <c r="O71" t="n">
        <v>39937.36</v>
      </c>
      <c r="P71" t="n">
        <v>188.86</v>
      </c>
      <c r="Q71" t="n">
        <v>988.13</v>
      </c>
      <c r="R71" t="n">
        <v>42.51</v>
      </c>
      <c r="S71" t="n">
        <v>35.43</v>
      </c>
      <c r="T71" t="n">
        <v>2519.76</v>
      </c>
      <c r="U71" t="n">
        <v>0.83</v>
      </c>
      <c r="V71" t="n">
        <v>0.88</v>
      </c>
      <c r="W71" t="n">
        <v>2.98</v>
      </c>
      <c r="X71" t="n">
        <v>0.16</v>
      </c>
      <c r="Y71" t="n">
        <v>1</v>
      </c>
      <c r="Z71" t="n">
        <v>10</v>
      </c>
      <c r="AA71" t="n">
        <v>454.7103889703553</v>
      </c>
      <c r="AB71" t="n">
        <v>622.1548145958099</v>
      </c>
      <c r="AC71" t="n">
        <v>562.7772322905515</v>
      </c>
      <c r="AD71" t="n">
        <v>454710.3889703553</v>
      </c>
      <c r="AE71" t="n">
        <v>622154.8145958099</v>
      </c>
      <c r="AF71" t="n">
        <v>2.368191815874479e-06</v>
      </c>
      <c r="AG71" t="n">
        <v>10.63802083333333</v>
      </c>
      <c r="AH71" t="n">
        <v>562777.2322905515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6.1188</v>
      </c>
      <c r="E72" t="n">
        <v>16.34</v>
      </c>
      <c r="F72" t="n">
        <v>12.91</v>
      </c>
      <c r="G72" t="n">
        <v>86.06</v>
      </c>
      <c r="H72" t="n">
        <v>1.02</v>
      </c>
      <c r="I72" t="n">
        <v>9</v>
      </c>
      <c r="J72" t="n">
        <v>322.49</v>
      </c>
      <c r="K72" t="n">
        <v>61.2</v>
      </c>
      <c r="L72" t="n">
        <v>18.5</v>
      </c>
      <c r="M72" t="n">
        <v>6</v>
      </c>
      <c r="N72" t="n">
        <v>97.79000000000001</v>
      </c>
      <c r="O72" t="n">
        <v>40007.56</v>
      </c>
      <c r="P72" t="n">
        <v>187.03</v>
      </c>
      <c r="Q72" t="n">
        <v>988.11</v>
      </c>
      <c r="R72" t="n">
        <v>42.65</v>
      </c>
      <c r="S72" t="n">
        <v>35.43</v>
      </c>
      <c r="T72" t="n">
        <v>2589.39</v>
      </c>
      <c r="U72" t="n">
        <v>0.83</v>
      </c>
      <c r="V72" t="n">
        <v>0.88</v>
      </c>
      <c r="W72" t="n">
        <v>2.98</v>
      </c>
      <c r="X72" t="n">
        <v>0.15</v>
      </c>
      <c r="Y72" t="n">
        <v>1</v>
      </c>
      <c r="Z72" t="n">
        <v>10</v>
      </c>
      <c r="AA72" t="n">
        <v>453.0828175221081</v>
      </c>
      <c r="AB72" t="n">
        <v>619.9278995369335</v>
      </c>
      <c r="AC72" t="n">
        <v>560.7628508793995</v>
      </c>
      <c r="AD72" t="n">
        <v>453082.8175221081</v>
      </c>
      <c r="AE72" t="n">
        <v>619927.8995369335</v>
      </c>
      <c r="AF72" t="n">
        <v>2.368191815874479e-06</v>
      </c>
      <c r="AG72" t="n">
        <v>10.63802083333333</v>
      </c>
      <c r="AH72" t="n">
        <v>560762.8508793995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6.1153</v>
      </c>
      <c r="E73" t="n">
        <v>16.35</v>
      </c>
      <c r="F73" t="n">
        <v>12.92</v>
      </c>
      <c r="G73" t="n">
        <v>86.12</v>
      </c>
      <c r="H73" t="n">
        <v>1.03</v>
      </c>
      <c r="I73" t="n">
        <v>9</v>
      </c>
      <c r="J73" t="n">
        <v>323.06</v>
      </c>
      <c r="K73" t="n">
        <v>61.2</v>
      </c>
      <c r="L73" t="n">
        <v>18.75</v>
      </c>
      <c r="M73" t="n">
        <v>4</v>
      </c>
      <c r="N73" t="n">
        <v>98.11</v>
      </c>
      <c r="O73" t="n">
        <v>40077.9</v>
      </c>
      <c r="P73" t="n">
        <v>186.64</v>
      </c>
      <c r="Q73" t="n">
        <v>988.08</v>
      </c>
      <c r="R73" t="n">
        <v>42.76</v>
      </c>
      <c r="S73" t="n">
        <v>35.43</v>
      </c>
      <c r="T73" t="n">
        <v>2644.8</v>
      </c>
      <c r="U73" t="n">
        <v>0.83</v>
      </c>
      <c r="V73" t="n">
        <v>0.88</v>
      </c>
      <c r="W73" t="n">
        <v>2.98</v>
      </c>
      <c r="X73" t="n">
        <v>0.17</v>
      </c>
      <c r="Y73" t="n">
        <v>1</v>
      </c>
      <c r="Z73" t="n">
        <v>10</v>
      </c>
      <c r="AA73" t="n">
        <v>452.9162657052938</v>
      </c>
      <c r="AB73" t="n">
        <v>619.7000159934204</v>
      </c>
      <c r="AC73" t="n">
        <v>560.5567162214427</v>
      </c>
      <c r="AD73" t="n">
        <v>452916.2657052937</v>
      </c>
      <c r="AE73" t="n">
        <v>619700.0159934204</v>
      </c>
      <c r="AF73" t="n">
        <v>2.366837192197358e-06</v>
      </c>
      <c r="AG73" t="n">
        <v>10.64453125</v>
      </c>
      <c r="AH73" t="n">
        <v>560556.7162214427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6.1145</v>
      </c>
      <c r="E74" t="n">
        <v>16.35</v>
      </c>
      <c r="F74" t="n">
        <v>12.92</v>
      </c>
      <c r="G74" t="n">
        <v>86.14</v>
      </c>
      <c r="H74" t="n">
        <v>1.05</v>
      </c>
      <c r="I74" t="n">
        <v>9</v>
      </c>
      <c r="J74" t="n">
        <v>323.63</v>
      </c>
      <c r="K74" t="n">
        <v>61.2</v>
      </c>
      <c r="L74" t="n">
        <v>19</v>
      </c>
      <c r="M74" t="n">
        <v>4</v>
      </c>
      <c r="N74" t="n">
        <v>98.43000000000001</v>
      </c>
      <c r="O74" t="n">
        <v>40148.52</v>
      </c>
      <c r="P74" t="n">
        <v>186.18</v>
      </c>
      <c r="Q74" t="n">
        <v>988.11</v>
      </c>
      <c r="R74" t="n">
        <v>42.81</v>
      </c>
      <c r="S74" t="n">
        <v>35.43</v>
      </c>
      <c r="T74" t="n">
        <v>2669.87</v>
      </c>
      <c r="U74" t="n">
        <v>0.83</v>
      </c>
      <c r="V74" t="n">
        <v>0.88</v>
      </c>
      <c r="W74" t="n">
        <v>2.98</v>
      </c>
      <c r="X74" t="n">
        <v>0.17</v>
      </c>
      <c r="Y74" t="n">
        <v>1</v>
      </c>
      <c r="Z74" t="n">
        <v>10</v>
      </c>
      <c r="AA74" t="n">
        <v>452.5368867813202</v>
      </c>
      <c r="AB74" t="n">
        <v>619.180933012623</v>
      </c>
      <c r="AC74" t="n">
        <v>560.0871737917951</v>
      </c>
      <c r="AD74" t="n">
        <v>452536.8867813202</v>
      </c>
      <c r="AE74" t="n">
        <v>619180.933012623</v>
      </c>
      <c r="AF74" t="n">
        <v>2.366527563928302e-06</v>
      </c>
      <c r="AG74" t="n">
        <v>10.64453125</v>
      </c>
      <c r="AH74" t="n">
        <v>560087.173791795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6.1425</v>
      </c>
      <c r="E75" t="n">
        <v>16.28</v>
      </c>
      <c r="F75" t="n">
        <v>12.9</v>
      </c>
      <c r="G75" t="n">
        <v>96.75</v>
      </c>
      <c r="H75" t="n">
        <v>1.06</v>
      </c>
      <c r="I75" t="n">
        <v>8</v>
      </c>
      <c r="J75" t="n">
        <v>324.2</v>
      </c>
      <c r="K75" t="n">
        <v>61.2</v>
      </c>
      <c r="L75" t="n">
        <v>19.25</v>
      </c>
      <c r="M75" t="n">
        <v>3</v>
      </c>
      <c r="N75" t="n">
        <v>98.75</v>
      </c>
      <c r="O75" t="n">
        <v>40219.17</v>
      </c>
      <c r="P75" t="n">
        <v>185.01</v>
      </c>
      <c r="Q75" t="n">
        <v>988.08</v>
      </c>
      <c r="R75" t="n">
        <v>42.12</v>
      </c>
      <c r="S75" t="n">
        <v>35.43</v>
      </c>
      <c r="T75" t="n">
        <v>2332.04</v>
      </c>
      <c r="U75" t="n">
        <v>0.84</v>
      </c>
      <c r="V75" t="n">
        <v>0.88</v>
      </c>
      <c r="W75" t="n">
        <v>2.98</v>
      </c>
      <c r="X75" t="n">
        <v>0.15</v>
      </c>
      <c r="Y75" t="n">
        <v>1</v>
      </c>
      <c r="Z75" t="n">
        <v>10</v>
      </c>
      <c r="AA75" t="n">
        <v>450.3582623655167</v>
      </c>
      <c r="AB75" t="n">
        <v>616.2000429727949</v>
      </c>
      <c r="AC75" t="n">
        <v>557.3907757136626</v>
      </c>
      <c r="AD75" t="n">
        <v>450358.2623655167</v>
      </c>
      <c r="AE75" t="n">
        <v>616200.0429727949</v>
      </c>
      <c r="AF75" t="n">
        <v>2.377364553345261e-06</v>
      </c>
      <c r="AG75" t="n">
        <v>10.59895833333333</v>
      </c>
      <c r="AH75" t="n">
        <v>557390.7757136626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6.1442</v>
      </c>
      <c r="E76" t="n">
        <v>16.28</v>
      </c>
      <c r="F76" t="n">
        <v>12.9</v>
      </c>
      <c r="G76" t="n">
        <v>96.70999999999999</v>
      </c>
      <c r="H76" t="n">
        <v>1.07</v>
      </c>
      <c r="I76" t="n">
        <v>8</v>
      </c>
      <c r="J76" t="n">
        <v>324.78</v>
      </c>
      <c r="K76" t="n">
        <v>61.2</v>
      </c>
      <c r="L76" t="n">
        <v>19.5</v>
      </c>
      <c r="M76" t="n">
        <v>2</v>
      </c>
      <c r="N76" t="n">
        <v>99.08</v>
      </c>
      <c r="O76" t="n">
        <v>40289.97</v>
      </c>
      <c r="P76" t="n">
        <v>185.23</v>
      </c>
      <c r="Q76" t="n">
        <v>988.13</v>
      </c>
      <c r="R76" t="n">
        <v>42.1</v>
      </c>
      <c r="S76" t="n">
        <v>35.43</v>
      </c>
      <c r="T76" t="n">
        <v>2320.49</v>
      </c>
      <c r="U76" t="n">
        <v>0.84</v>
      </c>
      <c r="V76" t="n">
        <v>0.88</v>
      </c>
      <c r="W76" t="n">
        <v>2.98</v>
      </c>
      <c r="X76" t="n">
        <v>0.14</v>
      </c>
      <c r="Y76" t="n">
        <v>1</v>
      </c>
      <c r="Z76" t="n">
        <v>10</v>
      </c>
      <c r="AA76" t="n">
        <v>450.4903306423158</v>
      </c>
      <c r="AB76" t="n">
        <v>616.3807446155524</v>
      </c>
      <c r="AC76" t="n">
        <v>557.5542314452517</v>
      </c>
      <c r="AD76" t="n">
        <v>450490.3306423158</v>
      </c>
      <c r="AE76" t="n">
        <v>616380.7446155525</v>
      </c>
      <c r="AF76" t="n">
        <v>2.378022513417005e-06</v>
      </c>
      <c r="AG76" t="n">
        <v>10.59895833333333</v>
      </c>
      <c r="AH76" t="n">
        <v>557554.2314452517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6.1425</v>
      </c>
      <c r="E77" t="n">
        <v>16.28</v>
      </c>
      <c r="F77" t="n">
        <v>12.9</v>
      </c>
      <c r="G77" t="n">
        <v>96.75</v>
      </c>
      <c r="H77" t="n">
        <v>1.08</v>
      </c>
      <c r="I77" t="n">
        <v>8</v>
      </c>
      <c r="J77" t="n">
        <v>325.35</v>
      </c>
      <c r="K77" t="n">
        <v>61.2</v>
      </c>
      <c r="L77" t="n">
        <v>19.75</v>
      </c>
      <c r="M77" t="n">
        <v>1</v>
      </c>
      <c r="N77" t="n">
        <v>99.40000000000001</v>
      </c>
      <c r="O77" t="n">
        <v>40360.92</v>
      </c>
      <c r="P77" t="n">
        <v>185.36</v>
      </c>
      <c r="Q77" t="n">
        <v>988.14</v>
      </c>
      <c r="R77" t="n">
        <v>42.17</v>
      </c>
      <c r="S77" t="n">
        <v>35.43</v>
      </c>
      <c r="T77" t="n">
        <v>2356.26</v>
      </c>
      <c r="U77" t="n">
        <v>0.84</v>
      </c>
      <c r="V77" t="n">
        <v>0.88</v>
      </c>
      <c r="W77" t="n">
        <v>2.98</v>
      </c>
      <c r="X77" t="n">
        <v>0.15</v>
      </c>
      <c r="Y77" t="n">
        <v>1</v>
      </c>
      <c r="Z77" t="n">
        <v>10</v>
      </c>
      <c r="AA77" t="n">
        <v>450.6683454747451</v>
      </c>
      <c r="AB77" t="n">
        <v>616.6243123627424</v>
      </c>
      <c r="AC77" t="n">
        <v>557.7745534284995</v>
      </c>
      <c r="AD77" t="n">
        <v>450668.3454747451</v>
      </c>
      <c r="AE77" t="n">
        <v>616624.3123627425</v>
      </c>
      <c r="AF77" t="n">
        <v>2.377364553345261e-06</v>
      </c>
      <c r="AG77" t="n">
        <v>10.59895833333333</v>
      </c>
      <c r="AH77" t="n">
        <v>557774.5534284995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6.1429</v>
      </c>
      <c r="E78" t="n">
        <v>16.28</v>
      </c>
      <c r="F78" t="n">
        <v>12.9</v>
      </c>
      <c r="G78" t="n">
        <v>96.73999999999999</v>
      </c>
      <c r="H78" t="n">
        <v>1.09</v>
      </c>
      <c r="I78" t="n">
        <v>8</v>
      </c>
      <c r="J78" t="n">
        <v>325.93</v>
      </c>
      <c r="K78" t="n">
        <v>61.2</v>
      </c>
      <c r="L78" t="n">
        <v>20</v>
      </c>
      <c r="M78" t="n">
        <v>1</v>
      </c>
      <c r="N78" t="n">
        <v>99.73</v>
      </c>
      <c r="O78" t="n">
        <v>40432.03</v>
      </c>
      <c r="P78" t="n">
        <v>185.66</v>
      </c>
      <c r="Q78" t="n">
        <v>988.08</v>
      </c>
      <c r="R78" t="n">
        <v>42.2</v>
      </c>
      <c r="S78" t="n">
        <v>35.43</v>
      </c>
      <c r="T78" t="n">
        <v>2371.55</v>
      </c>
      <c r="U78" t="n">
        <v>0.84</v>
      </c>
      <c r="V78" t="n">
        <v>0.88</v>
      </c>
      <c r="W78" t="n">
        <v>2.98</v>
      </c>
      <c r="X78" t="n">
        <v>0.15</v>
      </c>
      <c r="Y78" t="n">
        <v>1</v>
      </c>
      <c r="Z78" t="n">
        <v>10</v>
      </c>
      <c r="AA78" t="n">
        <v>450.9193169187045</v>
      </c>
      <c r="AB78" t="n">
        <v>616.9677025644461</v>
      </c>
      <c r="AC78" t="n">
        <v>558.0851709513038</v>
      </c>
      <c r="AD78" t="n">
        <v>450919.3169187044</v>
      </c>
      <c r="AE78" t="n">
        <v>616967.7025644461</v>
      </c>
      <c r="AF78" t="n">
        <v>2.377519367479789e-06</v>
      </c>
      <c r="AG78" t="n">
        <v>10.59895833333333</v>
      </c>
      <c r="AH78" t="n">
        <v>558085.1709513038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6.1437</v>
      </c>
      <c r="E79" t="n">
        <v>16.28</v>
      </c>
      <c r="F79" t="n">
        <v>12.9</v>
      </c>
      <c r="G79" t="n">
        <v>96.72</v>
      </c>
      <c r="H79" t="n">
        <v>1.11</v>
      </c>
      <c r="I79" t="n">
        <v>8</v>
      </c>
      <c r="J79" t="n">
        <v>326.51</v>
      </c>
      <c r="K79" t="n">
        <v>61.2</v>
      </c>
      <c r="L79" t="n">
        <v>20.25</v>
      </c>
      <c r="M79" t="n">
        <v>0</v>
      </c>
      <c r="N79" t="n">
        <v>100.06</v>
      </c>
      <c r="O79" t="n">
        <v>40503.29</v>
      </c>
      <c r="P79" t="n">
        <v>185.95</v>
      </c>
      <c r="Q79" t="n">
        <v>988.08</v>
      </c>
      <c r="R79" t="n">
        <v>42.08</v>
      </c>
      <c r="S79" t="n">
        <v>35.43</v>
      </c>
      <c r="T79" t="n">
        <v>2313.01</v>
      </c>
      <c r="U79" t="n">
        <v>0.84</v>
      </c>
      <c r="V79" t="n">
        <v>0.88</v>
      </c>
      <c r="W79" t="n">
        <v>2.98</v>
      </c>
      <c r="X79" t="n">
        <v>0.14</v>
      </c>
      <c r="Y79" t="n">
        <v>1</v>
      </c>
      <c r="Z79" t="n">
        <v>10</v>
      </c>
      <c r="AA79" t="n">
        <v>451.1465703707419</v>
      </c>
      <c r="AB79" t="n">
        <v>617.2786407632385</v>
      </c>
      <c r="AC79" t="n">
        <v>558.3664336448079</v>
      </c>
      <c r="AD79" t="n">
        <v>451146.5703707419</v>
      </c>
      <c r="AE79" t="n">
        <v>617278.6407632385</v>
      </c>
      <c r="AF79" t="n">
        <v>2.377828995748845e-06</v>
      </c>
      <c r="AG79" t="n">
        <v>10.59895833333333</v>
      </c>
      <c r="AH79" t="n">
        <v>558366.4336448079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4.8873</v>
      </c>
      <c r="E2" t="n">
        <v>20.46</v>
      </c>
      <c r="F2" t="n">
        <v>15.1</v>
      </c>
      <c r="G2" t="n">
        <v>7.74</v>
      </c>
      <c r="H2" t="n">
        <v>0.13</v>
      </c>
      <c r="I2" t="n">
        <v>117</v>
      </c>
      <c r="J2" t="n">
        <v>133.21</v>
      </c>
      <c r="K2" t="n">
        <v>46.47</v>
      </c>
      <c r="L2" t="n">
        <v>1</v>
      </c>
      <c r="M2" t="n">
        <v>115</v>
      </c>
      <c r="N2" t="n">
        <v>20.75</v>
      </c>
      <c r="O2" t="n">
        <v>16663.42</v>
      </c>
      <c r="P2" t="n">
        <v>161.7</v>
      </c>
      <c r="Q2" t="n">
        <v>988.76</v>
      </c>
      <c r="R2" t="n">
        <v>110.65</v>
      </c>
      <c r="S2" t="n">
        <v>35.43</v>
      </c>
      <c r="T2" t="n">
        <v>36049.19</v>
      </c>
      <c r="U2" t="n">
        <v>0.32</v>
      </c>
      <c r="V2" t="n">
        <v>0.76</v>
      </c>
      <c r="W2" t="n">
        <v>3.15</v>
      </c>
      <c r="X2" t="n">
        <v>2.34</v>
      </c>
      <c r="Y2" t="n">
        <v>1</v>
      </c>
      <c r="Z2" t="n">
        <v>10</v>
      </c>
      <c r="AA2" t="n">
        <v>488.9128113640199</v>
      </c>
      <c r="AB2" t="n">
        <v>668.9520778192046</v>
      </c>
      <c r="AC2" t="n">
        <v>605.1082303922771</v>
      </c>
      <c r="AD2" t="n">
        <v>488912.8113640199</v>
      </c>
      <c r="AE2" t="n">
        <v>668952.0778192047</v>
      </c>
      <c r="AF2" t="n">
        <v>2.383106264297486e-06</v>
      </c>
      <c r="AG2" t="n">
        <v>13.3203125</v>
      </c>
      <c r="AH2" t="n">
        <v>605108.230392277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5.204</v>
      </c>
      <c r="E3" t="n">
        <v>19.22</v>
      </c>
      <c r="F3" t="n">
        <v>14.59</v>
      </c>
      <c r="G3" t="n">
        <v>9.720000000000001</v>
      </c>
      <c r="H3" t="n">
        <v>0.17</v>
      </c>
      <c r="I3" t="n">
        <v>90</v>
      </c>
      <c r="J3" t="n">
        <v>133.55</v>
      </c>
      <c r="K3" t="n">
        <v>46.47</v>
      </c>
      <c r="L3" t="n">
        <v>1.25</v>
      </c>
      <c r="M3" t="n">
        <v>88</v>
      </c>
      <c r="N3" t="n">
        <v>20.83</v>
      </c>
      <c r="O3" t="n">
        <v>16704.7</v>
      </c>
      <c r="P3" t="n">
        <v>154.77</v>
      </c>
      <c r="Q3" t="n">
        <v>988.37</v>
      </c>
      <c r="R3" t="n">
        <v>94.06999999999999</v>
      </c>
      <c r="S3" t="n">
        <v>35.43</v>
      </c>
      <c r="T3" t="n">
        <v>27895.24</v>
      </c>
      <c r="U3" t="n">
        <v>0.38</v>
      </c>
      <c r="V3" t="n">
        <v>0.78</v>
      </c>
      <c r="W3" t="n">
        <v>3.13</v>
      </c>
      <c r="X3" t="n">
        <v>1.83</v>
      </c>
      <c r="Y3" t="n">
        <v>1</v>
      </c>
      <c r="Z3" t="n">
        <v>10</v>
      </c>
      <c r="AA3" t="n">
        <v>441.8790270397325</v>
      </c>
      <c r="AB3" t="n">
        <v>604.5983791225952</v>
      </c>
      <c r="AC3" t="n">
        <v>546.8963583782887</v>
      </c>
      <c r="AD3" t="n">
        <v>441879.0270397325</v>
      </c>
      <c r="AE3" t="n">
        <v>604598.3791225953</v>
      </c>
      <c r="AF3" t="n">
        <v>2.537532993555566e-06</v>
      </c>
      <c r="AG3" t="n">
        <v>12.51302083333333</v>
      </c>
      <c r="AH3" t="n">
        <v>546896.3583782887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5.4423</v>
      </c>
      <c r="E4" t="n">
        <v>18.37</v>
      </c>
      <c r="F4" t="n">
        <v>14.21</v>
      </c>
      <c r="G4" t="n">
        <v>11.68</v>
      </c>
      <c r="H4" t="n">
        <v>0.2</v>
      </c>
      <c r="I4" t="n">
        <v>73</v>
      </c>
      <c r="J4" t="n">
        <v>133.88</v>
      </c>
      <c r="K4" t="n">
        <v>46.47</v>
      </c>
      <c r="L4" t="n">
        <v>1.5</v>
      </c>
      <c r="M4" t="n">
        <v>71</v>
      </c>
      <c r="N4" t="n">
        <v>20.91</v>
      </c>
      <c r="O4" t="n">
        <v>16746.01</v>
      </c>
      <c r="P4" t="n">
        <v>149.17</v>
      </c>
      <c r="Q4" t="n">
        <v>988.17</v>
      </c>
      <c r="R4" t="n">
        <v>83.09999999999999</v>
      </c>
      <c r="S4" t="n">
        <v>35.43</v>
      </c>
      <c r="T4" t="n">
        <v>22493.92</v>
      </c>
      <c r="U4" t="n">
        <v>0.43</v>
      </c>
      <c r="V4" t="n">
        <v>0.8</v>
      </c>
      <c r="W4" t="n">
        <v>3.08</v>
      </c>
      <c r="X4" t="n">
        <v>1.45</v>
      </c>
      <c r="Y4" t="n">
        <v>1</v>
      </c>
      <c r="Z4" t="n">
        <v>10</v>
      </c>
      <c r="AA4" t="n">
        <v>424.6704284350641</v>
      </c>
      <c r="AB4" t="n">
        <v>581.0528153218987</v>
      </c>
      <c r="AC4" t="n">
        <v>525.5979501403242</v>
      </c>
      <c r="AD4" t="n">
        <v>424670.4284350642</v>
      </c>
      <c r="AE4" t="n">
        <v>581052.8153218987</v>
      </c>
      <c r="AF4" t="n">
        <v>2.653730939820803e-06</v>
      </c>
      <c r="AG4" t="n">
        <v>11.95963541666667</v>
      </c>
      <c r="AH4" t="n">
        <v>525597.9501403242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5.6161</v>
      </c>
      <c r="E5" t="n">
        <v>17.81</v>
      </c>
      <c r="F5" t="n">
        <v>13.96</v>
      </c>
      <c r="G5" t="n">
        <v>13.74</v>
      </c>
      <c r="H5" t="n">
        <v>0.23</v>
      </c>
      <c r="I5" t="n">
        <v>61</v>
      </c>
      <c r="J5" t="n">
        <v>134.22</v>
      </c>
      <c r="K5" t="n">
        <v>46.47</v>
      </c>
      <c r="L5" t="n">
        <v>1.75</v>
      </c>
      <c r="M5" t="n">
        <v>59</v>
      </c>
      <c r="N5" t="n">
        <v>21</v>
      </c>
      <c r="O5" t="n">
        <v>16787.35</v>
      </c>
      <c r="P5" t="n">
        <v>145.06</v>
      </c>
      <c r="Q5" t="n">
        <v>988.13</v>
      </c>
      <c r="R5" t="n">
        <v>75.37</v>
      </c>
      <c r="S5" t="n">
        <v>35.43</v>
      </c>
      <c r="T5" t="n">
        <v>18690.32</v>
      </c>
      <c r="U5" t="n">
        <v>0.47</v>
      </c>
      <c r="V5" t="n">
        <v>0.82</v>
      </c>
      <c r="W5" t="n">
        <v>3.07</v>
      </c>
      <c r="X5" t="n">
        <v>1.21</v>
      </c>
      <c r="Y5" t="n">
        <v>1</v>
      </c>
      <c r="Z5" t="n">
        <v>10</v>
      </c>
      <c r="AA5" t="n">
        <v>402.1265600418861</v>
      </c>
      <c r="AB5" t="n">
        <v>550.2073000210719</v>
      </c>
      <c r="AC5" t="n">
        <v>497.6962875278556</v>
      </c>
      <c r="AD5" t="n">
        <v>402126.5600418861</v>
      </c>
      <c r="AE5" t="n">
        <v>550207.3000210719</v>
      </c>
      <c r="AF5" t="n">
        <v>2.738477910281978e-06</v>
      </c>
      <c r="AG5" t="n">
        <v>11.59505208333333</v>
      </c>
      <c r="AH5" t="n">
        <v>497696.2875278556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5.7593</v>
      </c>
      <c r="E6" t="n">
        <v>17.36</v>
      </c>
      <c r="F6" t="n">
        <v>13.77</v>
      </c>
      <c r="G6" t="n">
        <v>15.89</v>
      </c>
      <c r="H6" t="n">
        <v>0.26</v>
      </c>
      <c r="I6" t="n">
        <v>52</v>
      </c>
      <c r="J6" t="n">
        <v>134.55</v>
      </c>
      <c r="K6" t="n">
        <v>46.47</v>
      </c>
      <c r="L6" t="n">
        <v>2</v>
      </c>
      <c r="M6" t="n">
        <v>50</v>
      </c>
      <c r="N6" t="n">
        <v>21.09</v>
      </c>
      <c r="O6" t="n">
        <v>16828.84</v>
      </c>
      <c r="P6" t="n">
        <v>141.48</v>
      </c>
      <c r="Q6" t="n">
        <v>988.28</v>
      </c>
      <c r="R6" t="n">
        <v>69.09999999999999</v>
      </c>
      <c r="S6" t="n">
        <v>35.43</v>
      </c>
      <c r="T6" t="n">
        <v>15600.33</v>
      </c>
      <c r="U6" t="n">
        <v>0.51</v>
      </c>
      <c r="V6" t="n">
        <v>0.83</v>
      </c>
      <c r="W6" t="n">
        <v>3.05</v>
      </c>
      <c r="X6" t="n">
        <v>1.01</v>
      </c>
      <c r="Y6" t="n">
        <v>1</v>
      </c>
      <c r="Z6" t="n">
        <v>10</v>
      </c>
      <c r="AA6" t="n">
        <v>393.0202589795546</v>
      </c>
      <c r="AB6" t="n">
        <v>537.7476571659405</v>
      </c>
      <c r="AC6" t="n">
        <v>486.4257754995995</v>
      </c>
      <c r="AD6" t="n">
        <v>393020.2589795546</v>
      </c>
      <c r="AE6" t="n">
        <v>537747.6571659405</v>
      </c>
      <c r="AF6" t="n">
        <v>2.808303952687273e-06</v>
      </c>
      <c r="AG6" t="n">
        <v>11.30208333333333</v>
      </c>
      <c r="AH6" t="n">
        <v>486425.7754995995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5.8487</v>
      </c>
      <c r="E7" t="n">
        <v>17.1</v>
      </c>
      <c r="F7" t="n">
        <v>13.67</v>
      </c>
      <c r="G7" t="n">
        <v>17.82</v>
      </c>
      <c r="H7" t="n">
        <v>0.29</v>
      </c>
      <c r="I7" t="n">
        <v>46</v>
      </c>
      <c r="J7" t="n">
        <v>134.89</v>
      </c>
      <c r="K7" t="n">
        <v>46.47</v>
      </c>
      <c r="L7" t="n">
        <v>2.25</v>
      </c>
      <c r="M7" t="n">
        <v>44</v>
      </c>
      <c r="N7" t="n">
        <v>21.17</v>
      </c>
      <c r="O7" t="n">
        <v>16870.25</v>
      </c>
      <c r="P7" t="n">
        <v>138.84</v>
      </c>
      <c r="Q7" t="n">
        <v>988.16</v>
      </c>
      <c r="R7" t="n">
        <v>66.06</v>
      </c>
      <c r="S7" t="n">
        <v>35.43</v>
      </c>
      <c r="T7" t="n">
        <v>14111.59</v>
      </c>
      <c r="U7" t="n">
        <v>0.54</v>
      </c>
      <c r="V7" t="n">
        <v>0.83</v>
      </c>
      <c r="W7" t="n">
        <v>3.04</v>
      </c>
      <c r="X7" t="n">
        <v>0.91</v>
      </c>
      <c r="Y7" t="n">
        <v>1</v>
      </c>
      <c r="Z7" t="n">
        <v>10</v>
      </c>
      <c r="AA7" t="n">
        <v>376.1312013935103</v>
      </c>
      <c r="AB7" t="n">
        <v>514.6393034840802</v>
      </c>
      <c r="AC7" t="n">
        <v>465.5228506603577</v>
      </c>
      <c r="AD7" t="n">
        <v>376131.2013935103</v>
      </c>
      <c r="AE7" t="n">
        <v>514639.3034840802</v>
      </c>
      <c r="AF7" t="n">
        <v>2.851896467987786e-06</v>
      </c>
      <c r="AG7" t="n">
        <v>11.1328125</v>
      </c>
      <c r="AH7" t="n">
        <v>465522.8506603577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5.952</v>
      </c>
      <c r="E8" t="n">
        <v>16.8</v>
      </c>
      <c r="F8" t="n">
        <v>13.53</v>
      </c>
      <c r="G8" t="n">
        <v>20.3</v>
      </c>
      <c r="H8" t="n">
        <v>0.33</v>
      </c>
      <c r="I8" t="n">
        <v>40</v>
      </c>
      <c r="J8" t="n">
        <v>135.22</v>
      </c>
      <c r="K8" t="n">
        <v>46.47</v>
      </c>
      <c r="L8" t="n">
        <v>2.5</v>
      </c>
      <c r="M8" t="n">
        <v>38</v>
      </c>
      <c r="N8" t="n">
        <v>21.26</v>
      </c>
      <c r="O8" t="n">
        <v>16911.68</v>
      </c>
      <c r="P8" t="n">
        <v>135.8</v>
      </c>
      <c r="Q8" t="n">
        <v>988.3099999999999</v>
      </c>
      <c r="R8" t="n">
        <v>61.66</v>
      </c>
      <c r="S8" t="n">
        <v>35.43</v>
      </c>
      <c r="T8" t="n">
        <v>11940.47</v>
      </c>
      <c r="U8" t="n">
        <v>0.57</v>
      </c>
      <c r="V8" t="n">
        <v>0.84</v>
      </c>
      <c r="W8" t="n">
        <v>3.04</v>
      </c>
      <c r="X8" t="n">
        <v>0.78</v>
      </c>
      <c r="Y8" t="n">
        <v>1</v>
      </c>
      <c r="Z8" t="n">
        <v>10</v>
      </c>
      <c r="AA8" t="n">
        <v>369.547733969437</v>
      </c>
      <c r="AB8" t="n">
        <v>505.6315129123786</v>
      </c>
      <c r="AC8" t="n">
        <v>457.3747509783059</v>
      </c>
      <c r="AD8" t="n">
        <v>369547.7339694371</v>
      </c>
      <c r="AE8" t="n">
        <v>505631.5129123786</v>
      </c>
      <c r="AF8" t="n">
        <v>2.902266790477081e-06</v>
      </c>
      <c r="AG8" t="n">
        <v>10.9375</v>
      </c>
      <c r="AH8" t="n">
        <v>457374.7509783059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6.0185</v>
      </c>
      <c r="E9" t="n">
        <v>16.62</v>
      </c>
      <c r="F9" t="n">
        <v>13.46</v>
      </c>
      <c r="G9" t="n">
        <v>22.43</v>
      </c>
      <c r="H9" t="n">
        <v>0.36</v>
      </c>
      <c r="I9" t="n">
        <v>36</v>
      </c>
      <c r="J9" t="n">
        <v>135.56</v>
      </c>
      <c r="K9" t="n">
        <v>46.47</v>
      </c>
      <c r="L9" t="n">
        <v>2.75</v>
      </c>
      <c r="M9" t="n">
        <v>34</v>
      </c>
      <c r="N9" t="n">
        <v>21.34</v>
      </c>
      <c r="O9" t="n">
        <v>16953.14</v>
      </c>
      <c r="P9" t="n">
        <v>133.47</v>
      </c>
      <c r="Q9" t="n">
        <v>988.11</v>
      </c>
      <c r="R9" t="n">
        <v>59.2</v>
      </c>
      <c r="S9" t="n">
        <v>35.43</v>
      </c>
      <c r="T9" t="n">
        <v>10731.37</v>
      </c>
      <c r="U9" t="n">
        <v>0.6</v>
      </c>
      <c r="V9" t="n">
        <v>0.85</v>
      </c>
      <c r="W9" t="n">
        <v>3.03</v>
      </c>
      <c r="X9" t="n">
        <v>0.7</v>
      </c>
      <c r="Y9" t="n">
        <v>1</v>
      </c>
      <c r="Z9" t="n">
        <v>10</v>
      </c>
      <c r="AA9" t="n">
        <v>365.2712260363793</v>
      </c>
      <c r="AB9" t="n">
        <v>499.7802060921545</v>
      </c>
      <c r="AC9" t="n">
        <v>452.0818846686432</v>
      </c>
      <c r="AD9" t="n">
        <v>365271.2260363793</v>
      </c>
      <c r="AE9" t="n">
        <v>499780.2060921545</v>
      </c>
      <c r="AF9" t="n">
        <v>2.934692990337082e-06</v>
      </c>
      <c r="AG9" t="n">
        <v>10.8203125</v>
      </c>
      <c r="AH9" t="n">
        <v>452081.8846686432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6.0726</v>
      </c>
      <c r="E10" t="n">
        <v>16.47</v>
      </c>
      <c r="F10" t="n">
        <v>13.39</v>
      </c>
      <c r="G10" t="n">
        <v>24.34</v>
      </c>
      <c r="H10" t="n">
        <v>0.39</v>
      </c>
      <c r="I10" t="n">
        <v>33</v>
      </c>
      <c r="J10" t="n">
        <v>135.9</v>
      </c>
      <c r="K10" t="n">
        <v>46.47</v>
      </c>
      <c r="L10" t="n">
        <v>3</v>
      </c>
      <c r="M10" t="n">
        <v>31</v>
      </c>
      <c r="N10" t="n">
        <v>21.43</v>
      </c>
      <c r="O10" t="n">
        <v>16994.64</v>
      </c>
      <c r="P10" t="n">
        <v>131.05</v>
      </c>
      <c r="Q10" t="n">
        <v>988.1900000000001</v>
      </c>
      <c r="R10" t="n">
        <v>57.54</v>
      </c>
      <c r="S10" t="n">
        <v>35.43</v>
      </c>
      <c r="T10" t="n">
        <v>9918.49</v>
      </c>
      <c r="U10" t="n">
        <v>0.62</v>
      </c>
      <c r="V10" t="n">
        <v>0.85</v>
      </c>
      <c r="W10" t="n">
        <v>3.02</v>
      </c>
      <c r="X10" t="n">
        <v>0.63</v>
      </c>
      <c r="Y10" t="n">
        <v>1</v>
      </c>
      <c r="Z10" t="n">
        <v>10</v>
      </c>
      <c r="AA10" t="n">
        <v>361.3445710747168</v>
      </c>
      <c r="AB10" t="n">
        <v>494.407583541817</v>
      </c>
      <c r="AC10" t="n">
        <v>447.2220176739868</v>
      </c>
      <c r="AD10" t="n">
        <v>361344.5710747168</v>
      </c>
      <c r="AE10" t="n">
        <v>494407.583541817</v>
      </c>
      <c r="AF10" t="n">
        <v>2.961072801050256e-06</v>
      </c>
      <c r="AG10" t="n">
        <v>10.72265625</v>
      </c>
      <c r="AH10" t="n">
        <v>447222.0176739868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6.1272</v>
      </c>
      <c r="E11" t="n">
        <v>16.32</v>
      </c>
      <c r="F11" t="n">
        <v>13.32</v>
      </c>
      <c r="G11" t="n">
        <v>26.65</v>
      </c>
      <c r="H11" t="n">
        <v>0.42</v>
      </c>
      <c r="I11" t="n">
        <v>30</v>
      </c>
      <c r="J11" t="n">
        <v>136.23</v>
      </c>
      <c r="K11" t="n">
        <v>46.47</v>
      </c>
      <c r="L11" t="n">
        <v>3.25</v>
      </c>
      <c r="M11" t="n">
        <v>28</v>
      </c>
      <c r="N11" t="n">
        <v>21.52</v>
      </c>
      <c r="O11" t="n">
        <v>17036.16</v>
      </c>
      <c r="P11" t="n">
        <v>128.98</v>
      </c>
      <c r="Q11" t="n">
        <v>988.15</v>
      </c>
      <c r="R11" t="n">
        <v>55.47</v>
      </c>
      <c r="S11" t="n">
        <v>35.43</v>
      </c>
      <c r="T11" t="n">
        <v>8896.290000000001</v>
      </c>
      <c r="U11" t="n">
        <v>0.64</v>
      </c>
      <c r="V11" t="n">
        <v>0.86</v>
      </c>
      <c r="W11" t="n">
        <v>3.01</v>
      </c>
      <c r="X11" t="n">
        <v>0.57</v>
      </c>
      <c r="Y11" t="n">
        <v>1</v>
      </c>
      <c r="Z11" t="n">
        <v>10</v>
      </c>
      <c r="AA11" t="n">
        <v>357.7849446753678</v>
      </c>
      <c r="AB11" t="n">
        <v>489.5371456625943</v>
      </c>
      <c r="AC11" t="n">
        <v>442.8164075502547</v>
      </c>
      <c r="AD11" t="n">
        <v>357784.9446753678</v>
      </c>
      <c r="AE11" t="n">
        <v>489537.1456625943</v>
      </c>
      <c r="AF11" t="n">
        <v>2.987696417777414e-06</v>
      </c>
      <c r="AG11" t="n">
        <v>10.625</v>
      </c>
      <c r="AH11" t="n">
        <v>442816.4075502547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6.1794</v>
      </c>
      <c r="E12" t="n">
        <v>16.18</v>
      </c>
      <c r="F12" t="n">
        <v>13.27</v>
      </c>
      <c r="G12" t="n">
        <v>29.48</v>
      </c>
      <c r="H12" t="n">
        <v>0.45</v>
      </c>
      <c r="I12" t="n">
        <v>27</v>
      </c>
      <c r="J12" t="n">
        <v>136.57</v>
      </c>
      <c r="K12" t="n">
        <v>46.47</v>
      </c>
      <c r="L12" t="n">
        <v>3.5</v>
      </c>
      <c r="M12" t="n">
        <v>25</v>
      </c>
      <c r="N12" t="n">
        <v>21.6</v>
      </c>
      <c r="O12" t="n">
        <v>17077.72</v>
      </c>
      <c r="P12" t="n">
        <v>126.29</v>
      </c>
      <c r="Q12" t="n">
        <v>988.26</v>
      </c>
      <c r="R12" t="n">
        <v>53.69</v>
      </c>
      <c r="S12" t="n">
        <v>35.43</v>
      </c>
      <c r="T12" t="n">
        <v>8020.28</v>
      </c>
      <c r="U12" t="n">
        <v>0.66</v>
      </c>
      <c r="V12" t="n">
        <v>0.86</v>
      </c>
      <c r="W12" t="n">
        <v>3.01</v>
      </c>
      <c r="X12" t="n">
        <v>0.51</v>
      </c>
      <c r="Y12" t="n">
        <v>1</v>
      </c>
      <c r="Z12" t="n">
        <v>10</v>
      </c>
      <c r="AA12" t="n">
        <v>342.6493094670265</v>
      </c>
      <c r="AB12" t="n">
        <v>468.8279018334428</v>
      </c>
      <c r="AC12" t="n">
        <v>424.083624886551</v>
      </c>
      <c r="AD12" t="n">
        <v>342649.3094670264</v>
      </c>
      <c r="AE12" t="n">
        <v>468827.9018334427</v>
      </c>
      <c r="AF12" t="n">
        <v>3.013149765637445e-06</v>
      </c>
      <c r="AG12" t="n">
        <v>10.53385416666667</v>
      </c>
      <c r="AH12" t="n">
        <v>424083.6248865511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6.2085</v>
      </c>
      <c r="E13" t="n">
        <v>16.11</v>
      </c>
      <c r="F13" t="n">
        <v>13.25</v>
      </c>
      <c r="G13" t="n">
        <v>31.79</v>
      </c>
      <c r="H13" t="n">
        <v>0.48</v>
      </c>
      <c r="I13" t="n">
        <v>25</v>
      </c>
      <c r="J13" t="n">
        <v>136.91</v>
      </c>
      <c r="K13" t="n">
        <v>46.47</v>
      </c>
      <c r="L13" t="n">
        <v>3.75</v>
      </c>
      <c r="M13" t="n">
        <v>23</v>
      </c>
      <c r="N13" t="n">
        <v>21.69</v>
      </c>
      <c r="O13" t="n">
        <v>17119.3</v>
      </c>
      <c r="P13" t="n">
        <v>124.44</v>
      </c>
      <c r="Q13" t="n">
        <v>988.2</v>
      </c>
      <c r="R13" t="n">
        <v>52.97</v>
      </c>
      <c r="S13" t="n">
        <v>35.43</v>
      </c>
      <c r="T13" t="n">
        <v>7673.14</v>
      </c>
      <c r="U13" t="n">
        <v>0.67</v>
      </c>
      <c r="V13" t="n">
        <v>0.86</v>
      </c>
      <c r="W13" t="n">
        <v>3.01</v>
      </c>
      <c r="X13" t="n">
        <v>0.49</v>
      </c>
      <c r="Y13" t="n">
        <v>1</v>
      </c>
      <c r="Z13" t="n">
        <v>10</v>
      </c>
      <c r="AA13" t="n">
        <v>340.047376464376</v>
      </c>
      <c r="AB13" t="n">
        <v>465.2678223100337</v>
      </c>
      <c r="AC13" t="n">
        <v>420.8633143562532</v>
      </c>
      <c r="AD13" t="n">
        <v>340047.376464376</v>
      </c>
      <c r="AE13" t="n">
        <v>465267.8223100337</v>
      </c>
      <c r="AF13" t="n">
        <v>3.02733927565137e-06</v>
      </c>
      <c r="AG13" t="n">
        <v>10.48828125</v>
      </c>
      <c r="AH13" t="n">
        <v>420863.3143562532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6.2505</v>
      </c>
      <c r="E14" t="n">
        <v>16</v>
      </c>
      <c r="F14" t="n">
        <v>13.19</v>
      </c>
      <c r="G14" t="n">
        <v>34.41</v>
      </c>
      <c r="H14" t="n">
        <v>0.52</v>
      </c>
      <c r="I14" t="n">
        <v>23</v>
      </c>
      <c r="J14" t="n">
        <v>137.25</v>
      </c>
      <c r="K14" t="n">
        <v>46.47</v>
      </c>
      <c r="L14" t="n">
        <v>4</v>
      </c>
      <c r="M14" t="n">
        <v>21</v>
      </c>
      <c r="N14" t="n">
        <v>21.78</v>
      </c>
      <c r="O14" t="n">
        <v>17160.92</v>
      </c>
      <c r="P14" t="n">
        <v>121.97</v>
      </c>
      <c r="Q14" t="n">
        <v>988.1</v>
      </c>
      <c r="R14" t="n">
        <v>51.68</v>
      </c>
      <c r="S14" t="n">
        <v>35.43</v>
      </c>
      <c r="T14" t="n">
        <v>7038.45</v>
      </c>
      <c r="U14" t="n">
        <v>0.6899999999999999</v>
      </c>
      <c r="V14" t="n">
        <v>0.86</v>
      </c>
      <c r="W14" t="n">
        <v>2.99</v>
      </c>
      <c r="X14" t="n">
        <v>0.44</v>
      </c>
      <c r="Y14" t="n">
        <v>1</v>
      </c>
      <c r="Z14" t="n">
        <v>10</v>
      </c>
      <c r="AA14" t="n">
        <v>336.6442210425801</v>
      </c>
      <c r="AB14" t="n">
        <v>460.6114749253114</v>
      </c>
      <c r="AC14" t="n">
        <v>416.6513622307042</v>
      </c>
      <c r="AD14" t="n">
        <v>336644.2210425801</v>
      </c>
      <c r="AE14" t="n">
        <v>460611.4749253114</v>
      </c>
      <c r="AF14" t="n">
        <v>3.047818980826108e-06</v>
      </c>
      <c r="AG14" t="n">
        <v>10.41666666666667</v>
      </c>
      <c r="AH14" t="n">
        <v>416651.3622307042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6.2718</v>
      </c>
      <c r="E15" t="n">
        <v>15.94</v>
      </c>
      <c r="F15" t="n">
        <v>13.17</v>
      </c>
      <c r="G15" t="n">
        <v>35.91</v>
      </c>
      <c r="H15" t="n">
        <v>0.55</v>
      </c>
      <c r="I15" t="n">
        <v>22</v>
      </c>
      <c r="J15" t="n">
        <v>137.58</v>
      </c>
      <c r="K15" t="n">
        <v>46.47</v>
      </c>
      <c r="L15" t="n">
        <v>4.25</v>
      </c>
      <c r="M15" t="n">
        <v>20</v>
      </c>
      <c r="N15" t="n">
        <v>21.87</v>
      </c>
      <c r="O15" t="n">
        <v>17202.57</v>
      </c>
      <c r="P15" t="n">
        <v>119.93</v>
      </c>
      <c r="Q15" t="n">
        <v>988.08</v>
      </c>
      <c r="R15" t="n">
        <v>50.68</v>
      </c>
      <c r="S15" t="n">
        <v>35.43</v>
      </c>
      <c r="T15" t="n">
        <v>6542.25</v>
      </c>
      <c r="U15" t="n">
        <v>0.7</v>
      </c>
      <c r="V15" t="n">
        <v>0.87</v>
      </c>
      <c r="W15" t="n">
        <v>3</v>
      </c>
      <c r="X15" t="n">
        <v>0.41</v>
      </c>
      <c r="Y15" t="n">
        <v>1</v>
      </c>
      <c r="Z15" t="n">
        <v>10</v>
      </c>
      <c r="AA15" t="n">
        <v>334.2886736334576</v>
      </c>
      <c r="AB15" t="n">
        <v>457.3885110407326</v>
      </c>
      <c r="AC15" t="n">
        <v>413.7359934958114</v>
      </c>
      <c r="AD15" t="n">
        <v>334288.6736334576</v>
      </c>
      <c r="AE15" t="n">
        <v>457388.5110407326</v>
      </c>
      <c r="AF15" t="n">
        <v>3.058205117021867e-06</v>
      </c>
      <c r="AG15" t="n">
        <v>10.37760416666667</v>
      </c>
      <c r="AH15" t="n">
        <v>413735.9934958114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6.3095</v>
      </c>
      <c r="E16" t="n">
        <v>15.85</v>
      </c>
      <c r="F16" t="n">
        <v>13.12</v>
      </c>
      <c r="G16" t="n">
        <v>39.37</v>
      </c>
      <c r="H16" t="n">
        <v>0.58</v>
      </c>
      <c r="I16" t="n">
        <v>20</v>
      </c>
      <c r="J16" t="n">
        <v>137.92</v>
      </c>
      <c r="K16" t="n">
        <v>46.47</v>
      </c>
      <c r="L16" t="n">
        <v>4.5</v>
      </c>
      <c r="M16" t="n">
        <v>18</v>
      </c>
      <c r="N16" t="n">
        <v>21.95</v>
      </c>
      <c r="O16" t="n">
        <v>17244.24</v>
      </c>
      <c r="P16" t="n">
        <v>118.01</v>
      </c>
      <c r="Q16" t="n">
        <v>988.17</v>
      </c>
      <c r="R16" t="n">
        <v>49.16</v>
      </c>
      <c r="S16" t="n">
        <v>35.43</v>
      </c>
      <c r="T16" t="n">
        <v>5790.55</v>
      </c>
      <c r="U16" t="n">
        <v>0.72</v>
      </c>
      <c r="V16" t="n">
        <v>0.87</v>
      </c>
      <c r="W16" t="n">
        <v>3</v>
      </c>
      <c r="X16" t="n">
        <v>0.37</v>
      </c>
      <c r="Y16" t="n">
        <v>1</v>
      </c>
      <c r="Z16" t="n">
        <v>10</v>
      </c>
      <c r="AA16" t="n">
        <v>331.5664479929295</v>
      </c>
      <c r="AB16" t="n">
        <v>453.6638418232427</v>
      </c>
      <c r="AC16" t="n">
        <v>410.3668014808326</v>
      </c>
      <c r="AD16" t="n">
        <v>331566.4479929295</v>
      </c>
      <c r="AE16" t="n">
        <v>453663.8418232427</v>
      </c>
      <c r="AF16" t="n">
        <v>3.076588090476334e-06</v>
      </c>
      <c r="AG16" t="n">
        <v>10.31901041666667</v>
      </c>
      <c r="AH16" t="n">
        <v>410366.8014808326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6.3269</v>
      </c>
      <c r="E17" t="n">
        <v>15.81</v>
      </c>
      <c r="F17" t="n">
        <v>13.11</v>
      </c>
      <c r="G17" t="n">
        <v>41.39</v>
      </c>
      <c r="H17" t="n">
        <v>0.61</v>
      </c>
      <c r="I17" t="n">
        <v>19</v>
      </c>
      <c r="J17" t="n">
        <v>138.26</v>
      </c>
      <c r="K17" t="n">
        <v>46.47</v>
      </c>
      <c r="L17" t="n">
        <v>4.75</v>
      </c>
      <c r="M17" t="n">
        <v>16</v>
      </c>
      <c r="N17" t="n">
        <v>22.04</v>
      </c>
      <c r="O17" t="n">
        <v>17285.95</v>
      </c>
      <c r="P17" t="n">
        <v>115.07</v>
      </c>
      <c r="Q17" t="n">
        <v>988.17</v>
      </c>
      <c r="R17" t="n">
        <v>48.75</v>
      </c>
      <c r="S17" t="n">
        <v>35.43</v>
      </c>
      <c r="T17" t="n">
        <v>5593.3</v>
      </c>
      <c r="U17" t="n">
        <v>0.73</v>
      </c>
      <c r="V17" t="n">
        <v>0.87</v>
      </c>
      <c r="W17" t="n">
        <v>2.99</v>
      </c>
      <c r="X17" t="n">
        <v>0.35</v>
      </c>
      <c r="Y17" t="n">
        <v>1</v>
      </c>
      <c r="Z17" t="n">
        <v>10</v>
      </c>
      <c r="AA17" t="n">
        <v>328.5992748717111</v>
      </c>
      <c r="AB17" t="n">
        <v>449.6040246563525</v>
      </c>
      <c r="AC17" t="n">
        <v>406.6944475663612</v>
      </c>
      <c r="AD17" t="n">
        <v>328599.2748717112</v>
      </c>
      <c r="AE17" t="n">
        <v>449604.0246563525</v>
      </c>
      <c r="AF17" t="n">
        <v>3.085072539763011e-06</v>
      </c>
      <c r="AG17" t="n">
        <v>10.29296875</v>
      </c>
      <c r="AH17" t="n">
        <v>406694.4475663612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6.347</v>
      </c>
      <c r="E18" t="n">
        <v>15.76</v>
      </c>
      <c r="F18" t="n">
        <v>13.09</v>
      </c>
      <c r="G18" t="n">
        <v>43.62</v>
      </c>
      <c r="H18" t="n">
        <v>0.64</v>
      </c>
      <c r="I18" t="n">
        <v>18</v>
      </c>
      <c r="J18" t="n">
        <v>138.6</v>
      </c>
      <c r="K18" t="n">
        <v>46.47</v>
      </c>
      <c r="L18" t="n">
        <v>5</v>
      </c>
      <c r="M18" t="n">
        <v>12</v>
      </c>
      <c r="N18" t="n">
        <v>22.13</v>
      </c>
      <c r="O18" t="n">
        <v>17327.69</v>
      </c>
      <c r="P18" t="n">
        <v>112.87</v>
      </c>
      <c r="Q18" t="n">
        <v>988.08</v>
      </c>
      <c r="R18" t="n">
        <v>47.8</v>
      </c>
      <c r="S18" t="n">
        <v>35.43</v>
      </c>
      <c r="T18" t="n">
        <v>5121.25</v>
      </c>
      <c r="U18" t="n">
        <v>0.74</v>
      </c>
      <c r="V18" t="n">
        <v>0.87</v>
      </c>
      <c r="W18" t="n">
        <v>3</v>
      </c>
      <c r="X18" t="n">
        <v>0.33</v>
      </c>
      <c r="Y18" t="n">
        <v>1</v>
      </c>
      <c r="Z18" t="n">
        <v>10</v>
      </c>
      <c r="AA18" t="n">
        <v>326.1886674656869</v>
      </c>
      <c r="AB18" t="n">
        <v>446.3057252549369</v>
      </c>
      <c r="AC18" t="n">
        <v>403.7109332306246</v>
      </c>
      <c r="AD18" t="n">
        <v>326188.6674656869</v>
      </c>
      <c r="AE18" t="n">
        <v>446305.725254937</v>
      </c>
      <c r="AF18" t="n">
        <v>3.094873541525207e-06</v>
      </c>
      <c r="AG18" t="n">
        <v>10.26041666666667</v>
      </c>
      <c r="AH18" t="n">
        <v>403710.9332306245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6.3586</v>
      </c>
      <c r="E19" t="n">
        <v>15.73</v>
      </c>
      <c r="F19" t="n">
        <v>13.08</v>
      </c>
      <c r="G19" t="n">
        <v>46.18</v>
      </c>
      <c r="H19" t="n">
        <v>0.67</v>
      </c>
      <c r="I19" t="n">
        <v>17</v>
      </c>
      <c r="J19" t="n">
        <v>138.94</v>
      </c>
      <c r="K19" t="n">
        <v>46.47</v>
      </c>
      <c r="L19" t="n">
        <v>5.25</v>
      </c>
      <c r="M19" t="n">
        <v>5</v>
      </c>
      <c r="N19" t="n">
        <v>22.22</v>
      </c>
      <c r="O19" t="n">
        <v>17369.47</v>
      </c>
      <c r="P19" t="n">
        <v>111.77</v>
      </c>
      <c r="Q19" t="n">
        <v>988.17</v>
      </c>
      <c r="R19" t="n">
        <v>47.46</v>
      </c>
      <c r="S19" t="n">
        <v>35.43</v>
      </c>
      <c r="T19" t="n">
        <v>4953.93</v>
      </c>
      <c r="U19" t="n">
        <v>0.75</v>
      </c>
      <c r="V19" t="n">
        <v>0.87</v>
      </c>
      <c r="W19" t="n">
        <v>3.01</v>
      </c>
      <c r="X19" t="n">
        <v>0.33</v>
      </c>
      <c r="Y19" t="n">
        <v>1</v>
      </c>
      <c r="Z19" t="n">
        <v>10</v>
      </c>
      <c r="AA19" t="n">
        <v>324.9548677431619</v>
      </c>
      <c r="AB19" t="n">
        <v>444.6175860431761</v>
      </c>
      <c r="AC19" t="n">
        <v>402.1839076559158</v>
      </c>
      <c r="AD19" t="n">
        <v>324954.8677431619</v>
      </c>
      <c r="AE19" t="n">
        <v>444617.5860431761</v>
      </c>
      <c r="AF19" t="n">
        <v>3.100529841049658e-06</v>
      </c>
      <c r="AG19" t="n">
        <v>10.24088541666667</v>
      </c>
      <c r="AH19" t="n">
        <v>402183.9076559158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6.3509</v>
      </c>
      <c r="E20" t="n">
        <v>15.75</v>
      </c>
      <c r="F20" t="n">
        <v>13.1</v>
      </c>
      <c r="G20" t="n">
        <v>46.25</v>
      </c>
      <c r="H20" t="n">
        <v>0.7</v>
      </c>
      <c r="I20" t="n">
        <v>17</v>
      </c>
      <c r="J20" t="n">
        <v>139.28</v>
      </c>
      <c r="K20" t="n">
        <v>46.47</v>
      </c>
      <c r="L20" t="n">
        <v>5.5</v>
      </c>
      <c r="M20" t="n">
        <v>2</v>
      </c>
      <c r="N20" t="n">
        <v>22.31</v>
      </c>
      <c r="O20" t="n">
        <v>17411.27</v>
      </c>
      <c r="P20" t="n">
        <v>111.81</v>
      </c>
      <c r="Q20" t="n">
        <v>988.23</v>
      </c>
      <c r="R20" t="n">
        <v>47.9</v>
      </c>
      <c r="S20" t="n">
        <v>35.43</v>
      </c>
      <c r="T20" t="n">
        <v>5174.86</v>
      </c>
      <c r="U20" t="n">
        <v>0.74</v>
      </c>
      <c r="V20" t="n">
        <v>0.87</v>
      </c>
      <c r="W20" t="n">
        <v>3.01</v>
      </c>
      <c r="X20" t="n">
        <v>0.35</v>
      </c>
      <c r="Y20" t="n">
        <v>1</v>
      </c>
      <c r="Z20" t="n">
        <v>10</v>
      </c>
      <c r="AA20" t="n">
        <v>325.2276350514494</v>
      </c>
      <c r="AB20" t="n">
        <v>444.9907983080193</v>
      </c>
      <c r="AC20" t="n">
        <v>402.5215010660091</v>
      </c>
      <c r="AD20" t="n">
        <v>325227.6350514494</v>
      </c>
      <c r="AE20" t="n">
        <v>444990.7983080193</v>
      </c>
      <c r="AF20" t="n">
        <v>3.09677522843429e-06</v>
      </c>
      <c r="AG20" t="n">
        <v>10.25390625</v>
      </c>
      <c r="AH20" t="n">
        <v>402521.5010660092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6.354</v>
      </c>
      <c r="E21" t="n">
        <v>15.74</v>
      </c>
      <c r="F21" t="n">
        <v>13.1</v>
      </c>
      <c r="G21" t="n">
        <v>46.22</v>
      </c>
      <c r="H21" t="n">
        <v>0.73</v>
      </c>
      <c r="I21" t="n">
        <v>17</v>
      </c>
      <c r="J21" t="n">
        <v>139.61</v>
      </c>
      <c r="K21" t="n">
        <v>46.47</v>
      </c>
      <c r="L21" t="n">
        <v>5.75</v>
      </c>
      <c r="M21" t="n">
        <v>1</v>
      </c>
      <c r="N21" t="n">
        <v>22.4</v>
      </c>
      <c r="O21" t="n">
        <v>17453.1</v>
      </c>
      <c r="P21" t="n">
        <v>111.87</v>
      </c>
      <c r="Q21" t="n">
        <v>988.3200000000001</v>
      </c>
      <c r="R21" t="n">
        <v>47.77</v>
      </c>
      <c r="S21" t="n">
        <v>35.43</v>
      </c>
      <c r="T21" t="n">
        <v>5109.4</v>
      </c>
      <c r="U21" t="n">
        <v>0.74</v>
      </c>
      <c r="V21" t="n">
        <v>0.87</v>
      </c>
      <c r="W21" t="n">
        <v>3.01</v>
      </c>
      <c r="X21" t="n">
        <v>0.34</v>
      </c>
      <c r="Y21" t="n">
        <v>1</v>
      </c>
      <c r="Z21" t="n">
        <v>10</v>
      </c>
      <c r="AA21" t="n">
        <v>325.2104318535241</v>
      </c>
      <c r="AB21" t="n">
        <v>444.9672601336665</v>
      </c>
      <c r="AC21" t="n">
        <v>402.5002093419804</v>
      </c>
      <c r="AD21" t="n">
        <v>325210.4318535241</v>
      </c>
      <c r="AE21" t="n">
        <v>444967.2601336665</v>
      </c>
      <c r="AF21" t="n">
        <v>3.098286825720996e-06</v>
      </c>
      <c r="AG21" t="n">
        <v>10.24739583333333</v>
      </c>
      <c r="AH21" t="n">
        <v>402500.2093419804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6.3544</v>
      </c>
      <c r="E22" t="n">
        <v>15.74</v>
      </c>
      <c r="F22" t="n">
        <v>13.09</v>
      </c>
      <c r="G22" t="n">
        <v>46.21</v>
      </c>
      <c r="H22" t="n">
        <v>0.76</v>
      </c>
      <c r="I22" t="n">
        <v>17</v>
      </c>
      <c r="J22" t="n">
        <v>139.95</v>
      </c>
      <c r="K22" t="n">
        <v>46.47</v>
      </c>
      <c r="L22" t="n">
        <v>6</v>
      </c>
      <c r="M22" t="n">
        <v>1</v>
      </c>
      <c r="N22" t="n">
        <v>22.49</v>
      </c>
      <c r="O22" t="n">
        <v>17494.97</v>
      </c>
      <c r="P22" t="n">
        <v>111.92</v>
      </c>
      <c r="Q22" t="n">
        <v>988.3200000000001</v>
      </c>
      <c r="R22" t="n">
        <v>47.71</v>
      </c>
      <c r="S22" t="n">
        <v>35.43</v>
      </c>
      <c r="T22" t="n">
        <v>5079.37</v>
      </c>
      <c r="U22" t="n">
        <v>0.74</v>
      </c>
      <c r="V22" t="n">
        <v>0.87</v>
      </c>
      <c r="W22" t="n">
        <v>3.01</v>
      </c>
      <c r="X22" t="n">
        <v>0.34</v>
      </c>
      <c r="Y22" t="n">
        <v>1</v>
      </c>
      <c r="Z22" t="n">
        <v>10</v>
      </c>
      <c r="AA22" t="n">
        <v>325.2102379318624</v>
      </c>
      <c r="AB22" t="n">
        <v>444.9669948014936</v>
      </c>
      <c r="AC22" t="n">
        <v>402.4999693327379</v>
      </c>
      <c r="AD22" t="n">
        <v>325210.2379318624</v>
      </c>
      <c r="AE22" t="n">
        <v>444966.9948014937</v>
      </c>
      <c r="AF22" t="n">
        <v>3.098481870532185e-06</v>
      </c>
      <c r="AG22" t="n">
        <v>10.24739583333333</v>
      </c>
      <c r="AH22" t="n">
        <v>402499.9693327378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6.3541</v>
      </c>
      <c r="E23" t="n">
        <v>15.74</v>
      </c>
      <c r="F23" t="n">
        <v>13.09</v>
      </c>
      <c r="G23" t="n">
        <v>46.22</v>
      </c>
      <c r="H23" t="n">
        <v>0.79</v>
      </c>
      <c r="I23" t="n">
        <v>17</v>
      </c>
      <c r="J23" t="n">
        <v>140.29</v>
      </c>
      <c r="K23" t="n">
        <v>46.47</v>
      </c>
      <c r="L23" t="n">
        <v>6.25</v>
      </c>
      <c r="M23" t="n">
        <v>0</v>
      </c>
      <c r="N23" t="n">
        <v>22.58</v>
      </c>
      <c r="O23" t="n">
        <v>17536.87</v>
      </c>
      <c r="P23" t="n">
        <v>112.14</v>
      </c>
      <c r="Q23" t="n">
        <v>988.36</v>
      </c>
      <c r="R23" t="n">
        <v>47.69</v>
      </c>
      <c r="S23" t="n">
        <v>35.43</v>
      </c>
      <c r="T23" t="n">
        <v>5072.69</v>
      </c>
      <c r="U23" t="n">
        <v>0.74</v>
      </c>
      <c r="V23" t="n">
        <v>0.87</v>
      </c>
      <c r="W23" t="n">
        <v>3.01</v>
      </c>
      <c r="X23" t="n">
        <v>0.34</v>
      </c>
      <c r="Y23" t="n">
        <v>1</v>
      </c>
      <c r="Z23" t="n">
        <v>10</v>
      </c>
      <c r="AA23" t="n">
        <v>325.4052934765645</v>
      </c>
      <c r="AB23" t="n">
        <v>445.2338784029984</v>
      </c>
      <c r="AC23" t="n">
        <v>402.7413819378885</v>
      </c>
      <c r="AD23" t="n">
        <v>325405.2934765645</v>
      </c>
      <c r="AE23" t="n">
        <v>445233.8784029984</v>
      </c>
      <c r="AF23" t="n">
        <v>3.098335586923793e-06</v>
      </c>
      <c r="AG23" t="n">
        <v>10.24739583333333</v>
      </c>
      <c r="AH23" t="n">
        <v>402741.3819378885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3.3934</v>
      </c>
      <c r="E2" t="n">
        <v>29.47</v>
      </c>
      <c r="F2" t="n">
        <v>16.89</v>
      </c>
      <c r="G2" t="n">
        <v>5.07</v>
      </c>
      <c r="H2" t="n">
        <v>0.07000000000000001</v>
      </c>
      <c r="I2" t="n">
        <v>200</v>
      </c>
      <c r="J2" t="n">
        <v>252.85</v>
      </c>
      <c r="K2" t="n">
        <v>59.19</v>
      </c>
      <c r="L2" t="n">
        <v>1</v>
      </c>
      <c r="M2" t="n">
        <v>198</v>
      </c>
      <c r="N2" t="n">
        <v>62.65</v>
      </c>
      <c r="O2" t="n">
        <v>31418.63</v>
      </c>
      <c r="P2" t="n">
        <v>277.6</v>
      </c>
      <c r="Q2" t="n">
        <v>988.97</v>
      </c>
      <c r="R2" t="n">
        <v>165.83</v>
      </c>
      <c r="S2" t="n">
        <v>35.43</v>
      </c>
      <c r="T2" t="n">
        <v>63224.01</v>
      </c>
      <c r="U2" t="n">
        <v>0.21</v>
      </c>
      <c r="V2" t="n">
        <v>0.68</v>
      </c>
      <c r="W2" t="n">
        <v>3.31</v>
      </c>
      <c r="X2" t="n">
        <v>4.12</v>
      </c>
      <c r="Y2" t="n">
        <v>1</v>
      </c>
      <c r="Z2" t="n">
        <v>10</v>
      </c>
      <c r="AA2" t="n">
        <v>973.7670076485083</v>
      </c>
      <c r="AB2" t="n">
        <v>1332.350979433133</v>
      </c>
      <c r="AC2" t="n">
        <v>1205.193271922378</v>
      </c>
      <c r="AD2" t="n">
        <v>973767.0076485083</v>
      </c>
      <c r="AE2" t="n">
        <v>1332350.979433133</v>
      </c>
      <c r="AF2" t="n">
        <v>1.356988276018764e-06</v>
      </c>
      <c r="AG2" t="n">
        <v>19.18619791666667</v>
      </c>
      <c r="AH2" t="n">
        <v>1205193.271922378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3.8691</v>
      </c>
      <c r="E3" t="n">
        <v>25.85</v>
      </c>
      <c r="F3" t="n">
        <v>15.76</v>
      </c>
      <c r="G3" t="n">
        <v>6.34</v>
      </c>
      <c r="H3" t="n">
        <v>0.09</v>
      </c>
      <c r="I3" t="n">
        <v>149</v>
      </c>
      <c r="J3" t="n">
        <v>253.3</v>
      </c>
      <c r="K3" t="n">
        <v>59.19</v>
      </c>
      <c r="L3" t="n">
        <v>1.25</v>
      </c>
      <c r="M3" t="n">
        <v>147</v>
      </c>
      <c r="N3" t="n">
        <v>62.86</v>
      </c>
      <c r="O3" t="n">
        <v>31474.5</v>
      </c>
      <c r="P3" t="n">
        <v>258.35</v>
      </c>
      <c r="Q3" t="n">
        <v>988.47</v>
      </c>
      <c r="R3" t="n">
        <v>131.4</v>
      </c>
      <c r="S3" t="n">
        <v>35.43</v>
      </c>
      <c r="T3" t="n">
        <v>46267.32</v>
      </c>
      <c r="U3" t="n">
        <v>0.27</v>
      </c>
      <c r="V3" t="n">
        <v>0.72</v>
      </c>
      <c r="W3" t="n">
        <v>3.2</v>
      </c>
      <c r="X3" t="n">
        <v>3</v>
      </c>
      <c r="Y3" t="n">
        <v>1</v>
      </c>
      <c r="Z3" t="n">
        <v>10</v>
      </c>
      <c r="AA3" t="n">
        <v>814.8063124686163</v>
      </c>
      <c r="AB3" t="n">
        <v>1114.853943437076</v>
      </c>
      <c r="AC3" t="n">
        <v>1008.453847782777</v>
      </c>
      <c r="AD3" t="n">
        <v>814806.3124686163</v>
      </c>
      <c r="AE3" t="n">
        <v>1114853.943437076</v>
      </c>
      <c r="AF3" t="n">
        <v>1.547216166306418e-06</v>
      </c>
      <c r="AG3" t="n">
        <v>16.82942708333333</v>
      </c>
      <c r="AH3" t="n">
        <v>1008453.847782777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4.1917</v>
      </c>
      <c r="E4" t="n">
        <v>23.86</v>
      </c>
      <c r="F4" t="n">
        <v>15.19</v>
      </c>
      <c r="G4" t="n">
        <v>7.59</v>
      </c>
      <c r="H4" t="n">
        <v>0.11</v>
      </c>
      <c r="I4" t="n">
        <v>120</v>
      </c>
      <c r="J4" t="n">
        <v>253.75</v>
      </c>
      <c r="K4" t="n">
        <v>59.19</v>
      </c>
      <c r="L4" t="n">
        <v>1.5</v>
      </c>
      <c r="M4" t="n">
        <v>118</v>
      </c>
      <c r="N4" t="n">
        <v>63.06</v>
      </c>
      <c r="O4" t="n">
        <v>31530.44</v>
      </c>
      <c r="P4" t="n">
        <v>248.26</v>
      </c>
      <c r="Q4" t="n">
        <v>988.6</v>
      </c>
      <c r="R4" t="n">
        <v>113.37</v>
      </c>
      <c r="S4" t="n">
        <v>35.43</v>
      </c>
      <c r="T4" t="n">
        <v>37396.24</v>
      </c>
      <c r="U4" t="n">
        <v>0.31</v>
      </c>
      <c r="V4" t="n">
        <v>0.75</v>
      </c>
      <c r="W4" t="n">
        <v>3.16</v>
      </c>
      <c r="X4" t="n">
        <v>2.43</v>
      </c>
      <c r="Y4" t="n">
        <v>1</v>
      </c>
      <c r="Z4" t="n">
        <v>10</v>
      </c>
      <c r="AA4" t="n">
        <v>735.3237372971403</v>
      </c>
      <c r="AB4" t="n">
        <v>1006.102377563724</v>
      </c>
      <c r="AC4" t="n">
        <v>910.0813787225967</v>
      </c>
      <c r="AD4" t="n">
        <v>735323.7372971403</v>
      </c>
      <c r="AE4" t="n">
        <v>1006102.377563724</v>
      </c>
      <c r="AF4" t="n">
        <v>1.676220827661889e-06</v>
      </c>
      <c r="AG4" t="n">
        <v>15.53385416666667</v>
      </c>
      <c r="AH4" t="n">
        <v>910081.3787225967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4.4552</v>
      </c>
      <c r="E5" t="n">
        <v>22.45</v>
      </c>
      <c r="F5" t="n">
        <v>14.75</v>
      </c>
      <c r="G5" t="n">
        <v>8.85</v>
      </c>
      <c r="H5" t="n">
        <v>0.12</v>
      </c>
      <c r="I5" t="n">
        <v>100</v>
      </c>
      <c r="J5" t="n">
        <v>254.21</v>
      </c>
      <c r="K5" t="n">
        <v>59.19</v>
      </c>
      <c r="L5" t="n">
        <v>1.75</v>
      </c>
      <c r="M5" t="n">
        <v>98</v>
      </c>
      <c r="N5" t="n">
        <v>63.26</v>
      </c>
      <c r="O5" t="n">
        <v>31586.46</v>
      </c>
      <c r="P5" t="n">
        <v>240.39</v>
      </c>
      <c r="Q5" t="n">
        <v>988.4299999999999</v>
      </c>
      <c r="R5" t="n">
        <v>99.84</v>
      </c>
      <c r="S5" t="n">
        <v>35.43</v>
      </c>
      <c r="T5" t="n">
        <v>30729.19</v>
      </c>
      <c r="U5" t="n">
        <v>0.35</v>
      </c>
      <c r="V5" t="n">
        <v>0.77</v>
      </c>
      <c r="W5" t="n">
        <v>3.12</v>
      </c>
      <c r="X5" t="n">
        <v>1.99</v>
      </c>
      <c r="Y5" t="n">
        <v>1</v>
      </c>
      <c r="Z5" t="n">
        <v>10</v>
      </c>
      <c r="AA5" t="n">
        <v>684.7317460875115</v>
      </c>
      <c r="AB5" t="n">
        <v>936.8801832295815</v>
      </c>
      <c r="AC5" t="n">
        <v>847.4656534617452</v>
      </c>
      <c r="AD5" t="n">
        <v>684731.7460875115</v>
      </c>
      <c r="AE5" t="n">
        <v>936880.1832295815</v>
      </c>
      <c r="AF5" t="n">
        <v>1.781591963021983e-06</v>
      </c>
      <c r="AG5" t="n">
        <v>14.61588541666667</v>
      </c>
      <c r="AH5" t="n">
        <v>847465.6534617452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4.6537</v>
      </c>
      <c r="E6" t="n">
        <v>21.49</v>
      </c>
      <c r="F6" t="n">
        <v>14.48</v>
      </c>
      <c r="G6" t="n">
        <v>10.1</v>
      </c>
      <c r="H6" t="n">
        <v>0.14</v>
      </c>
      <c r="I6" t="n">
        <v>86</v>
      </c>
      <c r="J6" t="n">
        <v>254.66</v>
      </c>
      <c r="K6" t="n">
        <v>59.19</v>
      </c>
      <c r="L6" t="n">
        <v>2</v>
      </c>
      <c r="M6" t="n">
        <v>84</v>
      </c>
      <c r="N6" t="n">
        <v>63.47</v>
      </c>
      <c r="O6" t="n">
        <v>31642.55</v>
      </c>
      <c r="P6" t="n">
        <v>235.27</v>
      </c>
      <c r="Q6" t="n">
        <v>988.1900000000001</v>
      </c>
      <c r="R6" t="n">
        <v>91.23999999999999</v>
      </c>
      <c r="S6" t="n">
        <v>35.43</v>
      </c>
      <c r="T6" t="n">
        <v>26498.94</v>
      </c>
      <c r="U6" t="n">
        <v>0.39</v>
      </c>
      <c r="V6" t="n">
        <v>0.79</v>
      </c>
      <c r="W6" t="n">
        <v>3.11</v>
      </c>
      <c r="X6" t="n">
        <v>1.72</v>
      </c>
      <c r="Y6" t="n">
        <v>1</v>
      </c>
      <c r="Z6" t="n">
        <v>10</v>
      </c>
      <c r="AA6" t="n">
        <v>647.5728385490344</v>
      </c>
      <c r="AB6" t="n">
        <v>886.0377266001345</v>
      </c>
      <c r="AC6" t="n">
        <v>801.4755295351767</v>
      </c>
      <c r="AD6" t="n">
        <v>647572.8385490343</v>
      </c>
      <c r="AE6" t="n">
        <v>886037.7266001345</v>
      </c>
      <c r="AF6" t="n">
        <v>1.860970218691731e-06</v>
      </c>
      <c r="AG6" t="n">
        <v>13.99088541666667</v>
      </c>
      <c r="AH6" t="n">
        <v>801475.5295351767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4.832</v>
      </c>
      <c r="E7" t="n">
        <v>20.7</v>
      </c>
      <c r="F7" t="n">
        <v>14.22</v>
      </c>
      <c r="G7" t="n">
        <v>11.38</v>
      </c>
      <c r="H7" t="n">
        <v>0.16</v>
      </c>
      <c r="I7" t="n">
        <v>75</v>
      </c>
      <c r="J7" t="n">
        <v>255.12</v>
      </c>
      <c r="K7" t="n">
        <v>59.19</v>
      </c>
      <c r="L7" t="n">
        <v>2.25</v>
      </c>
      <c r="M7" t="n">
        <v>73</v>
      </c>
      <c r="N7" t="n">
        <v>63.67</v>
      </c>
      <c r="O7" t="n">
        <v>31698.72</v>
      </c>
      <c r="P7" t="n">
        <v>230.35</v>
      </c>
      <c r="Q7" t="n">
        <v>988.17</v>
      </c>
      <c r="R7" t="n">
        <v>83.45</v>
      </c>
      <c r="S7" t="n">
        <v>35.43</v>
      </c>
      <c r="T7" t="n">
        <v>22659.35</v>
      </c>
      <c r="U7" t="n">
        <v>0.42</v>
      </c>
      <c r="V7" t="n">
        <v>0.8</v>
      </c>
      <c r="W7" t="n">
        <v>3.08</v>
      </c>
      <c r="X7" t="n">
        <v>1.47</v>
      </c>
      <c r="Y7" t="n">
        <v>1</v>
      </c>
      <c r="Z7" t="n">
        <v>10</v>
      </c>
      <c r="AA7" t="n">
        <v>614.2824883763724</v>
      </c>
      <c r="AB7" t="n">
        <v>840.4884008273024</v>
      </c>
      <c r="AC7" t="n">
        <v>760.2733674852233</v>
      </c>
      <c r="AD7" t="n">
        <v>614282.4883763724</v>
      </c>
      <c r="AE7" t="n">
        <v>840488.4008273024</v>
      </c>
      <c r="AF7" t="n">
        <v>1.932270687134634e-06</v>
      </c>
      <c r="AG7" t="n">
        <v>13.4765625</v>
      </c>
      <c r="AH7" t="n">
        <v>760273.3674852232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4.9781</v>
      </c>
      <c r="E8" t="n">
        <v>20.09</v>
      </c>
      <c r="F8" t="n">
        <v>14.06</v>
      </c>
      <c r="G8" t="n">
        <v>12.78</v>
      </c>
      <c r="H8" t="n">
        <v>0.17</v>
      </c>
      <c r="I8" t="n">
        <v>66</v>
      </c>
      <c r="J8" t="n">
        <v>255.57</v>
      </c>
      <c r="K8" t="n">
        <v>59.19</v>
      </c>
      <c r="L8" t="n">
        <v>2.5</v>
      </c>
      <c r="M8" t="n">
        <v>64</v>
      </c>
      <c r="N8" t="n">
        <v>63.88</v>
      </c>
      <c r="O8" t="n">
        <v>31754.97</v>
      </c>
      <c r="P8" t="n">
        <v>227.06</v>
      </c>
      <c r="Q8" t="n">
        <v>988.45</v>
      </c>
      <c r="R8" t="n">
        <v>78.09999999999999</v>
      </c>
      <c r="S8" t="n">
        <v>35.43</v>
      </c>
      <c r="T8" t="n">
        <v>20032.01</v>
      </c>
      <c r="U8" t="n">
        <v>0.45</v>
      </c>
      <c r="V8" t="n">
        <v>0.8100000000000001</v>
      </c>
      <c r="W8" t="n">
        <v>3.07</v>
      </c>
      <c r="X8" t="n">
        <v>1.3</v>
      </c>
      <c r="Y8" t="n">
        <v>1</v>
      </c>
      <c r="Z8" t="n">
        <v>10</v>
      </c>
      <c r="AA8" t="n">
        <v>587.084211792814</v>
      </c>
      <c r="AB8" t="n">
        <v>803.2745189023996</v>
      </c>
      <c r="AC8" t="n">
        <v>726.6111262212221</v>
      </c>
      <c r="AD8" t="n">
        <v>587084.211792814</v>
      </c>
      <c r="AE8" t="n">
        <v>803274.5189023996</v>
      </c>
      <c r="AF8" t="n">
        <v>1.990694682869396e-06</v>
      </c>
      <c r="AG8" t="n">
        <v>13.07942708333333</v>
      </c>
      <c r="AH8" t="n">
        <v>726611.1262212221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5.0784</v>
      </c>
      <c r="E9" t="n">
        <v>19.69</v>
      </c>
      <c r="F9" t="n">
        <v>13.95</v>
      </c>
      <c r="G9" t="n">
        <v>13.95</v>
      </c>
      <c r="H9" t="n">
        <v>0.19</v>
      </c>
      <c r="I9" t="n">
        <v>60</v>
      </c>
      <c r="J9" t="n">
        <v>256.03</v>
      </c>
      <c r="K9" t="n">
        <v>59.19</v>
      </c>
      <c r="L9" t="n">
        <v>2.75</v>
      </c>
      <c r="M9" t="n">
        <v>58</v>
      </c>
      <c r="N9" t="n">
        <v>64.09</v>
      </c>
      <c r="O9" t="n">
        <v>31811.29</v>
      </c>
      <c r="P9" t="n">
        <v>224.67</v>
      </c>
      <c r="Q9" t="n">
        <v>988.4400000000001</v>
      </c>
      <c r="R9" t="n">
        <v>75.02</v>
      </c>
      <c r="S9" t="n">
        <v>35.43</v>
      </c>
      <c r="T9" t="n">
        <v>18523.51</v>
      </c>
      <c r="U9" t="n">
        <v>0.47</v>
      </c>
      <c r="V9" t="n">
        <v>0.82</v>
      </c>
      <c r="W9" t="n">
        <v>3.06</v>
      </c>
      <c r="X9" t="n">
        <v>1.2</v>
      </c>
      <c r="Y9" t="n">
        <v>1</v>
      </c>
      <c r="Z9" t="n">
        <v>10</v>
      </c>
      <c r="AA9" t="n">
        <v>577.2264900343174</v>
      </c>
      <c r="AB9" t="n">
        <v>789.786749100434</v>
      </c>
      <c r="AC9" t="n">
        <v>714.4106102389521</v>
      </c>
      <c r="AD9" t="n">
        <v>577226.4900343174</v>
      </c>
      <c r="AE9" t="n">
        <v>789786.749100434</v>
      </c>
      <c r="AF9" t="n">
        <v>2.030803695683884e-06</v>
      </c>
      <c r="AG9" t="n">
        <v>12.81901041666667</v>
      </c>
      <c r="AH9" t="n">
        <v>714410.6102389521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5.1902</v>
      </c>
      <c r="E10" t="n">
        <v>19.27</v>
      </c>
      <c r="F10" t="n">
        <v>13.82</v>
      </c>
      <c r="G10" t="n">
        <v>15.36</v>
      </c>
      <c r="H10" t="n">
        <v>0.21</v>
      </c>
      <c r="I10" t="n">
        <v>54</v>
      </c>
      <c r="J10" t="n">
        <v>256.49</v>
      </c>
      <c r="K10" t="n">
        <v>59.19</v>
      </c>
      <c r="L10" t="n">
        <v>3</v>
      </c>
      <c r="M10" t="n">
        <v>52</v>
      </c>
      <c r="N10" t="n">
        <v>64.29000000000001</v>
      </c>
      <c r="O10" t="n">
        <v>31867.69</v>
      </c>
      <c r="P10" t="n">
        <v>221.89</v>
      </c>
      <c r="Q10" t="n">
        <v>988.16</v>
      </c>
      <c r="R10" t="n">
        <v>70.53</v>
      </c>
      <c r="S10" t="n">
        <v>35.43</v>
      </c>
      <c r="T10" t="n">
        <v>16303.59</v>
      </c>
      <c r="U10" t="n">
        <v>0.5</v>
      </c>
      <c r="V10" t="n">
        <v>0.82</v>
      </c>
      <c r="W10" t="n">
        <v>3.06</v>
      </c>
      <c r="X10" t="n">
        <v>1.07</v>
      </c>
      <c r="Y10" t="n">
        <v>1</v>
      </c>
      <c r="Z10" t="n">
        <v>10</v>
      </c>
      <c r="AA10" t="n">
        <v>566.7074615172542</v>
      </c>
      <c r="AB10" t="n">
        <v>775.394150216602</v>
      </c>
      <c r="AC10" t="n">
        <v>701.3916207924536</v>
      </c>
      <c r="AD10" t="n">
        <v>566707.4615172541</v>
      </c>
      <c r="AE10" t="n">
        <v>775394.150216602</v>
      </c>
      <c r="AF10" t="n">
        <v>2.075511448751279e-06</v>
      </c>
      <c r="AG10" t="n">
        <v>12.54557291666667</v>
      </c>
      <c r="AH10" t="n">
        <v>701391.6207924536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5.2639</v>
      </c>
      <c r="E11" t="n">
        <v>19</v>
      </c>
      <c r="F11" t="n">
        <v>13.75</v>
      </c>
      <c r="G11" t="n">
        <v>16.5</v>
      </c>
      <c r="H11" t="n">
        <v>0.23</v>
      </c>
      <c r="I11" t="n">
        <v>50</v>
      </c>
      <c r="J11" t="n">
        <v>256.95</v>
      </c>
      <c r="K11" t="n">
        <v>59.19</v>
      </c>
      <c r="L11" t="n">
        <v>3.25</v>
      </c>
      <c r="M11" t="n">
        <v>48</v>
      </c>
      <c r="N11" t="n">
        <v>64.5</v>
      </c>
      <c r="O11" t="n">
        <v>31924.29</v>
      </c>
      <c r="P11" t="n">
        <v>220.08</v>
      </c>
      <c r="Q11" t="n">
        <v>988.28</v>
      </c>
      <c r="R11" t="n">
        <v>68.81999999999999</v>
      </c>
      <c r="S11" t="n">
        <v>35.43</v>
      </c>
      <c r="T11" t="n">
        <v>15470.76</v>
      </c>
      <c r="U11" t="n">
        <v>0.51</v>
      </c>
      <c r="V11" t="n">
        <v>0.83</v>
      </c>
      <c r="W11" t="n">
        <v>3.04</v>
      </c>
      <c r="X11" t="n">
        <v>0.99</v>
      </c>
      <c r="Y11" t="n">
        <v>1</v>
      </c>
      <c r="Z11" t="n">
        <v>10</v>
      </c>
      <c r="AA11" t="n">
        <v>547.3709297135915</v>
      </c>
      <c r="AB11" t="n">
        <v>748.9370543352542</v>
      </c>
      <c r="AC11" t="n">
        <v>677.4595530092541</v>
      </c>
      <c r="AD11" t="n">
        <v>547370.9297135915</v>
      </c>
      <c r="AE11" t="n">
        <v>748937.0543352541</v>
      </c>
      <c r="AF11" t="n">
        <v>2.104983375415563e-06</v>
      </c>
      <c r="AG11" t="n">
        <v>12.36979166666667</v>
      </c>
      <c r="AH11" t="n">
        <v>677459.5530092542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5.3459</v>
      </c>
      <c r="E12" t="n">
        <v>18.71</v>
      </c>
      <c r="F12" t="n">
        <v>13.65</v>
      </c>
      <c r="G12" t="n">
        <v>17.81</v>
      </c>
      <c r="H12" t="n">
        <v>0.24</v>
      </c>
      <c r="I12" t="n">
        <v>46</v>
      </c>
      <c r="J12" t="n">
        <v>257.41</v>
      </c>
      <c r="K12" t="n">
        <v>59.19</v>
      </c>
      <c r="L12" t="n">
        <v>3.5</v>
      </c>
      <c r="M12" t="n">
        <v>44</v>
      </c>
      <c r="N12" t="n">
        <v>64.70999999999999</v>
      </c>
      <c r="O12" t="n">
        <v>31980.84</v>
      </c>
      <c r="P12" t="n">
        <v>217.71</v>
      </c>
      <c r="Q12" t="n">
        <v>988.09</v>
      </c>
      <c r="R12" t="n">
        <v>65.31999999999999</v>
      </c>
      <c r="S12" t="n">
        <v>35.43</v>
      </c>
      <c r="T12" t="n">
        <v>13743.12</v>
      </c>
      <c r="U12" t="n">
        <v>0.54</v>
      </c>
      <c r="V12" t="n">
        <v>0.83</v>
      </c>
      <c r="W12" t="n">
        <v>3.05</v>
      </c>
      <c r="X12" t="n">
        <v>0.9</v>
      </c>
      <c r="Y12" t="n">
        <v>1</v>
      </c>
      <c r="Z12" t="n">
        <v>10</v>
      </c>
      <c r="AA12" t="n">
        <v>539.7807893473483</v>
      </c>
      <c r="AB12" t="n">
        <v>738.5518894328</v>
      </c>
      <c r="AC12" t="n">
        <v>668.06553366942</v>
      </c>
      <c r="AD12" t="n">
        <v>539780.7893473484</v>
      </c>
      <c r="AE12" t="n">
        <v>738551.8894328</v>
      </c>
      <c r="AF12" t="n">
        <v>2.137774392871076e-06</v>
      </c>
      <c r="AG12" t="n">
        <v>12.18098958333333</v>
      </c>
      <c r="AH12" t="n">
        <v>668065.5336694201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5.4043</v>
      </c>
      <c r="E13" t="n">
        <v>18.5</v>
      </c>
      <c r="F13" t="n">
        <v>13.6</v>
      </c>
      <c r="G13" t="n">
        <v>18.97</v>
      </c>
      <c r="H13" t="n">
        <v>0.26</v>
      </c>
      <c r="I13" t="n">
        <v>43</v>
      </c>
      <c r="J13" t="n">
        <v>257.86</v>
      </c>
      <c r="K13" t="n">
        <v>59.19</v>
      </c>
      <c r="L13" t="n">
        <v>3.75</v>
      </c>
      <c r="M13" t="n">
        <v>41</v>
      </c>
      <c r="N13" t="n">
        <v>64.92</v>
      </c>
      <c r="O13" t="n">
        <v>32037.48</v>
      </c>
      <c r="P13" t="n">
        <v>216.28</v>
      </c>
      <c r="Q13" t="n">
        <v>988.1900000000001</v>
      </c>
      <c r="R13" t="n">
        <v>64.01000000000001</v>
      </c>
      <c r="S13" t="n">
        <v>35.43</v>
      </c>
      <c r="T13" t="n">
        <v>13102.87</v>
      </c>
      <c r="U13" t="n">
        <v>0.55</v>
      </c>
      <c r="V13" t="n">
        <v>0.84</v>
      </c>
      <c r="W13" t="n">
        <v>3.03</v>
      </c>
      <c r="X13" t="n">
        <v>0.84</v>
      </c>
      <c r="Y13" t="n">
        <v>1</v>
      </c>
      <c r="Z13" t="n">
        <v>10</v>
      </c>
      <c r="AA13" t="n">
        <v>534.8880049792069</v>
      </c>
      <c r="AB13" t="n">
        <v>731.857366005897</v>
      </c>
      <c r="AC13" t="n">
        <v>662.0099261625579</v>
      </c>
      <c r="AD13" t="n">
        <v>534888.0049792069</v>
      </c>
      <c r="AE13" t="n">
        <v>731857.3660058971</v>
      </c>
      <c r="AF13" t="n">
        <v>2.16112799554671e-06</v>
      </c>
      <c r="AG13" t="n">
        <v>12.04427083333333</v>
      </c>
      <c r="AH13" t="n">
        <v>662009.9261625579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5.4707</v>
      </c>
      <c r="E14" t="n">
        <v>18.28</v>
      </c>
      <c r="F14" t="n">
        <v>13.52</v>
      </c>
      <c r="G14" t="n">
        <v>20.28</v>
      </c>
      <c r="H14" t="n">
        <v>0.28</v>
      </c>
      <c r="I14" t="n">
        <v>40</v>
      </c>
      <c r="J14" t="n">
        <v>258.32</v>
      </c>
      <c r="K14" t="n">
        <v>59.19</v>
      </c>
      <c r="L14" t="n">
        <v>4</v>
      </c>
      <c r="M14" t="n">
        <v>38</v>
      </c>
      <c r="N14" t="n">
        <v>65.13</v>
      </c>
      <c r="O14" t="n">
        <v>32094.19</v>
      </c>
      <c r="P14" t="n">
        <v>214.3</v>
      </c>
      <c r="Q14" t="n">
        <v>988.2</v>
      </c>
      <c r="R14" t="n">
        <v>61.62</v>
      </c>
      <c r="S14" t="n">
        <v>35.43</v>
      </c>
      <c r="T14" t="n">
        <v>11921.32</v>
      </c>
      <c r="U14" t="n">
        <v>0.58</v>
      </c>
      <c r="V14" t="n">
        <v>0.84</v>
      </c>
      <c r="W14" t="n">
        <v>3.02</v>
      </c>
      <c r="X14" t="n">
        <v>0.76</v>
      </c>
      <c r="Y14" t="n">
        <v>1</v>
      </c>
      <c r="Z14" t="n">
        <v>10</v>
      </c>
      <c r="AA14" t="n">
        <v>528.8075317577151</v>
      </c>
      <c r="AB14" t="n">
        <v>723.5377942927054</v>
      </c>
      <c r="AC14" t="n">
        <v>654.4843626970811</v>
      </c>
      <c r="AD14" t="n">
        <v>528807.531757715</v>
      </c>
      <c r="AE14" t="n">
        <v>723537.7942927054</v>
      </c>
      <c r="AF14" t="n">
        <v>2.18768072187654e-06</v>
      </c>
      <c r="AG14" t="n">
        <v>11.90104166666667</v>
      </c>
      <c r="AH14" t="n">
        <v>654484.3626970811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5.5279</v>
      </c>
      <c r="E15" t="n">
        <v>18.09</v>
      </c>
      <c r="F15" t="n">
        <v>13.48</v>
      </c>
      <c r="G15" t="n">
        <v>21.85</v>
      </c>
      <c r="H15" t="n">
        <v>0.29</v>
      </c>
      <c r="I15" t="n">
        <v>37</v>
      </c>
      <c r="J15" t="n">
        <v>258.78</v>
      </c>
      <c r="K15" t="n">
        <v>59.19</v>
      </c>
      <c r="L15" t="n">
        <v>4.25</v>
      </c>
      <c r="M15" t="n">
        <v>35</v>
      </c>
      <c r="N15" t="n">
        <v>65.34</v>
      </c>
      <c r="O15" t="n">
        <v>32150.98</v>
      </c>
      <c r="P15" t="n">
        <v>212.93</v>
      </c>
      <c r="Q15" t="n">
        <v>988.3</v>
      </c>
      <c r="R15" t="n">
        <v>60.2</v>
      </c>
      <c r="S15" t="n">
        <v>35.43</v>
      </c>
      <c r="T15" t="n">
        <v>11224.72</v>
      </c>
      <c r="U15" t="n">
        <v>0.59</v>
      </c>
      <c r="V15" t="n">
        <v>0.85</v>
      </c>
      <c r="W15" t="n">
        <v>3.02</v>
      </c>
      <c r="X15" t="n">
        <v>0.72</v>
      </c>
      <c r="Y15" t="n">
        <v>1</v>
      </c>
      <c r="Z15" t="n">
        <v>10</v>
      </c>
      <c r="AA15" t="n">
        <v>511.7259335649433</v>
      </c>
      <c r="AB15" t="n">
        <v>700.1659980584283</v>
      </c>
      <c r="AC15" t="n">
        <v>633.3431378928814</v>
      </c>
      <c r="AD15" t="n">
        <v>511725.9335649433</v>
      </c>
      <c r="AE15" t="n">
        <v>700165.9980584283</v>
      </c>
      <c r="AF15" t="n">
        <v>2.210554456004045e-06</v>
      </c>
      <c r="AG15" t="n">
        <v>11.77734375</v>
      </c>
      <c r="AH15" t="n">
        <v>633343.1378928814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5.5699</v>
      </c>
      <c r="E16" t="n">
        <v>17.95</v>
      </c>
      <c r="F16" t="n">
        <v>13.44</v>
      </c>
      <c r="G16" t="n">
        <v>23.04</v>
      </c>
      <c r="H16" t="n">
        <v>0.31</v>
      </c>
      <c r="I16" t="n">
        <v>35</v>
      </c>
      <c r="J16" t="n">
        <v>259.25</v>
      </c>
      <c r="K16" t="n">
        <v>59.19</v>
      </c>
      <c r="L16" t="n">
        <v>4.5</v>
      </c>
      <c r="M16" t="n">
        <v>33</v>
      </c>
      <c r="N16" t="n">
        <v>65.55</v>
      </c>
      <c r="O16" t="n">
        <v>32207.85</v>
      </c>
      <c r="P16" t="n">
        <v>211.75</v>
      </c>
      <c r="Q16" t="n">
        <v>988.23</v>
      </c>
      <c r="R16" t="n">
        <v>58.76</v>
      </c>
      <c r="S16" t="n">
        <v>35.43</v>
      </c>
      <c r="T16" t="n">
        <v>10516.09</v>
      </c>
      <c r="U16" t="n">
        <v>0.6</v>
      </c>
      <c r="V16" t="n">
        <v>0.85</v>
      </c>
      <c r="W16" t="n">
        <v>3.03</v>
      </c>
      <c r="X16" t="n">
        <v>0.68</v>
      </c>
      <c r="Y16" t="n">
        <v>1</v>
      </c>
      <c r="Z16" t="n">
        <v>10</v>
      </c>
      <c r="AA16" t="n">
        <v>508.2582063176397</v>
      </c>
      <c r="AB16" t="n">
        <v>695.4213006533387</v>
      </c>
      <c r="AC16" t="n">
        <v>629.0512677489088</v>
      </c>
      <c r="AD16" t="n">
        <v>508258.2063176397</v>
      </c>
      <c r="AE16" t="n">
        <v>695421.3006533387</v>
      </c>
      <c r="AF16" t="n">
        <v>2.227349855188576e-06</v>
      </c>
      <c r="AG16" t="n">
        <v>11.68619791666667</v>
      </c>
      <c r="AH16" t="n">
        <v>629051.2677489088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5.6108</v>
      </c>
      <c r="E17" t="n">
        <v>17.82</v>
      </c>
      <c r="F17" t="n">
        <v>13.4</v>
      </c>
      <c r="G17" t="n">
        <v>24.37</v>
      </c>
      <c r="H17" t="n">
        <v>0.33</v>
      </c>
      <c r="I17" t="n">
        <v>33</v>
      </c>
      <c r="J17" t="n">
        <v>259.71</v>
      </c>
      <c r="K17" t="n">
        <v>59.19</v>
      </c>
      <c r="L17" t="n">
        <v>4.75</v>
      </c>
      <c r="M17" t="n">
        <v>31</v>
      </c>
      <c r="N17" t="n">
        <v>65.76000000000001</v>
      </c>
      <c r="O17" t="n">
        <v>32264.79</v>
      </c>
      <c r="P17" t="n">
        <v>210.26</v>
      </c>
      <c r="Q17" t="n">
        <v>988.16</v>
      </c>
      <c r="R17" t="n">
        <v>57.73</v>
      </c>
      <c r="S17" t="n">
        <v>35.43</v>
      </c>
      <c r="T17" t="n">
        <v>10012.42</v>
      </c>
      <c r="U17" t="n">
        <v>0.61</v>
      </c>
      <c r="V17" t="n">
        <v>0.85</v>
      </c>
      <c r="W17" t="n">
        <v>3.03</v>
      </c>
      <c r="X17" t="n">
        <v>0.65</v>
      </c>
      <c r="Y17" t="n">
        <v>1</v>
      </c>
      <c r="Z17" t="n">
        <v>10</v>
      </c>
      <c r="AA17" t="n">
        <v>504.5951870979889</v>
      </c>
      <c r="AB17" t="n">
        <v>690.4093961560095</v>
      </c>
      <c r="AC17" t="n">
        <v>624.5176923825527</v>
      </c>
      <c r="AD17" t="n">
        <v>504595.1870979889</v>
      </c>
      <c r="AE17" t="n">
        <v>690409.3961560095</v>
      </c>
      <c r="AF17" t="n">
        <v>2.243705374870655e-06</v>
      </c>
      <c r="AG17" t="n">
        <v>11.6015625</v>
      </c>
      <c r="AH17" t="n">
        <v>624517.6923825527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5.6542</v>
      </c>
      <c r="E18" t="n">
        <v>17.69</v>
      </c>
      <c r="F18" t="n">
        <v>13.37</v>
      </c>
      <c r="G18" t="n">
        <v>25.87</v>
      </c>
      <c r="H18" t="n">
        <v>0.34</v>
      </c>
      <c r="I18" t="n">
        <v>31</v>
      </c>
      <c r="J18" t="n">
        <v>260.17</v>
      </c>
      <c r="K18" t="n">
        <v>59.19</v>
      </c>
      <c r="L18" t="n">
        <v>5</v>
      </c>
      <c r="M18" t="n">
        <v>29</v>
      </c>
      <c r="N18" t="n">
        <v>65.98</v>
      </c>
      <c r="O18" t="n">
        <v>32321.82</v>
      </c>
      <c r="P18" t="n">
        <v>209.12</v>
      </c>
      <c r="Q18" t="n">
        <v>988.12</v>
      </c>
      <c r="R18" t="n">
        <v>56.75</v>
      </c>
      <c r="S18" t="n">
        <v>35.43</v>
      </c>
      <c r="T18" t="n">
        <v>9531.959999999999</v>
      </c>
      <c r="U18" t="n">
        <v>0.62</v>
      </c>
      <c r="V18" t="n">
        <v>0.85</v>
      </c>
      <c r="W18" t="n">
        <v>3.02</v>
      </c>
      <c r="X18" t="n">
        <v>0.61</v>
      </c>
      <c r="Y18" t="n">
        <v>1</v>
      </c>
      <c r="Z18" t="n">
        <v>10</v>
      </c>
      <c r="AA18" t="n">
        <v>501.2539364713738</v>
      </c>
      <c r="AB18" t="n">
        <v>685.8377496431004</v>
      </c>
      <c r="AC18" t="n">
        <v>620.3823573964895</v>
      </c>
      <c r="AD18" t="n">
        <v>501253.9364713738</v>
      </c>
      <c r="AE18" t="n">
        <v>685837.7496431004</v>
      </c>
      <c r="AF18" t="n">
        <v>2.26106062069467e-06</v>
      </c>
      <c r="AG18" t="n">
        <v>11.51692708333333</v>
      </c>
      <c r="AH18" t="n">
        <v>620382.3573964895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5.6833</v>
      </c>
      <c r="E19" t="n">
        <v>17.6</v>
      </c>
      <c r="F19" t="n">
        <v>13.32</v>
      </c>
      <c r="G19" t="n">
        <v>26.65</v>
      </c>
      <c r="H19" t="n">
        <v>0.36</v>
      </c>
      <c r="I19" t="n">
        <v>30</v>
      </c>
      <c r="J19" t="n">
        <v>260.63</v>
      </c>
      <c r="K19" t="n">
        <v>59.19</v>
      </c>
      <c r="L19" t="n">
        <v>5.25</v>
      </c>
      <c r="M19" t="n">
        <v>28</v>
      </c>
      <c r="N19" t="n">
        <v>66.19</v>
      </c>
      <c r="O19" t="n">
        <v>32378.93</v>
      </c>
      <c r="P19" t="n">
        <v>207.94</v>
      </c>
      <c r="Q19" t="n">
        <v>988.14</v>
      </c>
      <c r="R19" t="n">
        <v>55.5</v>
      </c>
      <c r="S19" t="n">
        <v>35.43</v>
      </c>
      <c r="T19" t="n">
        <v>8913.08</v>
      </c>
      <c r="U19" t="n">
        <v>0.64</v>
      </c>
      <c r="V19" t="n">
        <v>0.86</v>
      </c>
      <c r="W19" t="n">
        <v>3.01</v>
      </c>
      <c r="X19" t="n">
        <v>0.57</v>
      </c>
      <c r="Y19" t="n">
        <v>1</v>
      </c>
      <c r="Z19" t="n">
        <v>10</v>
      </c>
      <c r="AA19" t="n">
        <v>498.3226325942476</v>
      </c>
      <c r="AB19" t="n">
        <v>681.8270103584166</v>
      </c>
      <c r="AC19" t="n">
        <v>616.7543974400278</v>
      </c>
      <c r="AD19" t="n">
        <v>498322.6325942476</v>
      </c>
      <c r="AE19" t="n">
        <v>681827.0103584166</v>
      </c>
      <c r="AF19" t="n">
        <v>2.27269743298681e-06</v>
      </c>
      <c r="AG19" t="n">
        <v>11.45833333333333</v>
      </c>
      <c r="AH19" t="n">
        <v>616754.3974400278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5.7211</v>
      </c>
      <c r="E20" t="n">
        <v>17.48</v>
      </c>
      <c r="F20" t="n">
        <v>13.31</v>
      </c>
      <c r="G20" t="n">
        <v>28.51</v>
      </c>
      <c r="H20" t="n">
        <v>0.37</v>
      </c>
      <c r="I20" t="n">
        <v>28</v>
      </c>
      <c r="J20" t="n">
        <v>261.1</v>
      </c>
      <c r="K20" t="n">
        <v>59.19</v>
      </c>
      <c r="L20" t="n">
        <v>5.5</v>
      </c>
      <c r="M20" t="n">
        <v>26</v>
      </c>
      <c r="N20" t="n">
        <v>66.40000000000001</v>
      </c>
      <c r="O20" t="n">
        <v>32436.11</v>
      </c>
      <c r="P20" t="n">
        <v>206.63</v>
      </c>
      <c r="Q20" t="n">
        <v>988.15</v>
      </c>
      <c r="R20" t="n">
        <v>55</v>
      </c>
      <c r="S20" t="n">
        <v>35.43</v>
      </c>
      <c r="T20" t="n">
        <v>8669.4</v>
      </c>
      <c r="U20" t="n">
        <v>0.64</v>
      </c>
      <c r="V20" t="n">
        <v>0.86</v>
      </c>
      <c r="W20" t="n">
        <v>3.01</v>
      </c>
      <c r="X20" t="n">
        <v>0.55</v>
      </c>
      <c r="Y20" t="n">
        <v>1</v>
      </c>
      <c r="Z20" t="n">
        <v>10</v>
      </c>
      <c r="AA20" t="n">
        <v>495.2661820916484</v>
      </c>
      <c r="AB20" t="n">
        <v>677.6450399396806</v>
      </c>
      <c r="AC20" t="n">
        <v>612.9715484086237</v>
      </c>
      <c r="AD20" t="n">
        <v>495266.1820916484</v>
      </c>
      <c r="AE20" t="n">
        <v>677645.0399396806</v>
      </c>
      <c r="AF20" t="n">
        <v>2.287813292252888e-06</v>
      </c>
      <c r="AG20" t="n">
        <v>11.38020833333333</v>
      </c>
      <c r="AH20" t="n">
        <v>612971.5484086237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5.75</v>
      </c>
      <c r="E21" t="n">
        <v>17.39</v>
      </c>
      <c r="F21" t="n">
        <v>13.27</v>
      </c>
      <c r="G21" t="n">
        <v>29.48</v>
      </c>
      <c r="H21" t="n">
        <v>0.39</v>
      </c>
      <c r="I21" t="n">
        <v>27</v>
      </c>
      <c r="J21" t="n">
        <v>261.56</v>
      </c>
      <c r="K21" t="n">
        <v>59.19</v>
      </c>
      <c r="L21" t="n">
        <v>5.75</v>
      </c>
      <c r="M21" t="n">
        <v>25</v>
      </c>
      <c r="N21" t="n">
        <v>66.62</v>
      </c>
      <c r="O21" t="n">
        <v>32493.38</v>
      </c>
      <c r="P21" t="n">
        <v>205.34</v>
      </c>
      <c r="Q21" t="n">
        <v>988.14</v>
      </c>
      <c r="R21" t="n">
        <v>53.87</v>
      </c>
      <c r="S21" t="n">
        <v>35.43</v>
      </c>
      <c r="T21" t="n">
        <v>8112.4</v>
      </c>
      <c r="U21" t="n">
        <v>0.66</v>
      </c>
      <c r="V21" t="n">
        <v>0.86</v>
      </c>
      <c r="W21" t="n">
        <v>3</v>
      </c>
      <c r="X21" t="n">
        <v>0.51</v>
      </c>
      <c r="Y21" t="n">
        <v>1</v>
      </c>
      <c r="Z21" t="n">
        <v>10</v>
      </c>
      <c r="AA21" t="n">
        <v>492.5219243160845</v>
      </c>
      <c r="AB21" t="n">
        <v>673.8902253830456</v>
      </c>
      <c r="AC21" t="n">
        <v>609.5750880833587</v>
      </c>
      <c r="AD21" t="n">
        <v>492521.9243160845</v>
      </c>
      <c r="AE21" t="n">
        <v>673890.2253830456</v>
      </c>
      <c r="AF21" t="n">
        <v>2.299370126453673e-06</v>
      </c>
      <c r="AG21" t="n">
        <v>11.32161458333333</v>
      </c>
      <c r="AH21" t="n">
        <v>609575.0880833586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5.7733</v>
      </c>
      <c r="E22" t="n">
        <v>17.32</v>
      </c>
      <c r="F22" t="n">
        <v>13.24</v>
      </c>
      <c r="G22" t="n">
        <v>30.57</v>
      </c>
      <c r="H22" t="n">
        <v>0.41</v>
      </c>
      <c r="I22" t="n">
        <v>26</v>
      </c>
      <c r="J22" t="n">
        <v>262.03</v>
      </c>
      <c r="K22" t="n">
        <v>59.19</v>
      </c>
      <c r="L22" t="n">
        <v>6</v>
      </c>
      <c r="M22" t="n">
        <v>24</v>
      </c>
      <c r="N22" t="n">
        <v>66.83</v>
      </c>
      <c r="O22" t="n">
        <v>32550.72</v>
      </c>
      <c r="P22" t="n">
        <v>204.52</v>
      </c>
      <c r="Q22" t="n">
        <v>988.16</v>
      </c>
      <c r="R22" t="n">
        <v>53.03</v>
      </c>
      <c r="S22" t="n">
        <v>35.43</v>
      </c>
      <c r="T22" t="n">
        <v>7693.88</v>
      </c>
      <c r="U22" t="n">
        <v>0.67</v>
      </c>
      <c r="V22" t="n">
        <v>0.86</v>
      </c>
      <c r="W22" t="n">
        <v>3.01</v>
      </c>
      <c r="X22" t="n">
        <v>0.49</v>
      </c>
      <c r="Y22" t="n">
        <v>1</v>
      </c>
      <c r="Z22" t="n">
        <v>10</v>
      </c>
      <c r="AA22" t="n">
        <v>490.5480229066752</v>
      </c>
      <c r="AB22" t="n">
        <v>671.1894463923076</v>
      </c>
      <c r="AC22" t="n">
        <v>607.1320676489296</v>
      </c>
      <c r="AD22" t="n">
        <v>490548.0229066752</v>
      </c>
      <c r="AE22" t="n">
        <v>671189.4463923075</v>
      </c>
      <c r="AF22" t="n">
        <v>2.308687574096519e-06</v>
      </c>
      <c r="AG22" t="n">
        <v>11.27604166666667</v>
      </c>
      <c r="AH22" t="n">
        <v>607132.0676489295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5.7916</v>
      </c>
      <c r="E23" t="n">
        <v>17.27</v>
      </c>
      <c r="F23" t="n">
        <v>13.24</v>
      </c>
      <c r="G23" t="n">
        <v>31.77</v>
      </c>
      <c r="H23" t="n">
        <v>0.42</v>
      </c>
      <c r="I23" t="n">
        <v>25</v>
      </c>
      <c r="J23" t="n">
        <v>262.49</v>
      </c>
      <c r="K23" t="n">
        <v>59.19</v>
      </c>
      <c r="L23" t="n">
        <v>6.25</v>
      </c>
      <c r="M23" t="n">
        <v>23</v>
      </c>
      <c r="N23" t="n">
        <v>67.05</v>
      </c>
      <c r="O23" t="n">
        <v>32608.15</v>
      </c>
      <c r="P23" t="n">
        <v>203.61</v>
      </c>
      <c r="Q23" t="n">
        <v>988.28</v>
      </c>
      <c r="R23" t="n">
        <v>52.85</v>
      </c>
      <c r="S23" t="n">
        <v>35.43</v>
      </c>
      <c r="T23" t="n">
        <v>7609.98</v>
      </c>
      <c r="U23" t="n">
        <v>0.67</v>
      </c>
      <c r="V23" t="n">
        <v>0.86</v>
      </c>
      <c r="W23" t="n">
        <v>3.01</v>
      </c>
      <c r="X23" t="n">
        <v>0.48</v>
      </c>
      <c r="Y23" t="n">
        <v>1</v>
      </c>
      <c r="Z23" t="n">
        <v>10</v>
      </c>
      <c r="AA23" t="n">
        <v>488.8757490024327</v>
      </c>
      <c r="AB23" t="n">
        <v>668.9013674610052</v>
      </c>
      <c r="AC23" t="n">
        <v>605.0623597594916</v>
      </c>
      <c r="AD23" t="n">
        <v>488875.7490024327</v>
      </c>
      <c r="AE23" t="n">
        <v>668901.3674610052</v>
      </c>
      <c r="AF23" t="n">
        <v>2.316005569455494e-06</v>
      </c>
      <c r="AG23" t="n">
        <v>11.24348958333333</v>
      </c>
      <c r="AH23" t="n">
        <v>605062.3597594916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5.8231</v>
      </c>
      <c r="E24" t="n">
        <v>17.17</v>
      </c>
      <c r="F24" t="n">
        <v>13.19</v>
      </c>
      <c r="G24" t="n">
        <v>32.99</v>
      </c>
      <c r="H24" t="n">
        <v>0.44</v>
      </c>
      <c r="I24" t="n">
        <v>24</v>
      </c>
      <c r="J24" t="n">
        <v>262.96</v>
      </c>
      <c r="K24" t="n">
        <v>59.19</v>
      </c>
      <c r="L24" t="n">
        <v>6.5</v>
      </c>
      <c r="M24" t="n">
        <v>22</v>
      </c>
      <c r="N24" t="n">
        <v>67.26000000000001</v>
      </c>
      <c r="O24" t="n">
        <v>32665.66</v>
      </c>
      <c r="P24" t="n">
        <v>202.1</v>
      </c>
      <c r="Q24" t="n">
        <v>988.17</v>
      </c>
      <c r="R24" t="n">
        <v>51.5</v>
      </c>
      <c r="S24" t="n">
        <v>35.43</v>
      </c>
      <c r="T24" t="n">
        <v>6943.43</v>
      </c>
      <c r="U24" t="n">
        <v>0.6899999999999999</v>
      </c>
      <c r="V24" t="n">
        <v>0.86</v>
      </c>
      <c r="W24" t="n">
        <v>3</v>
      </c>
      <c r="X24" t="n">
        <v>0.44</v>
      </c>
      <c r="Y24" t="n">
        <v>1</v>
      </c>
      <c r="Z24" t="n">
        <v>10</v>
      </c>
      <c r="AA24" t="n">
        <v>473.2429854196919</v>
      </c>
      <c r="AB24" t="n">
        <v>647.5119306582445</v>
      </c>
      <c r="AC24" t="n">
        <v>585.7143007849234</v>
      </c>
      <c r="AD24" t="n">
        <v>473242.9854196919</v>
      </c>
      <c r="AE24" t="n">
        <v>647511.9306582445</v>
      </c>
      <c r="AF24" t="n">
        <v>2.328602118843892e-06</v>
      </c>
      <c r="AG24" t="n">
        <v>11.17838541666667</v>
      </c>
      <c r="AH24" t="n">
        <v>585714.3007849234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5.8402</v>
      </c>
      <c r="E25" t="n">
        <v>17.12</v>
      </c>
      <c r="F25" t="n">
        <v>13.19</v>
      </c>
      <c r="G25" t="n">
        <v>34.42</v>
      </c>
      <c r="H25" t="n">
        <v>0.46</v>
      </c>
      <c r="I25" t="n">
        <v>23</v>
      </c>
      <c r="J25" t="n">
        <v>263.42</v>
      </c>
      <c r="K25" t="n">
        <v>59.19</v>
      </c>
      <c r="L25" t="n">
        <v>6.75</v>
      </c>
      <c r="M25" t="n">
        <v>21</v>
      </c>
      <c r="N25" t="n">
        <v>67.48</v>
      </c>
      <c r="O25" t="n">
        <v>32723.25</v>
      </c>
      <c r="P25" t="n">
        <v>201.75</v>
      </c>
      <c r="Q25" t="n">
        <v>988.21</v>
      </c>
      <c r="R25" t="n">
        <v>51.4</v>
      </c>
      <c r="S25" t="n">
        <v>35.43</v>
      </c>
      <c r="T25" t="n">
        <v>6894.33</v>
      </c>
      <c r="U25" t="n">
        <v>0.6899999999999999</v>
      </c>
      <c r="V25" t="n">
        <v>0.86</v>
      </c>
      <c r="W25" t="n">
        <v>3</v>
      </c>
      <c r="X25" t="n">
        <v>0.44</v>
      </c>
      <c r="Y25" t="n">
        <v>1</v>
      </c>
      <c r="Z25" t="n">
        <v>10</v>
      </c>
      <c r="AA25" t="n">
        <v>472.1734031064436</v>
      </c>
      <c r="AB25" t="n">
        <v>646.0484809506167</v>
      </c>
      <c r="AC25" t="n">
        <v>584.390520663427</v>
      </c>
      <c r="AD25" t="n">
        <v>472173.4031064436</v>
      </c>
      <c r="AE25" t="n">
        <v>646048.4809506168</v>
      </c>
      <c r="AF25" t="n">
        <v>2.335440245654737e-06</v>
      </c>
      <c r="AG25" t="n">
        <v>11.14583333333333</v>
      </c>
      <c r="AH25" t="n">
        <v>584390.520663427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5.8664</v>
      </c>
      <c r="E26" t="n">
        <v>17.05</v>
      </c>
      <c r="F26" t="n">
        <v>13.17</v>
      </c>
      <c r="G26" t="n">
        <v>35.91</v>
      </c>
      <c r="H26" t="n">
        <v>0.47</v>
      </c>
      <c r="I26" t="n">
        <v>22</v>
      </c>
      <c r="J26" t="n">
        <v>263.89</v>
      </c>
      <c r="K26" t="n">
        <v>59.19</v>
      </c>
      <c r="L26" t="n">
        <v>7</v>
      </c>
      <c r="M26" t="n">
        <v>20</v>
      </c>
      <c r="N26" t="n">
        <v>67.7</v>
      </c>
      <c r="O26" t="n">
        <v>32780.92</v>
      </c>
      <c r="P26" t="n">
        <v>200.6</v>
      </c>
      <c r="Q26" t="n">
        <v>988.11</v>
      </c>
      <c r="R26" t="n">
        <v>50.49</v>
      </c>
      <c r="S26" t="n">
        <v>35.43</v>
      </c>
      <c r="T26" t="n">
        <v>6448.48</v>
      </c>
      <c r="U26" t="n">
        <v>0.7</v>
      </c>
      <c r="V26" t="n">
        <v>0.87</v>
      </c>
      <c r="W26" t="n">
        <v>3</v>
      </c>
      <c r="X26" t="n">
        <v>0.41</v>
      </c>
      <c r="Y26" t="n">
        <v>1</v>
      </c>
      <c r="Z26" t="n">
        <v>10</v>
      </c>
      <c r="AA26" t="n">
        <v>469.8794941613061</v>
      </c>
      <c r="AB26" t="n">
        <v>642.909853531759</v>
      </c>
      <c r="AC26" t="n">
        <v>581.5514394403339</v>
      </c>
      <c r="AD26" t="n">
        <v>469879.4941613061</v>
      </c>
      <c r="AE26" t="n">
        <v>642909.853531759</v>
      </c>
      <c r="AF26" t="n">
        <v>2.34591737562223e-06</v>
      </c>
      <c r="AG26" t="n">
        <v>11.10026041666667</v>
      </c>
      <c r="AH26" t="n">
        <v>581551.4394403339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5.8856</v>
      </c>
      <c r="E27" t="n">
        <v>16.99</v>
      </c>
      <c r="F27" t="n">
        <v>13.16</v>
      </c>
      <c r="G27" t="n">
        <v>37.6</v>
      </c>
      <c r="H27" t="n">
        <v>0.49</v>
      </c>
      <c r="I27" t="n">
        <v>21</v>
      </c>
      <c r="J27" t="n">
        <v>264.36</v>
      </c>
      <c r="K27" t="n">
        <v>59.19</v>
      </c>
      <c r="L27" t="n">
        <v>7.25</v>
      </c>
      <c r="M27" t="n">
        <v>19</v>
      </c>
      <c r="N27" t="n">
        <v>67.92</v>
      </c>
      <c r="O27" t="n">
        <v>32838.68</v>
      </c>
      <c r="P27" t="n">
        <v>199.56</v>
      </c>
      <c r="Q27" t="n">
        <v>988.1799999999999</v>
      </c>
      <c r="R27" t="n">
        <v>50.45</v>
      </c>
      <c r="S27" t="n">
        <v>35.43</v>
      </c>
      <c r="T27" t="n">
        <v>6433.28</v>
      </c>
      <c r="U27" t="n">
        <v>0.7</v>
      </c>
      <c r="V27" t="n">
        <v>0.87</v>
      </c>
      <c r="W27" t="n">
        <v>3</v>
      </c>
      <c r="X27" t="n">
        <v>0.4</v>
      </c>
      <c r="Y27" t="n">
        <v>1</v>
      </c>
      <c r="Z27" t="n">
        <v>10</v>
      </c>
      <c r="AA27" t="n">
        <v>468.0517624123924</v>
      </c>
      <c r="AB27" t="n">
        <v>640.4090703190615</v>
      </c>
      <c r="AC27" t="n">
        <v>579.2893274675847</v>
      </c>
      <c r="AD27" t="n">
        <v>468051.7624123924</v>
      </c>
      <c r="AE27" t="n">
        <v>640409.0703190615</v>
      </c>
      <c r="AF27" t="n">
        <v>2.353595272392302e-06</v>
      </c>
      <c r="AG27" t="n">
        <v>11.06119791666667</v>
      </c>
      <c r="AH27" t="n">
        <v>579289.3274675847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5.9125</v>
      </c>
      <c r="E28" t="n">
        <v>16.91</v>
      </c>
      <c r="F28" t="n">
        <v>13.13</v>
      </c>
      <c r="G28" t="n">
        <v>39.39</v>
      </c>
      <c r="H28" t="n">
        <v>0.5</v>
      </c>
      <c r="I28" t="n">
        <v>20</v>
      </c>
      <c r="J28" t="n">
        <v>264.83</v>
      </c>
      <c r="K28" t="n">
        <v>59.19</v>
      </c>
      <c r="L28" t="n">
        <v>7.5</v>
      </c>
      <c r="M28" t="n">
        <v>18</v>
      </c>
      <c r="N28" t="n">
        <v>68.14</v>
      </c>
      <c r="O28" t="n">
        <v>32896.51</v>
      </c>
      <c r="P28" t="n">
        <v>198.44</v>
      </c>
      <c r="Q28" t="n">
        <v>988.14</v>
      </c>
      <c r="R28" t="n">
        <v>49.47</v>
      </c>
      <c r="S28" t="n">
        <v>35.43</v>
      </c>
      <c r="T28" t="n">
        <v>5948.12</v>
      </c>
      <c r="U28" t="n">
        <v>0.72</v>
      </c>
      <c r="V28" t="n">
        <v>0.87</v>
      </c>
      <c r="W28" t="n">
        <v>3</v>
      </c>
      <c r="X28" t="n">
        <v>0.38</v>
      </c>
      <c r="Y28" t="n">
        <v>1</v>
      </c>
      <c r="Z28" t="n">
        <v>10</v>
      </c>
      <c r="AA28" t="n">
        <v>465.7436046939717</v>
      </c>
      <c r="AB28" t="n">
        <v>637.2509470999865</v>
      </c>
      <c r="AC28" t="n">
        <v>576.4326110960845</v>
      </c>
      <c r="AD28" t="n">
        <v>465743.6046939717</v>
      </c>
      <c r="AE28" t="n">
        <v>637250.9470999866</v>
      </c>
      <c r="AF28" t="n">
        <v>2.364352325679537e-06</v>
      </c>
      <c r="AG28" t="n">
        <v>11.00911458333333</v>
      </c>
      <c r="AH28" t="n">
        <v>576432.6110960846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5.9145</v>
      </c>
      <c r="E29" t="n">
        <v>16.91</v>
      </c>
      <c r="F29" t="n">
        <v>13.12</v>
      </c>
      <c r="G29" t="n">
        <v>39.37</v>
      </c>
      <c r="H29" t="n">
        <v>0.52</v>
      </c>
      <c r="I29" t="n">
        <v>20</v>
      </c>
      <c r="J29" t="n">
        <v>265.3</v>
      </c>
      <c r="K29" t="n">
        <v>59.19</v>
      </c>
      <c r="L29" t="n">
        <v>7.75</v>
      </c>
      <c r="M29" t="n">
        <v>18</v>
      </c>
      <c r="N29" t="n">
        <v>68.36</v>
      </c>
      <c r="O29" t="n">
        <v>32954.43</v>
      </c>
      <c r="P29" t="n">
        <v>197.87</v>
      </c>
      <c r="Q29" t="n">
        <v>988.1799999999999</v>
      </c>
      <c r="R29" t="n">
        <v>49.03</v>
      </c>
      <c r="S29" t="n">
        <v>35.43</v>
      </c>
      <c r="T29" t="n">
        <v>5725.67</v>
      </c>
      <c r="U29" t="n">
        <v>0.72</v>
      </c>
      <c r="V29" t="n">
        <v>0.87</v>
      </c>
      <c r="W29" t="n">
        <v>3</v>
      </c>
      <c r="X29" t="n">
        <v>0.37</v>
      </c>
      <c r="Y29" t="n">
        <v>1</v>
      </c>
      <c r="Z29" t="n">
        <v>10</v>
      </c>
      <c r="AA29" t="n">
        <v>465.087272386294</v>
      </c>
      <c r="AB29" t="n">
        <v>636.352924281284</v>
      </c>
      <c r="AC29" t="n">
        <v>575.6202943148161</v>
      </c>
      <c r="AD29" t="n">
        <v>465087.272386294</v>
      </c>
      <c r="AE29" t="n">
        <v>636352.924281284</v>
      </c>
      <c r="AF29" t="n">
        <v>2.365152106593086e-06</v>
      </c>
      <c r="AG29" t="n">
        <v>11.00911458333333</v>
      </c>
      <c r="AH29" t="n">
        <v>575620.2943148161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5.9374</v>
      </c>
      <c r="E30" t="n">
        <v>16.84</v>
      </c>
      <c r="F30" t="n">
        <v>13.11</v>
      </c>
      <c r="G30" t="n">
        <v>41.4</v>
      </c>
      <c r="H30" t="n">
        <v>0.54</v>
      </c>
      <c r="I30" t="n">
        <v>19</v>
      </c>
      <c r="J30" t="n">
        <v>265.77</v>
      </c>
      <c r="K30" t="n">
        <v>59.19</v>
      </c>
      <c r="L30" t="n">
        <v>8</v>
      </c>
      <c r="M30" t="n">
        <v>17</v>
      </c>
      <c r="N30" t="n">
        <v>68.58</v>
      </c>
      <c r="O30" t="n">
        <v>33012.44</v>
      </c>
      <c r="P30" t="n">
        <v>196.83</v>
      </c>
      <c r="Q30" t="n">
        <v>988.13</v>
      </c>
      <c r="R30" t="n">
        <v>48.85</v>
      </c>
      <c r="S30" t="n">
        <v>35.43</v>
      </c>
      <c r="T30" t="n">
        <v>5639.25</v>
      </c>
      <c r="U30" t="n">
        <v>0.73</v>
      </c>
      <c r="V30" t="n">
        <v>0.87</v>
      </c>
      <c r="W30" t="n">
        <v>2.99</v>
      </c>
      <c r="X30" t="n">
        <v>0.35</v>
      </c>
      <c r="Y30" t="n">
        <v>1</v>
      </c>
      <c r="Z30" t="n">
        <v>10</v>
      </c>
      <c r="AA30" t="n">
        <v>462.9672436863676</v>
      </c>
      <c r="AB30" t="n">
        <v>633.4522074849795</v>
      </c>
      <c r="AC30" t="n">
        <v>572.9964178583693</v>
      </c>
      <c r="AD30" t="n">
        <v>462967.2436863676</v>
      </c>
      <c r="AE30" t="n">
        <v>633452.2074849794</v>
      </c>
      <c r="AF30" t="n">
        <v>2.374309598053224e-06</v>
      </c>
      <c r="AG30" t="n">
        <v>10.96354166666667</v>
      </c>
      <c r="AH30" t="n">
        <v>572996.4178583693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5.9588</v>
      </c>
      <c r="E31" t="n">
        <v>16.78</v>
      </c>
      <c r="F31" t="n">
        <v>13.1</v>
      </c>
      <c r="G31" t="n">
        <v>43.66</v>
      </c>
      <c r="H31" t="n">
        <v>0.55</v>
      </c>
      <c r="I31" t="n">
        <v>18</v>
      </c>
      <c r="J31" t="n">
        <v>266.24</v>
      </c>
      <c r="K31" t="n">
        <v>59.19</v>
      </c>
      <c r="L31" t="n">
        <v>8.25</v>
      </c>
      <c r="M31" t="n">
        <v>16</v>
      </c>
      <c r="N31" t="n">
        <v>68.8</v>
      </c>
      <c r="O31" t="n">
        <v>33070.52</v>
      </c>
      <c r="P31" t="n">
        <v>195.52</v>
      </c>
      <c r="Q31" t="n">
        <v>988.1</v>
      </c>
      <c r="R31" t="n">
        <v>48.38</v>
      </c>
      <c r="S31" t="n">
        <v>35.43</v>
      </c>
      <c r="T31" t="n">
        <v>5410.16</v>
      </c>
      <c r="U31" t="n">
        <v>0.73</v>
      </c>
      <c r="V31" t="n">
        <v>0.87</v>
      </c>
      <c r="W31" t="n">
        <v>2.99</v>
      </c>
      <c r="X31" t="n">
        <v>0.34</v>
      </c>
      <c r="Y31" t="n">
        <v>1</v>
      </c>
      <c r="Z31" t="n">
        <v>10</v>
      </c>
      <c r="AA31" t="n">
        <v>460.8470917689723</v>
      </c>
      <c r="AB31" t="n">
        <v>630.5513220970979</v>
      </c>
      <c r="AC31" t="n">
        <v>570.372388900489</v>
      </c>
      <c r="AD31" t="n">
        <v>460847.0917689723</v>
      </c>
      <c r="AE31" t="n">
        <v>630551.3220970979</v>
      </c>
      <c r="AF31" t="n">
        <v>2.382867253828199e-06</v>
      </c>
      <c r="AG31" t="n">
        <v>10.92447916666667</v>
      </c>
      <c r="AH31" t="n">
        <v>570372.388900489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5.959</v>
      </c>
      <c r="E32" t="n">
        <v>16.78</v>
      </c>
      <c r="F32" t="n">
        <v>13.1</v>
      </c>
      <c r="G32" t="n">
        <v>43.65</v>
      </c>
      <c r="H32" t="n">
        <v>0.57</v>
      </c>
      <c r="I32" t="n">
        <v>18</v>
      </c>
      <c r="J32" t="n">
        <v>266.71</v>
      </c>
      <c r="K32" t="n">
        <v>59.19</v>
      </c>
      <c r="L32" t="n">
        <v>8.5</v>
      </c>
      <c r="M32" t="n">
        <v>16</v>
      </c>
      <c r="N32" t="n">
        <v>69.02</v>
      </c>
      <c r="O32" t="n">
        <v>33128.7</v>
      </c>
      <c r="P32" t="n">
        <v>195.03</v>
      </c>
      <c r="Q32" t="n">
        <v>988.17</v>
      </c>
      <c r="R32" t="n">
        <v>48.41</v>
      </c>
      <c r="S32" t="n">
        <v>35.43</v>
      </c>
      <c r="T32" t="n">
        <v>5426.58</v>
      </c>
      <c r="U32" t="n">
        <v>0.73</v>
      </c>
      <c r="V32" t="n">
        <v>0.87</v>
      </c>
      <c r="W32" t="n">
        <v>2.99</v>
      </c>
      <c r="X32" t="n">
        <v>0.34</v>
      </c>
      <c r="Y32" t="n">
        <v>1</v>
      </c>
      <c r="Z32" t="n">
        <v>10</v>
      </c>
      <c r="AA32" t="n">
        <v>460.3914957014283</v>
      </c>
      <c r="AB32" t="n">
        <v>629.9279554580041</v>
      </c>
      <c r="AC32" t="n">
        <v>569.8085154985297</v>
      </c>
      <c r="AD32" t="n">
        <v>460391.4957014283</v>
      </c>
      <c r="AE32" t="n">
        <v>629927.9554580041</v>
      </c>
      <c r="AF32" t="n">
        <v>2.382947231919554e-06</v>
      </c>
      <c r="AG32" t="n">
        <v>10.92447916666667</v>
      </c>
      <c r="AH32" t="n">
        <v>569808.5154985297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5.9853</v>
      </c>
      <c r="E33" t="n">
        <v>16.71</v>
      </c>
      <c r="F33" t="n">
        <v>13.07</v>
      </c>
      <c r="G33" t="n">
        <v>46.13</v>
      </c>
      <c r="H33" t="n">
        <v>0.58</v>
      </c>
      <c r="I33" t="n">
        <v>17</v>
      </c>
      <c r="J33" t="n">
        <v>267.18</v>
      </c>
      <c r="K33" t="n">
        <v>59.19</v>
      </c>
      <c r="L33" t="n">
        <v>8.75</v>
      </c>
      <c r="M33" t="n">
        <v>15</v>
      </c>
      <c r="N33" t="n">
        <v>69.23999999999999</v>
      </c>
      <c r="O33" t="n">
        <v>33186.95</v>
      </c>
      <c r="P33" t="n">
        <v>192.96</v>
      </c>
      <c r="Q33" t="n">
        <v>988.09</v>
      </c>
      <c r="R33" t="n">
        <v>47.67</v>
      </c>
      <c r="S33" t="n">
        <v>35.43</v>
      </c>
      <c r="T33" t="n">
        <v>5058.62</v>
      </c>
      <c r="U33" t="n">
        <v>0.74</v>
      </c>
      <c r="V33" t="n">
        <v>0.87</v>
      </c>
      <c r="W33" t="n">
        <v>2.99</v>
      </c>
      <c r="X33" t="n">
        <v>0.32</v>
      </c>
      <c r="Y33" t="n">
        <v>1</v>
      </c>
      <c r="Z33" t="n">
        <v>10</v>
      </c>
      <c r="AA33" t="n">
        <v>457.3054962601257</v>
      </c>
      <c r="AB33" t="n">
        <v>625.7055548777273</v>
      </c>
      <c r="AC33" t="n">
        <v>565.9890949034582</v>
      </c>
      <c r="AD33" t="n">
        <v>457305.4962601257</v>
      </c>
      <c r="AE33" t="n">
        <v>625705.5548777273</v>
      </c>
      <c r="AF33" t="n">
        <v>2.393464350932724e-06</v>
      </c>
      <c r="AG33" t="n">
        <v>10.87890625</v>
      </c>
      <c r="AH33" t="n">
        <v>565989.0949034581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5.9839</v>
      </c>
      <c r="E34" t="n">
        <v>16.71</v>
      </c>
      <c r="F34" t="n">
        <v>13.08</v>
      </c>
      <c r="G34" t="n">
        <v>46.15</v>
      </c>
      <c r="H34" t="n">
        <v>0.6</v>
      </c>
      <c r="I34" t="n">
        <v>17</v>
      </c>
      <c r="J34" t="n">
        <v>267.66</v>
      </c>
      <c r="K34" t="n">
        <v>59.19</v>
      </c>
      <c r="L34" t="n">
        <v>9</v>
      </c>
      <c r="M34" t="n">
        <v>15</v>
      </c>
      <c r="N34" t="n">
        <v>69.45999999999999</v>
      </c>
      <c r="O34" t="n">
        <v>33245.29</v>
      </c>
      <c r="P34" t="n">
        <v>192.56</v>
      </c>
      <c r="Q34" t="n">
        <v>988.13</v>
      </c>
      <c r="R34" t="n">
        <v>47.67</v>
      </c>
      <c r="S34" t="n">
        <v>35.43</v>
      </c>
      <c r="T34" t="n">
        <v>5062.83</v>
      </c>
      <c r="U34" t="n">
        <v>0.74</v>
      </c>
      <c r="V34" t="n">
        <v>0.87</v>
      </c>
      <c r="W34" t="n">
        <v>2.99</v>
      </c>
      <c r="X34" t="n">
        <v>0.32</v>
      </c>
      <c r="Y34" t="n">
        <v>1</v>
      </c>
      <c r="Z34" t="n">
        <v>10</v>
      </c>
      <c r="AA34" t="n">
        <v>457.0454243576194</v>
      </c>
      <c r="AB34" t="n">
        <v>625.3497130271555</v>
      </c>
      <c r="AC34" t="n">
        <v>565.6672140996777</v>
      </c>
      <c r="AD34" t="n">
        <v>457045.4243576194</v>
      </c>
      <c r="AE34" t="n">
        <v>625349.7130271555</v>
      </c>
      <c r="AF34" t="n">
        <v>2.392904504293241e-06</v>
      </c>
      <c r="AG34" t="n">
        <v>10.87890625</v>
      </c>
      <c r="AH34" t="n">
        <v>565667.2140996777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6.0113</v>
      </c>
      <c r="E35" t="n">
        <v>16.64</v>
      </c>
      <c r="F35" t="n">
        <v>13.05</v>
      </c>
      <c r="G35" t="n">
        <v>48.93</v>
      </c>
      <c r="H35" t="n">
        <v>0.61</v>
      </c>
      <c r="I35" t="n">
        <v>16</v>
      </c>
      <c r="J35" t="n">
        <v>268.13</v>
      </c>
      <c r="K35" t="n">
        <v>59.19</v>
      </c>
      <c r="L35" t="n">
        <v>9.25</v>
      </c>
      <c r="M35" t="n">
        <v>14</v>
      </c>
      <c r="N35" t="n">
        <v>69.69</v>
      </c>
      <c r="O35" t="n">
        <v>33303.72</v>
      </c>
      <c r="P35" t="n">
        <v>191.73</v>
      </c>
      <c r="Q35" t="n">
        <v>988.1</v>
      </c>
      <c r="R35" t="n">
        <v>46.77</v>
      </c>
      <c r="S35" t="n">
        <v>35.43</v>
      </c>
      <c r="T35" t="n">
        <v>4614</v>
      </c>
      <c r="U35" t="n">
        <v>0.76</v>
      </c>
      <c r="V35" t="n">
        <v>0.87</v>
      </c>
      <c r="W35" t="n">
        <v>2.99</v>
      </c>
      <c r="X35" t="n">
        <v>0.29</v>
      </c>
      <c r="Y35" t="n">
        <v>1</v>
      </c>
      <c r="Z35" t="n">
        <v>10</v>
      </c>
      <c r="AA35" t="n">
        <v>455.0664388968581</v>
      </c>
      <c r="AB35" t="n">
        <v>622.6419778130653</v>
      </c>
      <c r="AC35" t="n">
        <v>563.2179013340899</v>
      </c>
      <c r="AD35" t="n">
        <v>455066.4388968581</v>
      </c>
      <c r="AE35" t="n">
        <v>622641.9778130653</v>
      </c>
      <c r="AF35" t="n">
        <v>2.403861502808863e-06</v>
      </c>
      <c r="AG35" t="n">
        <v>10.83333333333333</v>
      </c>
      <c r="AH35" t="n">
        <v>563217.9013340899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6.0102</v>
      </c>
      <c r="E36" t="n">
        <v>16.64</v>
      </c>
      <c r="F36" t="n">
        <v>13.05</v>
      </c>
      <c r="G36" t="n">
        <v>48.94</v>
      </c>
      <c r="H36" t="n">
        <v>0.63</v>
      </c>
      <c r="I36" t="n">
        <v>16</v>
      </c>
      <c r="J36" t="n">
        <v>268.61</v>
      </c>
      <c r="K36" t="n">
        <v>59.19</v>
      </c>
      <c r="L36" t="n">
        <v>9.5</v>
      </c>
      <c r="M36" t="n">
        <v>14</v>
      </c>
      <c r="N36" t="n">
        <v>69.91</v>
      </c>
      <c r="O36" t="n">
        <v>33362.23</v>
      </c>
      <c r="P36" t="n">
        <v>191.35</v>
      </c>
      <c r="Q36" t="n">
        <v>988.08</v>
      </c>
      <c r="R36" t="n">
        <v>47.13</v>
      </c>
      <c r="S36" t="n">
        <v>35.43</v>
      </c>
      <c r="T36" t="n">
        <v>4794.72</v>
      </c>
      <c r="U36" t="n">
        <v>0.75</v>
      </c>
      <c r="V36" t="n">
        <v>0.87</v>
      </c>
      <c r="W36" t="n">
        <v>2.99</v>
      </c>
      <c r="X36" t="n">
        <v>0.3</v>
      </c>
      <c r="Y36" t="n">
        <v>1</v>
      </c>
      <c r="Z36" t="n">
        <v>10</v>
      </c>
      <c r="AA36" t="n">
        <v>454.7655424215605</v>
      </c>
      <c r="AB36" t="n">
        <v>622.2302779809474</v>
      </c>
      <c r="AC36" t="n">
        <v>562.8454935561251</v>
      </c>
      <c r="AD36" t="n">
        <v>454765.5424215605</v>
      </c>
      <c r="AE36" t="n">
        <v>622230.2779809474</v>
      </c>
      <c r="AF36" t="n">
        <v>2.403421623306411e-06</v>
      </c>
      <c r="AG36" t="n">
        <v>10.83333333333333</v>
      </c>
      <c r="AH36" t="n">
        <v>562845.4935561251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6.0329</v>
      </c>
      <c r="E37" t="n">
        <v>16.58</v>
      </c>
      <c r="F37" t="n">
        <v>13.04</v>
      </c>
      <c r="G37" t="n">
        <v>52.15</v>
      </c>
      <c r="H37" t="n">
        <v>0.64</v>
      </c>
      <c r="I37" t="n">
        <v>15</v>
      </c>
      <c r="J37" t="n">
        <v>269.08</v>
      </c>
      <c r="K37" t="n">
        <v>59.19</v>
      </c>
      <c r="L37" t="n">
        <v>9.75</v>
      </c>
      <c r="M37" t="n">
        <v>13</v>
      </c>
      <c r="N37" t="n">
        <v>70.14</v>
      </c>
      <c r="O37" t="n">
        <v>33420.83</v>
      </c>
      <c r="P37" t="n">
        <v>189.98</v>
      </c>
      <c r="Q37" t="n">
        <v>988.12</v>
      </c>
      <c r="R37" t="n">
        <v>46.68</v>
      </c>
      <c r="S37" t="n">
        <v>35.43</v>
      </c>
      <c r="T37" t="n">
        <v>4578.09</v>
      </c>
      <c r="U37" t="n">
        <v>0.76</v>
      </c>
      <c r="V37" t="n">
        <v>0.87</v>
      </c>
      <c r="W37" t="n">
        <v>2.99</v>
      </c>
      <c r="X37" t="n">
        <v>0.28</v>
      </c>
      <c r="Y37" t="n">
        <v>1</v>
      </c>
      <c r="Z37" t="n">
        <v>10</v>
      </c>
      <c r="AA37" t="n">
        <v>452.5956326626337</v>
      </c>
      <c r="AB37" t="n">
        <v>619.2613117191216</v>
      </c>
      <c r="AC37" t="n">
        <v>560.1598812673576</v>
      </c>
      <c r="AD37" t="n">
        <v>452595.6326626337</v>
      </c>
      <c r="AE37" t="n">
        <v>619261.3117191216</v>
      </c>
      <c r="AF37" t="n">
        <v>2.412499136675193e-06</v>
      </c>
      <c r="AG37" t="n">
        <v>10.79427083333333</v>
      </c>
      <c r="AH37" t="n">
        <v>560159.8812673576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6.0345</v>
      </c>
      <c r="E38" t="n">
        <v>16.57</v>
      </c>
      <c r="F38" t="n">
        <v>13.03</v>
      </c>
      <c r="G38" t="n">
        <v>52.13</v>
      </c>
      <c r="H38" t="n">
        <v>0.66</v>
      </c>
      <c r="I38" t="n">
        <v>15</v>
      </c>
      <c r="J38" t="n">
        <v>269.56</v>
      </c>
      <c r="K38" t="n">
        <v>59.19</v>
      </c>
      <c r="L38" t="n">
        <v>10</v>
      </c>
      <c r="M38" t="n">
        <v>13</v>
      </c>
      <c r="N38" t="n">
        <v>70.36</v>
      </c>
      <c r="O38" t="n">
        <v>33479.51</v>
      </c>
      <c r="P38" t="n">
        <v>189.43</v>
      </c>
      <c r="Q38" t="n">
        <v>988.13</v>
      </c>
      <c r="R38" t="n">
        <v>46.5</v>
      </c>
      <c r="S38" t="n">
        <v>35.43</v>
      </c>
      <c r="T38" t="n">
        <v>4486.85</v>
      </c>
      <c r="U38" t="n">
        <v>0.76</v>
      </c>
      <c r="V38" t="n">
        <v>0.87</v>
      </c>
      <c r="W38" t="n">
        <v>2.99</v>
      </c>
      <c r="X38" t="n">
        <v>0.28</v>
      </c>
      <c r="Y38" t="n">
        <v>1</v>
      </c>
      <c r="Z38" t="n">
        <v>10</v>
      </c>
      <c r="AA38" t="n">
        <v>451.9901625244233</v>
      </c>
      <c r="AB38" t="n">
        <v>618.4328807645647</v>
      </c>
      <c r="AC38" t="n">
        <v>559.4105146003936</v>
      </c>
      <c r="AD38" t="n">
        <v>451990.1625244233</v>
      </c>
      <c r="AE38" t="n">
        <v>618432.8807645647</v>
      </c>
      <c r="AF38" t="n">
        <v>2.413138961406033e-06</v>
      </c>
      <c r="AG38" t="n">
        <v>10.78776041666667</v>
      </c>
      <c r="AH38" t="n">
        <v>559410.5146003936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6.032</v>
      </c>
      <c r="E39" t="n">
        <v>16.58</v>
      </c>
      <c r="F39" t="n">
        <v>13.04</v>
      </c>
      <c r="G39" t="n">
        <v>52.16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13</v>
      </c>
      <c r="N39" t="n">
        <v>70.59</v>
      </c>
      <c r="O39" t="n">
        <v>33538.28</v>
      </c>
      <c r="P39" t="n">
        <v>188.73</v>
      </c>
      <c r="Q39" t="n">
        <v>988.1</v>
      </c>
      <c r="R39" t="n">
        <v>46.54</v>
      </c>
      <c r="S39" t="n">
        <v>35.43</v>
      </c>
      <c r="T39" t="n">
        <v>4505.04</v>
      </c>
      <c r="U39" t="n">
        <v>0.76</v>
      </c>
      <c r="V39" t="n">
        <v>0.87</v>
      </c>
      <c r="W39" t="n">
        <v>2.99</v>
      </c>
      <c r="X39" t="n">
        <v>0.29</v>
      </c>
      <c r="Y39" t="n">
        <v>1</v>
      </c>
      <c r="Z39" t="n">
        <v>10</v>
      </c>
      <c r="AA39" t="n">
        <v>451.50273531303</v>
      </c>
      <c r="AB39" t="n">
        <v>617.7659613501655</v>
      </c>
      <c r="AC39" t="n">
        <v>558.8072450388772</v>
      </c>
      <c r="AD39" t="n">
        <v>451502.73531303</v>
      </c>
      <c r="AE39" t="n">
        <v>617765.9613501655</v>
      </c>
      <c r="AF39" t="n">
        <v>2.412139235264096e-06</v>
      </c>
      <c r="AG39" t="n">
        <v>10.79427083333333</v>
      </c>
      <c r="AH39" t="n">
        <v>558807.2450388772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6.0608</v>
      </c>
      <c r="E40" t="n">
        <v>16.5</v>
      </c>
      <c r="F40" t="n">
        <v>13.01</v>
      </c>
      <c r="G40" t="n">
        <v>55.76</v>
      </c>
      <c r="H40" t="n">
        <v>0.6899999999999999</v>
      </c>
      <c r="I40" t="n">
        <v>14</v>
      </c>
      <c r="J40" t="n">
        <v>270.51</v>
      </c>
      <c r="K40" t="n">
        <v>59.19</v>
      </c>
      <c r="L40" t="n">
        <v>10.5</v>
      </c>
      <c r="M40" t="n">
        <v>12</v>
      </c>
      <c r="N40" t="n">
        <v>70.81999999999999</v>
      </c>
      <c r="O40" t="n">
        <v>33597.14</v>
      </c>
      <c r="P40" t="n">
        <v>187.53</v>
      </c>
      <c r="Q40" t="n">
        <v>988.16</v>
      </c>
      <c r="R40" t="n">
        <v>45.59</v>
      </c>
      <c r="S40" t="n">
        <v>35.43</v>
      </c>
      <c r="T40" t="n">
        <v>4036.03</v>
      </c>
      <c r="U40" t="n">
        <v>0.78</v>
      </c>
      <c r="V40" t="n">
        <v>0.88</v>
      </c>
      <c r="W40" t="n">
        <v>2.99</v>
      </c>
      <c r="X40" t="n">
        <v>0.26</v>
      </c>
      <c r="Y40" t="n">
        <v>1</v>
      </c>
      <c r="Z40" t="n">
        <v>10</v>
      </c>
      <c r="AA40" t="n">
        <v>449.1790801731166</v>
      </c>
      <c r="AB40" t="n">
        <v>614.5866338753062</v>
      </c>
      <c r="AC40" t="n">
        <v>555.9313481160045</v>
      </c>
      <c r="AD40" t="n">
        <v>449179.0801731166</v>
      </c>
      <c r="AE40" t="n">
        <v>614586.6338753062</v>
      </c>
      <c r="AF40" t="n">
        <v>2.423656080419203e-06</v>
      </c>
      <c r="AG40" t="n">
        <v>10.7421875</v>
      </c>
      <c r="AH40" t="n">
        <v>555931.3481160045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6.0624</v>
      </c>
      <c r="E41" t="n">
        <v>16.5</v>
      </c>
      <c r="F41" t="n">
        <v>13.01</v>
      </c>
      <c r="G41" t="n">
        <v>55.74</v>
      </c>
      <c r="H41" t="n">
        <v>0.71</v>
      </c>
      <c r="I41" t="n">
        <v>14</v>
      </c>
      <c r="J41" t="n">
        <v>270.99</v>
      </c>
      <c r="K41" t="n">
        <v>59.19</v>
      </c>
      <c r="L41" t="n">
        <v>10.75</v>
      </c>
      <c r="M41" t="n">
        <v>12</v>
      </c>
      <c r="N41" t="n">
        <v>71.04000000000001</v>
      </c>
      <c r="O41" t="n">
        <v>33656.08</v>
      </c>
      <c r="P41" t="n">
        <v>187.06</v>
      </c>
      <c r="Q41" t="n">
        <v>988.15</v>
      </c>
      <c r="R41" t="n">
        <v>45.57</v>
      </c>
      <c r="S41" t="n">
        <v>35.43</v>
      </c>
      <c r="T41" t="n">
        <v>4027.18</v>
      </c>
      <c r="U41" t="n">
        <v>0.78</v>
      </c>
      <c r="V41" t="n">
        <v>0.88</v>
      </c>
      <c r="W41" t="n">
        <v>2.99</v>
      </c>
      <c r="X41" t="n">
        <v>0.25</v>
      </c>
      <c r="Y41" t="n">
        <v>1</v>
      </c>
      <c r="Z41" t="n">
        <v>10</v>
      </c>
      <c r="AA41" t="n">
        <v>448.6964742979848</v>
      </c>
      <c r="AB41" t="n">
        <v>613.9263112258822</v>
      </c>
      <c r="AC41" t="n">
        <v>555.3340457334727</v>
      </c>
      <c r="AD41" t="n">
        <v>448696.4742979847</v>
      </c>
      <c r="AE41" t="n">
        <v>613926.3112258821</v>
      </c>
      <c r="AF41" t="n">
        <v>2.424295905150043e-06</v>
      </c>
      <c r="AG41" t="n">
        <v>10.7421875</v>
      </c>
      <c r="AH41" t="n">
        <v>555334.0457334728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6.0657</v>
      </c>
      <c r="E42" t="n">
        <v>16.49</v>
      </c>
      <c r="F42" t="n">
        <v>13</v>
      </c>
      <c r="G42" t="n">
        <v>55.7</v>
      </c>
      <c r="H42" t="n">
        <v>0.72</v>
      </c>
      <c r="I42" t="n">
        <v>14</v>
      </c>
      <c r="J42" t="n">
        <v>271.47</v>
      </c>
      <c r="K42" t="n">
        <v>59.19</v>
      </c>
      <c r="L42" t="n">
        <v>11</v>
      </c>
      <c r="M42" t="n">
        <v>12</v>
      </c>
      <c r="N42" t="n">
        <v>71.27</v>
      </c>
      <c r="O42" t="n">
        <v>33715.11</v>
      </c>
      <c r="P42" t="n">
        <v>185.02</v>
      </c>
      <c r="Q42" t="n">
        <v>988.09</v>
      </c>
      <c r="R42" t="n">
        <v>45.44</v>
      </c>
      <c r="S42" t="n">
        <v>35.43</v>
      </c>
      <c r="T42" t="n">
        <v>3962.15</v>
      </c>
      <c r="U42" t="n">
        <v>0.78</v>
      </c>
      <c r="V42" t="n">
        <v>0.88</v>
      </c>
      <c r="W42" t="n">
        <v>2.98</v>
      </c>
      <c r="X42" t="n">
        <v>0.24</v>
      </c>
      <c r="Y42" t="n">
        <v>1</v>
      </c>
      <c r="Z42" t="n">
        <v>10</v>
      </c>
      <c r="AA42" t="n">
        <v>446.6940343661482</v>
      </c>
      <c r="AB42" t="n">
        <v>611.1864845697285</v>
      </c>
      <c r="AC42" t="n">
        <v>552.8557042880116</v>
      </c>
      <c r="AD42" t="n">
        <v>446694.0343661482</v>
      </c>
      <c r="AE42" t="n">
        <v>611186.4845697285</v>
      </c>
      <c r="AF42" t="n">
        <v>2.425615543657399e-06</v>
      </c>
      <c r="AG42" t="n">
        <v>10.73567708333333</v>
      </c>
      <c r="AH42" t="n">
        <v>552855.7042880115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6.0839</v>
      </c>
      <c r="E43" t="n">
        <v>16.44</v>
      </c>
      <c r="F43" t="n">
        <v>13</v>
      </c>
      <c r="G43" t="n">
        <v>59.98</v>
      </c>
      <c r="H43" t="n">
        <v>0.74</v>
      </c>
      <c r="I43" t="n">
        <v>13</v>
      </c>
      <c r="J43" t="n">
        <v>271.95</v>
      </c>
      <c r="K43" t="n">
        <v>59.19</v>
      </c>
      <c r="L43" t="n">
        <v>11.25</v>
      </c>
      <c r="M43" t="n">
        <v>11</v>
      </c>
      <c r="N43" t="n">
        <v>71.5</v>
      </c>
      <c r="O43" t="n">
        <v>33774.23</v>
      </c>
      <c r="P43" t="n">
        <v>184.81</v>
      </c>
      <c r="Q43" t="n">
        <v>988.08</v>
      </c>
      <c r="R43" t="n">
        <v>45.26</v>
      </c>
      <c r="S43" t="n">
        <v>35.43</v>
      </c>
      <c r="T43" t="n">
        <v>3876.26</v>
      </c>
      <c r="U43" t="n">
        <v>0.78</v>
      </c>
      <c r="V43" t="n">
        <v>0.88</v>
      </c>
      <c r="W43" t="n">
        <v>2.99</v>
      </c>
      <c r="X43" t="n">
        <v>0.24</v>
      </c>
      <c r="Y43" t="n">
        <v>1</v>
      </c>
      <c r="Z43" t="n">
        <v>10</v>
      </c>
      <c r="AA43" t="n">
        <v>445.8255261551815</v>
      </c>
      <c r="AB43" t="n">
        <v>609.9981533196059</v>
      </c>
      <c r="AC43" t="n">
        <v>551.7807857045671</v>
      </c>
      <c r="AD43" t="n">
        <v>445825.5261551815</v>
      </c>
      <c r="AE43" t="n">
        <v>609998.1533196059</v>
      </c>
      <c r="AF43" t="n">
        <v>2.432893549970695e-06</v>
      </c>
      <c r="AG43" t="n">
        <v>10.703125</v>
      </c>
      <c r="AH43" t="n">
        <v>551780.7857045671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6.0853</v>
      </c>
      <c r="E44" t="n">
        <v>16.43</v>
      </c>
      <c r="F44" t="n">
        <v>12.99</v>
      </c>
      <c r="G44" t="n">
        <v>59.97</v>
      </c>
      <c r="H44" t="n">
        <v>0.75</v>
      </c>
      <c r="I44" t="n">
        <v>13</v>
      </c>
      <c r="J44" t="n">
        <v>272.43</v>
      </c>
      <c r="K44" t="n">
        <v>59.19</v>
      </c>
      <c r="L44" t="n">
        <v>11.5</v>
      </c>
      <c r="M44" t="n">
        <v>11</v>
      </c>
      <c r="N44" t="n">
        <v>71.73</v>
      </c>
      <c r="O44" t="n">
        <v>33833.57</v>
      </c>
      <c r="P44" t="n">
        <v>184.21</v>
      </c>
      <c r="Q44" t="n">
        <v>988.09</v>
      </c>
      <c r="R44" t="n">
        <v>45.13</v>
      </c>
      <c r="S44" t="n">
        <v>35.43</v>
      </c>
      <c r="T44" t="n">
        <v>3812.7</v>
      </c>
      <c r="U44" t="n">
        <v>0.79</v>
      </c>
      <c r="V44" t="n">
        <v>0.88</v>
      </c>
      <c r="W44" t="n">
        <v>2.99</v>
      </c>
      <c r="X44" t="n">
        <v>0.24</v>
      </c>
      <c r="Y44" t="n">
        <v>1</v>
      </c>
      <c r="Z44" t="n">
        <v>10</v>
      </c>
      <c r="AA44" t="n">
        <v>445.1896261418044</v>
      </c>
      <c r="AB44" t="n">
        <v>609.1280868673746</v>
      </c>
      <c r="AC44" t="n">
        <v>550.9937571733908</v>
      </c>
      <c r="AD44" t="n">
        <v>445189.6261418043</v>
      </c>
      <c r="AE44" t="n">
        <v>609128.0868673746</v>
      </c>
      <c r="AF44" t="n">
        <v>2.43345339661018e-06</v>
      </c>
      <c r="AG44" t="n">
        <v>10.69661458333333</v>
      </c>
      <c r="AH44" t="n">
        <v>550993.7571733908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6.0877</v>
      </c>
      <c r="E45" t="n">
        <v>16.43</v>
      </c>
      <c r="F45" t="n">
        <v>12.99</v>
      </c>
      <c r="G45" t="n">
        <v>59.94</v>
      </c>
      <c r="H45" t="n">
        <v>0.77</v>
      </c>
      <c r="I45" t="n">
        <v>13</v>
      </c>
      <c r="J45" t="n">
        <v>272.91</v>
      </c>
      <c r="K45" t="n">
        <v>59.19</v>
      </c>
      <c r="L45" t="n">
        <v>11.75</v>
      </c>
      <c r="M45" t="n">
        <v>11</v>
      </c>
      <c r="N45" t="n">
        <v>71.95999999999999</v>
      </c>
      <c r="O45" t="n">
        <v>33892.87</v>
      </c>
      <c r="P45" t="n">
        <v>182.78</v>
      </c>
      <c r="Q45" t="n">
        <v>988.1</v>
      </c>
      <c r="R45" t="n">
        <v>44.84</v>
      </c>
      <c r="S45" t="n">
        <v>35.43</v>
      </c>
      <c r="T45" t="n">
        <v>3664.47</v>
      </c>
      <c r="U45" t="n">
        <v>0.79</v>
      </c>
      <c r="V45" t="n">
        <v>0.88</v>
      </c>
      <c r="W45" t="n">
        <v>2.99</v>
      </c>
      <c r="X45" t="n">
        <v>0.23</v>
      </c>
      <c r="Y45" t="n">
        <v>1</v>
      </c>
      <c r="Z45" t="n">
        <v>10</v>
      </c>
      <c r="AA45" t="n">
        <v>443.8222016534967</v>
      </c>
      <c r="AB45" t="n">
        <v>607.2571163559613</v>
      </c>
      <c r="AC45" t="n">
        <v>549.3013494616633</v>
      </c>
      <c r="AD45" t="n">
        <v>443822.2016534967</v>
      </c>
      <c r="AE45" t="n">
        <v>607257.1163559613</v>
      </c>
      <c r="AF45" t="n">
        <v>2.434413133706439e-06</v>
      </c>
      <c r="AG45" t="n">
        <v>10.69661458333333</v>
      </c>
      <c r="AH45" t="n">
        <v>549301.3494616633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6.1117</v>
      </c>
      <c r="E46" t="n">
        <v>16.36</v>
      </c>
      <c r="F46" t="n">
        <v>12.97</v>
      </c>
      <c r="G46" t="n">
        <v>64.84999999999999</v>
      </c>
      <c r="H46" t="n">
        <v>0.78</v>
      </c>
      <c r="I46" t="n">
        <v>12</v>
      </c>
      <c r="J46" t="n">
        <v>273.39</v>
      </c>
      <c r="K46" t="n">
        <v>59.19</v>
      </c>
      <c r="L46" t="n">
        <v>12</v>
      </c>
      <c r="M46" t="n">
        <v>10</v>
      </c>
      <c r="N46" t="n">
        <v>72.2</v>
      </c>
      <c r="O46" t="n">
        <v>33952.26</v>
      </c>
      <c r="P46" t="n">
        <v>181.55</v>
      </c>
      <c r="Q46" t="n">
        <v>988.16</v>
      </c>
      <c r="R46" t="n">
        <v>44.35</v>
      </c>
      <c r="S46" t="n">
        <v>35.43</v>
      </c>
      <c r="T46" t="n">
        <v>3427.84</v>
      </c>
      <c r="U46" t="n">
        <v>0.8</v>
      </c>
      <c r="V46" t="n">
        <v>0.88</v>
      </c>
      <c r="W46" t="n">
        <v>2.99</v>
      </c>
      <c r="X46" t="n">
        <v>0.22</v>
      </c>
      <c r="Y46" t="n">
        <v>1</v>
      </c>
      <c r="Z46" t="n">
        <v>10</v>
      </c>
      <c r="AA46" t="n">
        <v>441.7508046671566</v>
      </c>
      <c r="AB46" t="n">
        <v>604.4229396156652</v>
      </c>
      <c r="AC46" t="n">
        <v>546.737662571669</v>
      </c>
      <c r="AD46" t="n">
        <v>441750.8046671565</v>
      </c>
      <c r="AE46" t="n">
        <v>604422.9396156652</v>
      </c>
      <c r="AF46" t="n">
        <v>2.444010504669028e-06</v>
      </c>
      <c r="AG46" t="n">
        <v>10.65104166666667</v>
      </c>
      <c r="AH46" t="n">
        <v>546737.6625716691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6.1113</v>
      </c>
      <c r="E47" t="n">
        <v>16.36</v>
      </c>
      <c r="F47" t="n">
        <v>12.97</v>
      </c>
      <c r="G47" t="n">
        <v>64.86</v>
      </c>
      <c r="H47" t="n">
        <v>0.8</v>
      </c>
      <c r="I47" t="n">
        <v>12</v>
      </c>
      <c r="J47" t="n">
        <v>273.87</v>
      </c>
      <c r="K47" t="n">
        <v>59.19</v>
      </c>
      <c r="L47" t="n">
        <v>12.25</v>
      </c>
      <c r="M47" t="n">
        <v>10</v>
      </c>
      <c r="N47" t="n">
        <v>72.43000000000001</v>
      </c>
      <c r="O47" t="n">
        <v>34011.74</v>
      </c>
      <c r="P47" t="n">
        <v>181.09</v>
      </c>
      <c r="Q47" t="n">
        <v>988.09</v>
      </c>
      <c r="R47" t="n">
        <v>44.61</v>
      </c>
      <c r="S47" t="n">
        <v>35.43</v>
      </c>
      <c r="T47" t="n">
        <v>3555.8</v>
      </c>
      <c r="U47" t="n">
        <v>0.79</v>
      </c>
      <c r="V47" t="n">
        <v>0.88</v>
      </c>
      <c r="W47" t="n">
        <v>2.98</v>
      </c>
      <c r="X47" t="n">
        <v>0.22</v>
      </c>
      <c r="Y47" t="n">
        <v>1</v>
      </c>
      <c r="Z47" t="n">
        <v>10</v>
      </c>
      <c r="AA47" t="n">
        <v>441.3557553456913</v>
      </c>
      <c r="AB47" t="n">
        <v>603.8824157056904</v>
      </c>
      <c r="AC47" t="n">
        <v>546.2487255050321</v>
      </c>
      <c r="AD47" t="n">
        <v>441355.7553456913</v>
      </c>
      <c r="AE47" t="n">
        <v>603882.4157056904</v>
      </c>
      <c r="AF47" t="n">
        <v>2.443850548486318e-06</v>
      </c>
      <c r="AG47" t="n">
        <v>10.65104166666667</v>
      </c>
      <c r="AH47" t="n">
        <v>546248.7255050321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6.1151</v>
      </c>
      <c r="E48" t="n">
        <v>16.35</v>
      </c>
      <c r="F48" t="n">
        <v>12.96</v>
      </c>
      <c r="G48" t="n">
        <v>64.81</v>
      </c>
      <c r="H48" t="n">
        <v>0.8100000000000001</v>
      </c>
      <c r="I48" t="n">
        <v>12</v>
      </c>
      <c r="J48" t="n">
        <v>274.35</v>
      </c>
      <c r="K48" t="n">
        <v>59.19</v>
      </c>
      <c r="L48" t="n">
        <v>12.5</v>
      </c>
      <c r="M48" t="n">
        <v>10</v>
      </c>
      <c r="N48" t="n">
        <v>72.66</v>
      </c>
      <c r="O48" t="n">
        <v>34071.31</v>
      </c>
      <c r="P48" t="n">
        <v>180.33</v>
      </c>
      <c r="Q48" t="n">
        <v>988.08</v>
      </c>
      <c r="R48" t="n">
        <v>44.17</v>
      </c>
      <c r="S48" t="n">
        <v>35.43</v>
      </c>
      <c r="T48" t="n">
        <v>3335.73</v>
      </c>
      <c r="U48" t="n">
        <v>0.8</v>
      </c>
      <c r="V48" t="n">
        <v>0.88</v>
      </c>
      <c r="W48" t="n">
        <v>2.98</v>
      </c>
      <c r="X48" t="n">
        <v>0.21</v>
      </c>
      <c r="Y48" t="n">
        <v>1</v>
      </c>
      <c r="Z48" t="n">
        <v>10</v>
      </c>
      <c r="AA48" t="n">
        <v>440.4943849576694</v>
      </c>
      <c r="AB48" t="n">
        <v>602.7038507398191</v>
      </c>
      <c r="AC48" t="n">
        <v>545.1826411253772</v>
      </c>
      <c r="AD48" t="n">
        <v>440494.3849576694</v>
      </c>
      <c r="AE48" t="n">
        <v>602703.8507398191</v>
      </c>
      <c r="AF48" t="n">
        <v>2.445370132222062e-06</v>
      </c>
      <c r="AG48" t="n">
        <v>10.64453125</v>
      </c>
      <c r="AH48" t="n">
        <v>545182.6411253773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6.1131</v>
      </c>
      <c r="E49" t="n">
        <v>16.36</v>
      </c>
      <c r="F49" t="n">
        <v>12.97</v>
      </c>
      <c r="G49" t="n">
        <v>64.83</v>
      </c>
      <c r="H49" t="n">
        <v>0.83</v>
      </c>
      <c r="I49" t="n">
        <v>12</v>
      </c>
      <c r="J49" t="n">
        <v>274.84</v>
      </c>
      <c r="K49" t="n">
        <v>59.19</v>
      </c>
      <c r="L49" t="n">
        <v>12.75</v>
      </c>
      <c r="M49" t="n">
        <v>10</v>
      </c>
      <c r="N49" t="n">
        <v>72.89</v>
      </c>
      <c r="O49" t="n">
        <v>34130.98</v>
      </c>
      <c r="P49" t="n">
        <v>179.41</v>
      </c>
      <c r="Q49" t="n">
        <v>988.26</v>
      </c>
      <c r="R49" t="n">
        <v>44.31</v>
      </c>
      <c r="S49" t="n">
        <v>35.43</v>
      </c>
      <c r="T49" t="n">
        <v>3403.59</v>
      </c>
      <c r="U49" t="n">
        <v>0.8</v>
      </c>
      <c r="V49" t="n">
        <v>0.88</v>
      </c>
      <c r="W49" t="n">
        <v>2.98</v>
      </c>
      <c r="X49" t="n">
        <v>0.21</v>
      </c>
      <c r="Y49" t="n">
        <v>1</v>
      </c>
      <c r="Z49" t="n">
        <v>10</v>
      </c>
      <c r="AA49" t="n">
        <v>439.7947729627601</v>
      </c>
      <c r="AB49" t="n">
        <v>601.7466107436813</v>
      </c>
      <c r="AC49" t="n">
        <v>544.3167587709762</v>
      </c>
      <c r="AD49" t="n">
        <v>439794.7729627601</v>
      </c>
      <c r="AE49" t="n">
        <v>601746.6107436813</v>
      </c>
      <c r="AF49" t="n">
        <v>2.444570351308513e-06</v>
      </c>
      <c r="AG49" t="n">
        <v>10.65104166666667</v>
      </c>
      <c r="AH49" t="n">
        <v>544316.7587709762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6.1349</v>
      </c>
      <c r="E50" t="n">
        <v>16.3</v>
      </c>
      <c r="F50" t="n">
        <v>12.96</v>
      </c>
      <c r="G50" t="n">
        <v>70.68000000000001</v>
      </c>
      <c r="H50" t="n">
        <v>0.84</v>
      </c>
      <c r="I50" t="n">
        <v>11</v>
      </c>
      <c r="J50" t="n">
        <v>275.32</v>
      </c>
      <c r="K50" t="n">
        <v>59.19</v>
      </c>
      <c r="L50" t="n">
        <v>13</v>
      </c>
      <c r="M50" t="n">
        <v>9</v>
      </c>
      <c r="N50" t="n">
        <v>73.13</v>
      </c>
      <c r="O50" t="n">
        <v>34190.73</v>
      </c>
      <c r="P50" t="n">
        <v>178.59</v>
      </c>
      <c r="Q50" t="n">
        <v>988.08</v>
      </c>
      <c r="R50" t="n">
        <v>44.19</v>
      </c>
      <c r="S50" t="n">
        <v>35.43</v>
      </c>
      <c r="T50" t="n">
        <v>3350.37</v>
      </c>
      <c r="U50" t="n">
        <v>0.8</v>
      </c>
      <c r="V50" t="n">
        <v>0.88</v>
      </c>
      <c r="W50" t="n">
        <v>2.98</v>
      </c>
      <c r="X50" t="n">
        <v>0.2</v>
      </c>
      <c r="Y50" t="n">
        <v>1</v>
      </c>
      <c r="Z50" t="n">
        <v>10</v>
      </c>
      <c r="AA50" t="n">
        <v>438.2365789768876</v>
      </c>
      <c r="AB50" t="n">
        <v>599.6146209895436</v>
      </c>
      <c r="AC50" t="n">
        <v>542.3882431267069</v>
      </c>
      <c r="AD50" t="n">
        <v>438236.5789768876</v>
      </c>
      <c r="AE50" t="n">
        <v>599614.6209895436</v>
      </c>
      <c r="AF50" t="n">
        <v>2.453287963266198e-06</v>
      </c>
      <c r="AG50" t="n">
        <v>10.61197916666667</v>
      </c>
      <c r="AH50" t="n">
        <v>542388.2431267069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6.1375</v>
      </c>
      <c r="E51" t="n">
        <v>16.29</v>
      </c>
      <c r="F51" t="n">
        <v>12.95</v>
      </c>
      <c r="G51" t="n">
        <v>70.64</v>
      </c>
      <c r="H51" t="n">
        <v>0.86</v>
      </c>
      <c r="I51" t="n">
        <v>11</v>
      </c>
      <c r="J51" t="n">
        <v>275.81</v>
      </c>
      <c r="K51" t="n">
        <v>59.19</v>
      </c>
      <c r="L51" t="n">
        <v>13.25</v>
      </c>
      <c r="M51" t="n">
        <v>9</v>
      </c>
      <c r="N51" t="n">
        <v>73.36</v>
      </c>
      <c r="O51" t="n">
        <v>34250.57</v>
      </c>
      <c r="P51" t="n">
        <v>178.01</v>
      </c>
      <c r="Q51" t="n">
        <v>988.15</v>
      </c>
      <c r="R51" t="n">
        <v>43.78</v>
      </c>
      <c r="S51" t="n">
        <v>35.43</v>
      </c>
      <c r="T51" t="n">
        <v>3148.05</v>
      </c>
      <c r="U51" t="n">
        <v>0.8100000000000001</v>
      </c>
      <c r="V51" t="n">
        <v>0.88</v>
      </c>
      <c r="W51" t="n">
        <v>2.98</v>
      </c>
      <c r="X51" t="n">
        <v>0.2</v>
      </c>
      <c r="Y51" t="n">
        <v>1</v>
      </c>
      <c r="Z51" t="n">
        <v>10</v>
      </c>
      <c r="AA51" t="n">
        <v>437.5827183413231</v>
      </c>
      <c r="AB51" t="n">
        <v>598.7199800216688</v>
      </c>
      <c r="AC51" t="n">
        <v>541.5789854371696</v>
      </c>
      <c r="AD51" t="n">
        <v>437582.7183413231</v>
      </c>
      <c r="AE51" t="n">
        <v>598719.9800216688</v>
      </c>
      <c r="AF51" t="n">
        <v>2.454327678453812e-06</v>
      </c>
      <c r="AG51" t="n">
        <v>10.60546875</v>
      </c>
      <c r="AH51" t="n">
        <v>541578.9854371697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6.136</v>
      </c>
      <c r="E52" t="n">
        <v>16.3</v>
      </c>
      <c r="F52" t="n">
        <v>12.95</v>
      </c>
      <c r="G52" t="n">
        <v>70.66</v>
      </c>
      <c r="H52" t="n">
        <v>0.87</v>
      </c>
      <c r="I52" t="n">
        <v>11</v>
      </c>
      <c r="J52" t="n">
        <v>276.29</v>
      </c>
      <c r="K52" t="n">
        <v>59.19</v>
      </c>
      <c r="L52" t="n">
        <v>13.5</v>
      </c>
      <c r="M52" t="n">
        <v>9</v>
      </c>
      <c r="N52" t="n">
        <v>73.59999999999999</v>
      </c>
      <c r="O52" t="n">
        <v>34310.51</v>
      </c>
      <c r="P52" t="n">
        <v>177.06</v>
      </c>
      <c r="Q52" t="n">
        <v>988.1900000000001</v>
      </c>
      <c r="R52" t="n">
        <v>43.92</v>
      </c>
      <c r="S52" t="n">
        <v>35.43</v>
      </c>
      <c r="T52" t="n">
        <v>3217.15</v>
      </c>
      <c r="U52" t="n">
        <v>0.8100000000000001</v>
      </c>
      <c r="V52" t="n">
        <v>0.88</v>
      </c>
      <c r="W52" t="n">
        <v>2.98</v>
      </c>
      <c r="X52" t="n">
        <v>0.2</v>
      </c>
      <c r="Y52" t="n">
        <v>1</v>
      </c>
      <c r="Z52" t="n">
        <v>10</v>
      </c>
      <c r="AA52" t="n">
        <v>436.7935678061843</v>
      </c>
      <c r="AB52" t="n">
        <v>597.6402294446275</v>
      </c>
      <c r="AC52" t="n">
        <v>540.6022847397619</v>
      </c>
      <c r="AD52" t="n">
        <v>436793.5678061844</v>
      </c>
      <c r="AE52" t="n">
        <v>597640.2294446275</v>
      </c>
      <c r="AF52" t="n">
        <v>2.45372784276865e-06</v>
      </c>
      <c r="AG52" t="n">
        <v>10.61197916666667</v>
      </c>
      <c r="AH52" t="n">
        <v>540602.2847397618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6.1394</v>
      </c>
      <c r="E53" t="n">
        <v>16.29</v>
      </c>
      <c r="F53" t="n">
        <v>12.95</v>
      </c>
      <c r="G53" t="n">
        <v>70.61</v>
      </c>
      <c r="H53" t="n">
        <v>0.88</v>
      </c>
      <c r="I53" t="n">
        <v>11</v>
      </c>
      <c r="J53" t="n">
        <v>276.78</v>
      </c>
      <c r="K53" t="n">
        <v>59.19</v>
      </c>
      <c r="L53" t="n">
        <v>13.75</v>
      </c>
      <c r="M53" t="n">
        <v>9</v>
      </c>
      <c r="N53" t="n">
        <v>73.84</v>
      </c>
      <c r="O53" t="n">
        <v>34370.54</v>
      </c>
      <c r="P53" t="n">
        <v>174.85</v>
      </c>
      <c r="Q53" t="n">
        <v>988.1</v>
      </c>
      <c r="R53" t="n">
        <v>43.82</v>
      </c>
      <c r="S53" t="n">
        <v>35.43</v>
      </c>
      <c r="T53" t="n">
        <v>3164.2</v>
      </c>
      <c r="U53" t="n">
        <v>0.8100000000000001</v>
      </c>
      <c r="V53" t="n">
        <v>0.88</v>
      </c>
      <c r="W53" t="n">
        <v>2.98</v>
      </c>
      <c r="X53" t="n">
        <v>0.19</v>
      </c>
      <c r="Y53" t="n">
        <v>1</v>
      </c>
      <c r="Z53" t="n">
        <v>10</v>
      </c>
      <c r="AA53" t="n">
        <v>434.7141007541667</v>
      </c>
      <c r="AB53" t="n">
        <v>594.7950108844454</v>
      </c>
      <c r="AC53" t="n">
        <v>538.0286098456742</v>
      </c>
      <c r="AD53" t="n">
        <v>434714.1007541667</v>
      </c>
      <c r="AE53" t="n">
        <v>594795.0108844454</v>
      </c>
      <c r="AF53" t="n">
        <v>2.455087470321683e-06</v>
      </c>
      <c r="AG53" t="n">
        <v>10.60546875</v>
      </c>
      <c r="AH53" t="n">
        <v>538028.6098456741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6.1647</v>
      </c>
      <c r="E54" t="n">
        <v>16.22</v>
      </c>
      <c r="F54" t="n">
        <v>12.93</v>
      </c>
      <c r="G54" t="n">
        <v>77.56</v>
      </c>
      <c r="H54" t="n">
        <v>0.9</v>
      </c>
      <c r="I54" t="n">
        <v>10</v>
      </c>
      <c r="J54" t="n">
        <v>277.27</v>
      </c>
      <c r="K54" t="n">
        <v>59.19</v>
      </c>
      <c r="L54" t="n">
        <v>14</v>
      </c>
      <c r="M54" t="n">
        <v>8</v>
      </c>
      <c r="N54" t="n">
        <v>74.06999999999999</v>
      </c>
      <c r="O54" t="n">
        <v>34430.66</v>
      </c>
      <c r="P54" t="n">
        <v>173.84</v>
      </c>
      <c r="Q54" t="n">
        <v>988.08</v>
      </c>
      <c r="R54" t="n">
        <v>43.09</v>
      </c>
      <c r="S54" t="n">
        <v>35.43</v>
      </c>
      <c r="T54" t="n">
        <v>2808.03</v>
      </c>
      <c r="U54" t="n">
        <v>0.82</v>
      </c>
      <c r="V54" t="n">
        <v>0.88</v>
      </c>
      <c r="W54" t="n">
        <v>2.98</v>
      </c>
      <c r="X54" t="n">
        <v>0.17</v>
      </c>
      <c r="Y54" t="n">
        <v>1</v>
      </c>
      <c r="Z54" t="n">
        <v>10</v>
      </c>
      <c r="AA54" t="n">
        <v>420.2596938544326</v>
      </c>
      <c r="AB54" t="n">
        <v>575.0178536808023</v>
      </c>
      <c r="AC54" t="n">
        <v>520.1389567681321</v>
      </c>
      <c r="AD54" t="n">
        <v>420259.6938544326</v>
      </c>
      <c r="AE54" t="n">
        <v>575017.8536808023</v>
      </c>
      <c r="AF54" t="n">
        <v>2.465204698878079e-06</v>
      </c>
      <c r="AG54" t="n">
        <v>10.55989583333333</v>
      </c>
      <c r="AH54" t="n">
        <v>520138.9567681321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6.1653</v>
      </c>
      <c r="E55" t="n">
        <v>16.22</v>
      </c>
      <c r="F55" t="n">
        <v>12.93</v>
      </c>
      <c r="G55" t="n">
        <v>77.56</v>
      </c>
      <c r="H55" t="n">
        <v>0.91</v>
      </c>
      <c r="I55" t="n">
        <v>10</v>
      </c>
      <c r="J55" t="n">
        <v>277.76</v>
      </c>
      <c r="K55" t="n">
        <v>59.19</v>
      </c>
      <c r="L55" t="n">
        <v>14.25</v>
      </c>
      <c r="M55" t="n">
        <v>8</v>
      </c>
      <c r="N55" t="n">
        <v>74.31</v>
      </c>
      <c r="O55" t="n">
        <v>34490.87</v>
      </c>
      <c r="P55" t="n">
        <v>172.63</v>
      </c>
      <c r="Q55" t="n">
        <v>988.08</v>
      </c>
      <c r="R55" t="n">
        <v>43.04</v>
      </c>
      <c r="S55" t="n">
        <v>35.43</v>
      </c>
      <c r="T55" t="n">
        <v>2780.88</v>
      </c>
      <c r="U55" t="n">
        <v>0.82</v>
      </c>
      <c r="V55" t="n">
        <v>0.88</v>
      </c>
      <c r="W55" t="n">
        <v>2.98</v>
      </c>
      <c r="X55" t="n">
        <v>0.17</v>
      </c>
      <c r="Y55" t="n">
        <v>1</v>
      </c>
      <c r="Z55" t="n">
        <v>10</v>
      </c>
      <c r="AA55" t="n">
        <v>419.1708611535077</v>
      </c>
      <c r="AB55" t="n">
        <v>573.5280647434882</v>
      </c>
      <c r="AC55" t="n">
        <v>518.7913511960634</v>
      </c>
      <c r="AD55" t="n">
        <v>419170.8611535077</v>
      </c>
      <c r="AE55" t="n">
        <v>573528.0647434882</v>
      </c>
      <c r="AF55" t="n">
        <v>2.465444633152144e-06</v>
      </c>
      <c r="AG55" t="n">
        <v>10.55989583333333</v>
      </c>
      <c r="AH55" t="n">
        <v>518791.3511960634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6.1616</v>
      </c>
      <c r="E56" t="n">
        <v>16.23</v>
      </c>
      <c r="F56" t="n">
        <v>12.94</v>
      </c>
      <c r="G56" t="n">
        <v>77.61</v>
      </c>
      <c r="H56" t="n">
        <v>0.93</v>
      </c>
      <c r="I56" t="n">
        <v>10</v>
      </c>
      <c r="J56" t="n">
        <v>278.25</v>
      </c>
      <c r="K56" t="n">
        <v>59.19</v>
      </c>
      <c r="L56" t="n">
        <v>14.5</v>
      </c>
      <c r="M56" t="n">
        <v>8</v>
      </c>
      <c r="N56" t="n">
        <v>74.55</v>
      </c>
      <c r="O56" t="n">
        <v>34551.18</v>
      </c>
      <c r="P56" t="n">
        <v>172.3</v>
      </c>
      <c r="Q56" t="n">
        <v>988.08</v>
      </c>
      <c r="R56" t="n">
        <v>43.36</v>
      </c>
      <c r="S56" t="n">
        <v>35.43</v>
      </c>
      <c r="T56" t="n">
        <v>2941.41</v>
      </c>
      <c r="U56" t="n">
        <v>0.82</v>
      </c>
      <c r="V56" t="n">
        <v>0.88</v>
      </c>
      <c r="W56" t="n">
        <v>2.98</v>
      </c>
      <c r="X56" t="n">
        <v>0.18</v>
      </c>
      <c r="Y56" t="n">
        <v>1</v>
      </c>
      <c r="Z56" t="n">
        <v>10</v>
      </c>
      <c r="AA56" t="n">
        <v>431.6386957795523</v>
      </c>
      <c r="AB56" t="n">
        <v>590.5871061208861</v>
      </c>
      <c r="AC56" t="n">
        <v>534.2223016069175</v>
      </c>
      <c r="AD56" t="n">
        <v>431638.6957795523</v>
      </c>
      <c r="AE56" t="n">
        <v>590587.1061208862</v>
      </c>
      <c r="AF56" t="n">
        <v>2.463965038462078e-06</v>
      </c>
      <c r="AG56" t="n">
        <v>10.56640625</v>
      </c>
      <c r="AH56" t="n">
        <v>534222.3016069175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6.1634</v>
      </c>
      <c r="E57" t="n">
        <v>16.22</v>
      </c>
      <c r="F57" t="n">
        <v>12.93</v>
      </c>
      <c r="G57" t="n">
        <v>77.59</v>
      </c>
      <c r="H57" t="n">
        <v>0.9399999999999999</v>
      </c>
      <c r="I57" t="n">
        <v>10</v>
      </c>
      <c r="J57" t="n">
        <v>278.74</v>
      </c>
      <c r="K57" t="n">
        <v>59.19</v>
      </c>
      <c r="L57" t="n">
        <v>14.75</v>
      </c>
      <c r="M57" t="n">
        <v>8</v>
      </c>
      <c r="N57" t="n">
        <v>74.79000000000001</v>
      </c>
      <c r="O57" t="n">
        <v>34611.59</v>
      </c>
      <c r="P57" t="n">
        <v>171.46</v>
      </c>
      <c r="Q57" t="n">
        <v>988.12</v>
      </c>
      <c r="R57" t="n">
        <v>43.23</v>
      </c>
      <c r="S57" t="n">
        <v>35.43</v>
      </c>
      <c r="T57" t="n">
        <v>2874.64</v>
      </c>
      <c r="U57" t="n">
        <v>0.82</v>
      </c>
      <c r="V57" t="n">
        <v>0.88</v>
      </c>
      <c r="W57" t="n">
        <v>2.98</v>
      </c>
      <c r="X57" t="n">
        <v>0.18</v>
      </c>
      <c r="Y57" t="n">
        <v>1</v>
      </c>
      <c r="Z57" t="n">
        <v>10</v>
      </c>
      <c r="AA57" t="n">
        <v>418.2033495928435</v>
      </c>
      <c r="AB57" t="n">
        <v>572.2042727425899</v>
      </c>
      <c r="AC57" t="n">
        <v>517.593900045777</v>
      </c>
      <c r="AD57" t="n">
        <v>418203.3495928435</v>
      </c>
      <c r="AE57" t="n">
        <v>572204.2727425898</v>
      </c>
      <c r="AF57" t="n">
        <v>2.464684841284273e-06</v>
      </c>
      <c r="AG57" t="n">
        <v>10.55989583333333</v>
      </c>
      <c r="AH57" t="n">
        <v>517593.900045777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6.1641</v>
      </c>
      <c r="E58" t="n">
        <v>16.22</v>
      </c>
      <c r="F58" t="n">
        <v>12.93</v>
      </c>
      <c r="G58" t="n">
        <v>77.58</v>
      </c>
      <c r="H58" t="n">
        <v>0.96</v>
      </c>
      <c r="I58" t="n">
        <v>10</v>
      </c>
      <c r="J58" t="n">
        <v>279.23</v>
      </c>
      <c r="K58" t="n">
        <v>59.19</v>
      </c>
      <c r="L58" t="n">
        <v>15</v>
      </c>
      <c r="M58" t="n">
        <v>6</v>
      </c>
      <c r="N58" t="n">
        <v>75.03</v>
      </c>
      <c r="O58" t="n">
        <v>34672.08</v>
      </c>
      <c r="P58" t="n">
        <v>170.64</v>
      </c>
      <c r="Q58" t="n">
        <v>988.08</v>
      </c>
      <c r="R58" t="n">
        <v>43.14</v>
      </c>
      <c r="S58" t="n">
        <v>35.43</v>
      </c>
      <c r="T58" t="n">
        <v>2833.23</v>
      </c>
      <c r="U58" t="n">
        <v>0.82</v>
      </c>
      <c r="V58" t="n">
        <v>0.88</v>
      </c>
      <c r="W58" t="n">
        <v>2.98</v>
      </c>
      <c r="X58" t="n">
        <v>0.18</v>
      </c>
      <c r="Y58" t="n">
        <v>1</v>
      </c>
      <c r="Z58" t="n">
        <v>10</v>
      </c>
      <c r="AA58" t="n">
        <v>417.4553822713506</v>
      </c>
      <c r="AB58" t="n">
        <v>571.180870855334</v>
      </c>
      <c r="AC58" t="n">
        <v>516.6681701982873</v>
      </c>
      <c r="AD58" t="n">
        <v>417455.3822713507</v>
      </c>
      <c r="AE58" t="n">
        <v>571180.870855334</v>
      </c>
      <c r="AF58" t="n">
        <v>2.464964764604015e-06</v>
      </c>
      <c r="AG58" t="n">
        <v>10.55989583333333</v>
      </c>
      <c r="AH58" t="n">
        <v>516668.1701982873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6.1858</v>
      </c>
      <c r="E59" t="n">
        <v>16.17</v>
      </c>
      <c r="F59" t="n">
        <v>12.92</v>
      </c>
      <c r="G59" t="n">
        <v>86.14</v>
      </c>
      <c r="H59" t="n">
        <v>0.97</v>
      </c>
      <c r="I59" t="n">
        <v>9</v>
      </c>
      <c r="J59" t="n">
        <v>279.72</v>
      </c>
      <c r="K59" t="n">
        <v>59.19</v>
      </c>
      <c r="L59" t="n">
        <v>15.25</v>
      </c>
      <c r="M59" t="n">
        <v>4</v>
      </c>
      <c r="N59" t="n">
        <v>75.27</v>
      </c>
      <c r="O59" t="n">
        <v>34732.68</v>
      </c>
      <c r="P59" t="n">
        <v>169</v>
      </c>
      <c r="Q59" t="n">
        <v>988.11</v>
      </c>
      <c r="R59" t="n">
        <v>42.82</v>
      </c>
      <c r="S59" t="n">
        <v>35.43</v>
      </c>
      <c r="T59" t="n">
        <v>2674.97</v>
      </c>
      <c r="U59" t="n">
        <v>0.83</v>
      </c>
      <c r="V59" t="n">
        <v>0.88</v>
      </c>
      <c r="W59" t="n">
        <v>2.98</v>
      </c>
      <c r="X59" t="n">
        <v>0.17</v>
      </c>
      <c r="Y59" t="n">
        <v>1</v>
      </c>
      <c r="Z59" t="n">
        <v>10</v>
      </c>
      <c r="AA59" t="n">
        <v>415.2264002046874</v>
      </c>
      <c r="AB59" t="n">
        <v>568.1310792559767</v>
      </c>
      <c r="AC59" t="n">
        <v>513.9094464287633</v>
      </c>
      <c r="AD59" t="n">
        <v>415226.4002046874</v>
      </c>
      <c r="AE59" t="n">
        <v>568131.0792559767</v>
      </c>
      <c r="AF59" t="n">
        <v>2.473642387516022e-06</v>
      </c>
      <c r="AG59" t="n">
        <v>10.52734375</v>
      </c>
      <c r="AH59" t="n">
        <v>513909.4464287633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6.1865</v>
      </c>
      <c r="E60" t="n">
        <v>16.16</v>
      </c>
      <c r="F60" t="n">
        <v>12.92</v>
      </c>
      <c r="G60" t="n">
        <v>86.13</v>
      </c>
      <c r="H60" t="n">
        <v>0.98</v>
      </c>
      <c r="I60" t="n">
        <v>9</v>
      </c>
      <c r="J60" t="n">
        <v>280.21</v>
      </c>
      <c r="K60" t="n">
        <v>59.19</v>
      </c>
      <c r="L60" t="n">
        <v>15.5</v>
      </c>
      <c r="M60" t="n">
        <v>4</v>
      </c>
      <c r="N60" t="n">
        <v>75.52</v>
      </c>
      <c r="O60" t="n">
        <v>34793.36</v>
      </c>
      <c r="P60" t="n">
        <v>169.34</v>
      </c>
      <c r="Q60" t="n">
        <v>988.1799999999999</v>
      </c>
      <c r="R60" t="n">
        <v>42.78</v>
      </c>
      <c r="S60" t="n">
        <v>35.43</v>
      </c>
      <c r="T60" t="n">
        <v>2657.37</v>
      </c>
      <c r="U60" t="n">
        <v>0.83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415.5018726747156</v>
      </c>
      <c r="AB60" t="n">
        <v>568.5079928424572</v>
      </c>
      <c r="AC60" t="n">
        <v>514.2503879115516</v>
      </c>
      <c r="AD60" t="n">
        <v>415501.8726747156</v>
      </c>
      <c r="AE60" t="n">
        <v>568507.9928424571</v>
      </c>
      <c r="AF60" t="n">
        <v>2.473922310835764e-06</v>
      </c>
      <c r="AG60" t="n">
        <v>10.52083333333333</v>
      </c>
      <c r="AH60" t="n">
        <v>514250.3879115515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6.1874</v>
      </c>
      <c r="E61" t="n">
        <v>16.16</v>
      </c>
      <c r="F61" t="n">
        <v>12.92</v>
      </c>
      <c r="G61" t="n">
        <v>86.11</v>
      </c>
      <c r="H61" t="n">
        <v>1</v>
      </c>
      <c r="I61" t="n">
        <v>9</v>
      </c>
      <c r="J61" t="n">
        <v>280.7</v>
      </c>
      <c r="K61" t="n">
        <v>59.19</v>
      </c>
      <c r="L61" t="n">
        <v>15.75</v>
      </c>
      <c r="M61" t="n">
        <v>3</v>
      </c>
      <c r="N61" t="n">
        <v>75.76000000000001</v>
      </c>
      <c r="O61" t="n">
        <v>34854.15</v>
      </c>
      <c r="P61" t="n">
        <v>169.65</v>
      </c>
      <c r="Q61" t="n">
        <v>988.1</v>
      </c>
      <c r="R61" t="n">
        <v>42.67</v>
      </c>
      <c r="S61" t="n">
        <v>35.43</v>
      </c>
      <c r="T61" t="n">
        <v>2602.59</v>
      </c>
      <c r="U61" t="n">
        <v>0.83</v>
      </c>
      <c r="V61" t="n">
        <v>0.88</v>
      </c>
      <c r="W61" t="n">
        <v>2.98</v>
      </c>
      <c r="X61" t="n">
        <v>0.16</v>
      </c>
      <c r="Y61" t="n">
        <v>1</v>
      </c>
      <c r="Z61" t="n">
        <v>10</v>
      </c>
      <c r="AA61" t="n">
        <v>415.7441349524624</v>
      </c>
      <c r="AB61" t="n">
        <v>568.8394667787276</v>
      </c>
      <c r="AC61" t="n">
        <v>514.550226440571</v>
      </c>
      <c r="AD61" t="n">
        <v>415744.1349524625</v>
      </c>
      <c r="AE61" t="n">
        <v>568839.4667787276</v>
      </c>
      <c r="AF61" t="n">
        <v>2.474282212246862e-06</v>
      </c>
      <c r="AG61" t="n">
        <v>10.52083333333333</v>
      </c>
      <c r="AH61" t="n">
        <v>514550.226440571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6.1862</v>
      </c>
      <c r="E62" t="n">
        <v>16.16</v>
      </c>
      <c r="F62" t="n">
        <v>12.92</v>
      </c>
      <c r="G62" t="n">
        <v>86.13</v>
      </c>
      <c r="H62" t="n">
        <v>1.01</v>
      </c>
      <c r="I62" t="n">
        <v>9</v>
      </c>
      <c r="J62" t="n">
        <v>281.2</v>
      </c>
      <c r="K62" t="n">
        <v>59.19</v>
      </c>
      <c r="L62" t="n">
        <v>16</v>
      </c>
      <c r="M62" t="n">
        <v>1</v>
      </c>
      <c r="N62" t="n">
        <v>76</v>
      </c>
      <c r="O62" t="n">
        <v>34915.03</v>
      </c>
      <c r="P62" t="n">
        <v>169.71</v>
      </c>
      <c r="Q62" t="n">
        <v>988.09</v>
      </c>
      <c r="R62" t="n">
        <v>42.78</v>
      </c>
      <c r="S62" t="n">
        <v>35.43</v>
      </c>
      <c r="T62" t="n">
        <v>2657.19</v>
      </c>
      <c r="U62" t="n">
        <v>0.83</v>
      </c>
      <c r="V62" t="n">
        <v>0.88</v>
      </c>
      <c r="W62" t="n">
        <v>2.98</v>
      </c>
      <c r="X62" t="n">
        <v>0.17</v>
      </c>
      <c r="Y62" t="n">
        <v>1</v>
      </c>
      <c r="Z62" t="n">
        <v>10</v>
      </c>
      <c r="AA62" t="n">
        <v>415.8374910698397</v>
      </c>
      <c r="AB62" t="n">
        <v>568.9672007371043</v>
      </c>
      <c r="AC62" t="n">
        <v>514.665769649236</v>
      </c>
      <c r="AD62" t="n">
        <v>415837.4910698397</v>
      </c>
      <c r="AE62" t="n">
        <v>568967.2007371044</v>
      </c>
      <c r="AF62" t="n">
        <v>2.473802343698732e-06</v>
      </c>
      <c r="AG62" t="n">
        <v>10.52083333333333</v>
      </c>
      <c r="AH62" t="n">
        <v>514665.7696492361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6.1865</v>
      </c>
      <c r="E63" t="n">
        <v>16.16</v>
      </c>
      <c r="F63" t="n">
        <v>12.92</v>
      </c>
      <c r="G63" t="n">
        <v>86.13</v>
      </c>
      <c r="H63" t="n">
        <v>1.03</v>
      </c>
      <c r="I63" t="n">
        <v>9</v>
      </c>
      <c r="J63" t="n">
        <v>281.69</v>
      </c>
      <c r="K63" t="n">
        <v>59.19</v>
      </c>
      <c r="L63" t="n">
        <v>16.25</v>
      </c>
      <c r="M63" t="n">
        <v>0</v>
      </c>
      <c r="N63" t="n">
        <v>76.25</v>
      </c>
      <c r="O63" t="n">
        <v>34976</v>
      </c>
      <c r="P63" t="n">
        <v>170.01</v>
      </c>
      <c r="Q63" t="n">
        <v>988.13</v>
      </c>
      <c r="R63" t="n">
        <v>42.68</v>
      </c>
      <c r="S63" t="n">
        <v>35.43</v>
      </c>
      <c r="T63" t="n">
        <v>2606.52</v>
      </c>
      <c r="U63" t="n">
        <v>0.83</v>
      </c>
      <c r="V63" t="n">
        <v>0.88</v>
      </c>
      <c r="W63" t="n">
        <v>2.99</v>
      </c>
      <c r="X63" t="n">
        <v>0.17</v>
      </c>
      <c r="Y63" t="n">
        <v>1</v>
      </c>
      <c r="Z63" t="n">
        <v>10</v>
      </c>
      <c r="AA63" t="n">
        <v>416.091238590801</v>
      </c>
      <c r="AB63" t="n">
        <v>569.3143892898343</v>
      </c>
      <c r="AC63" t="n">
        <v>514.9798230137756</v>
      </c>
      <c r="AD63" t="n">
        <v>416091.238590801</v>
      </c>
      <c r="AE63" t="n">
        <v>569314.3892898343</v>
      </c>
      <c r="AF63" t="n">
        <v>2.473922310835764e-06</v>
      </c>
      <c r="AG63" t="n">
        <v>10.52083333333333</v>
      </c>
      <c r="AH63" t="n">
        <v>514979.8230137756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4.6223</v>
      </c>
      <c r="E2" t="n">
        <v>21.63</v>
      </c>
      <c r="F2" t="n">
        <v>15.39</v>
      </c>
      <c r="G2" t="n">
        <v>7.1</v>
      </c>
      <c r="H2" t="n">
        <v>0.12</v>
      </c>
      <c r="I2" t="n">
        <v>130</v>
      </c>
      <c r="J2" t="n">
        <v>150.44</v>
      </c>
      <c r="K2" t="n">
        <v>49.1</v>
      </c>
      <c r="L2" t="n">
        <v>1</v>
      </c>
      <c r="M2" t="n">
        <v>128</v>
      </c>
      <c r="N2" t="n">
        <v>25.34</v>
      </c>
      <c r="O2" t="n">
        <v>18787.76</v>
      </c>
      <c r="P2" t="n">
        <v>179.37</v>
      </c>
      <c r="Q2" t="n">
        <v>988.3</v>
      </c>
      <c r="R2" t="n">
        <v>119.69</v>
      </c>
      <c r="S2" t="n">
        <v>35.43</v>
      </c>
      <c r="T2" t="n">
        <v>40504.54</v>
      </c>
      <c r="U2" t="n">
        <v>0.3</v>
      </c>
      <c r="V2" t="n">
        <v>0.74</v>
      </c>
      <c r="W2" t="n">
        <v>3.18</v>
      </c>
      <c r="X2" t="n">
        <v>2.63</v>
      </c>
      <c r="Y2" t="n">
        <v>1</v>
      </c>
      <c r="Z2" t="n">
        <v>10</v>
      </c>
      <c r="AA2" t="n">
        <v>546.6201629385732</v>
      </c>
      <c r="AB2" t="n">
        <v>747.9098221121817</v>
      </c>
      <c r="AC2" t="n">
        <v>676.5303583878224</v>
      </c>
      <c r="AD2" t="n">
        <v>546620.1629385733</v>
      </c>
      <c r="AE2" t="n">
        <v>747909.8221121817</v>
      </c>
      <c r="AF2" t="n">
        <v>2.166354515507674e-06</v>
      </c>
      <c r="AG2" t="n">
        <v>14.08203125</v>
      </c>
      <c r="AH2" t="n">
        <v>676530.3583878224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4.9904</v>
      </c>
      <c r="E3" t="n">
        <v>20.04</v>
      </c>
      <c r="F3" t="n">
        <v>14.74</v>
      </c>
      <c r="G3" t="n">
        <v>8.93</v>
      </c>
      <c r="H3" t="n">
        <v>0.15</v>
      </c>
      <c r="I3" t="n">
        <v>99</v>
      </c>
      <c r="J3" t="n">
        <v>150.78</v>
      </c>
      <c r="K3" t="n">
        <v>49.1</v>
      </c>
      <c r="L3" t="n">
        <v>1.25</v>
      </c>
      <c r="M3" t="n">
        <v>97</v>
      </c>
      <c r="N3" t="n">
        <v>25.44</v>
      </c>
      <c r="O3" t="n">
        <v>18830.65</v>
      </c>
      <c r="P3" t="n">
        <v>170.53</v>
      </c>
      <c r="Q3" t="n">
        <v>988.22</v>
      </c>
      <c r="R3" t="n">
        <v>99.36</v>
      </c>
      <c r="S3" t="n">
        <v>35.43</v>
      </c>
      <c r="T3" t="n">
        <v>30495.58</v>
      </c>
      <c r="U3" t="n">
        <v>0.36</v>
      </c>
      <c r="V3" t="n">
        <v>0.77</v>
      </c>
      <c r="W3" t="n">
        <v>3.13</v>
      </c>
      <c r="X3" t="n">
        <v>1.98</v>
      </c>
      <c r="Y3" t="n">
        <v>1</v>
      </c>
      <c r="Z3" t="n">
        <v>10</v>
      </c>
      <c r="AA3" t="n">
        <v>489.4675382081353</v>
      </c>
      <c r="AB3" t="n">
        <v>669.7110795601445</v>
      </c>
      <c r="AC3" t="n">
        <v>605.7947940723272</v>
      </c>
      <c r="AD3" t="n">
        <v>489467.5382081353</v>
      </c>
      <c r="AE3" t="n">
        <v>669711.0795601446</v>
      </c>
      <c r="AF3" t="n">
        <v>2.338873628753974e-06</v>
      </c>
      <c r="AG3" t="n">
        <v>13.046875</v>
      </c>
      <c r="AH3" t="n">
        <v>605794.7940723272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5.2483</v>
      </c>
      <c r="E4" t="n">
        <v>19.05</v>
      </c>
      <c r="F4" t="n">
        <v>14.33</v>
      </c>
      <c r="G4" t="n">
        <v>10.75</v>
      </c>
      <c r="H4" t="n">
        <v>0.18</v>
      </c>
      <c r="I4" t="n">
        <v>80</v>
      </c>
      <c r="J4" t="n">
        <v>151.13</v>
      </c>
      <c r="K4" t="n">
        <v>49.1</v>
      </c>
      <c r="L4" t="n">
        <v>1.5</v>
      </c>
      <c r="M4" t="n">
        <v>78</v>
      </c>
      <c r="N4" t="n">
        <v>25.54</v>
      </c>
      <c r="O4" t="n">
        <v>18873.58</v>
      </c>
      <c r="P4" t="n">
        <v>164.5</v>
      </c>
      <c r="Q4" t="n">
        <v>988.3099999999999</v>
      </c>
      <c r="R4" t="n">
        <v>87.08</v>
      </c>
      <c r="S4" t="n">
        <v>35.43</v>
      </c>
      <c r="T4" t="n">
        <v>24450.68</v>
      </c>
      <c r="U4" t="n">
        <v>0.41</v>
      </c>
      <c r="V4" t="n">
        <v>0.8</v>
      </c>
      <c r="W4" t="n">
        <v>3.09</v>
      </c>
      <c r="X4" t="n">
        <v>1.58</v>
      </c>
      <c r="Y4" t="n">
        <v>1</v>
      </c>
      <c r="Z4" t="n">
        <v>10</v>
      </c>
      <c r="AA4" t="n">
        <v>457.1255197953578</v>
      </c>
      <c r="AB4" t="n">
        <v>625.4593031386307</v>
      </c>
      <c r="AC4" t="n">
        <v>565.7663450847242</v>
      </c>
      <c r="AD4" t="n">
        <v>457125.5197953578</v>
      </c>
      <c r="AE4" t="n">
        <v>625459.3031386307</v>
      </c>
      <c r="AF4" t="n">
        <v>2.459744803180002e-06</v>
      </c>
      <c r="AG4" t="n">
        <v>12.40234375</v>
      </c>
      <c r="AH4" t="n">
        <v>565766.3450847242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5.4278</v>
      </c>
      <c r="E5" t="n">
        <v>18.42</v>
      </c>
      <c r="F5" t="n">
        <v>14.1</v>
      </c>
      <c r="G5" t="n">
        <v>12.63</v>
      </c>
      <c r="H5" t="n">
        <v>0.2</v>
      </c>
      <c r="I5" t="n">
        <v>67</v>
      </c>
      <c r="J5" t="n">
        <v>151.48</v>
      </c>
      <c r="K5" t="n">
        <v>49.1</v>
      </c>
      <c r="L5" t="n">
        <v>1.75</v>
      </c>
      <c r="M5" t="n">
        <v>65</v>
      </c>
      <c r="N5" t="n">
        <v>25.64</v>
      </c>
      <c r="O5" t="n">
        <v>18916.54</v>
      </c>
      <c r="P5" t="n">
        <v>160.51</v>
      </c>
      <c r="Q5" t="n">
        <v>988.46</v>
      </c>
      <c r="R5" t="n">
        <v>79.28</v>
      </c>
      <c r="S5" t="n">
        <v>35.43</v>
      </c>
      <c r="T5" t="n">
        <v>20614.67</v>
      </c>
      <c r="U5" t="n">
        <v>0.45</v>
      </c>
      <c r="V5" t="n">
        <v>0.8100000000000001</v>
      </c>
      <c r="W5" t="n">
        <v>3.08</v>
      </c>
      <c r="X5" t="n">
        <v>1.34</v>
      </c>
      <c r="Y5" t="n">
        <v>1</v>
      </c>
      <c r="Z5" t="n">
        <v>10</v>
      </c>
      <c r="AA5" t="n">
        <v>444.2622474449355</v>
      </c>
      <c r="AB5" t="n">
        <v>607.8592064212579</v>
      </c>
      <c r="AC5" t="n">
        <v>549.8459768961668</v>
      </c>
      <c r="AD5" t="n">
        <v>444262.2474449355</v>
      </c>
      <c r="AE5" t="n">
        <v>607859.2064212579</v>
      </c>
      <c r="AF5" t="n">
        <v>2.543871890459847e-06</v>
      </c>
      <c r="AG5" t="n">
        <v>11.9921875</v>
      </c>
      <c r="AH5" t="n">
        <v>549845.9768961668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5.5697</v>
      </c>
      <c r="E6" t="n">
        <v>17.95</v>
      </c>
      <c r="F6" t="n">
        <v>13.91</v>
      </c>
      <c r="G6" t="n">
        <v>14.39</v>
      </c>
      <c r="H6" t="n">
        <v>0.23</v>
      </c>
      <c r="I6" t="n">
        <v>58</v>
      </c>
      <c r="J6" t="n">
        <v>151.83</v>
      </c>
      <c r="K6" t="n">
        <v>49.1</v>
      </c>
      <c r="L6" t="n">
        <v>2</v>
      </c>
      <c r="M6" t="n">
        <v>56</v>
      </c>
      <c r="N6" t="n">
        <v>25.73</v>
      </c>
      <c r="O6" t="n">
        <v>18959.54</v>
      </c>
      <c r="P6" t="n">
        <v>156.9</v>
      </c>
      <c r="Q6" t="n">
        <v>988.3</v>
      </c>
      <c r="R6" t="n">
        <v>73.41</v>
      </c>
      <c r="S6" t="n">
        <v>35.43</v>
      </c>
      <c r="T6" t="n">
        <v>17725.89</v>
      </c>
      <c r="U6" t="n">
        <v>0.48</v>
      </c>
      <c r="V6" t="n">
        <v>0.82</v>
      </c>
      <c r="W6" t="n">
        <v>3.06</v>
      </c>
      <c r="X6" t="n">
        <v>1.15</v>
      </c>
      <c r="Y6" t="n">
        <v>1</v>
      </c>
      <c r="Z6" t="n">
        <v>10</v>
      </c>
      <c r="AA6" t="n">
        <v>422.8530189573915</v>
      </c>
      <c r="AB6" t="n">
        <v>578.5661554960996</v>
      </c>
      <c r="AC6" t="n">
        <v>523.3486136382502</v>
      </c>
      <c r="AD6" t="n">
        <v>422853.0189573915</v>
      </c>
      <c r="AE6" t="n">
        <v>578566.1554960995</v>
      </c>
      <c r="AF6" t="n">
        <v>2.610376813496114e-06</v>
      </c>
      <c r="AG6" t="n">
        <v>11.68619791666667</v>
      </c>
      <c r="AH6" t="n">
        <v>523348.6136382502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5.6918</v>
      </c>
      <c r="E7" t="n">
        <v>17.57</v>
      </c>
      <c r="F7" t="n">
        <v>13.77</v>
      </c>
      <c r="G7" t="n">
        <v>16.52</v>
      </c>
      <c r="H7" t="n">
        <v>0.26</v>
      </c>
      <c r="I7" t="n">
        <v>50</v>
      </c>
      <c r="J7" t="n">
        <v>152.18</v>
      </c>
      <c r="K7" t="n">
        <v>49.1</v>
      </c>
      <c r="L7" t="n">
        <v>2.25</v>
      </c>
      <c r="M7" t="n">
        <v>48</v>
      </c>
      <c r="N7" t="n">
        <v>25.83</v>
      </c>
      <c r="O7" t="n">
        <v>19002.56</v>
      </c>
      <c r="P7" t="n">
        <v>154.03</v>
      </c>
      <c r="Q7" t="n">
        <v>988.3</v>
      </c>
      <c r="R7" t="n">
        <v>68.90000000000001</v>
      </c>
      <c r="S7" t="n">
        <v>35.43</v>
      </c>
      <c r="T7" t="n">
        <v>15513.45</v>
      </c>
      <c r="U7" t="n">
        <v>0.51</v>
      </c>
      <c r="V7" t="n">
        <v>0.83</v>
      </c>
      <c r="W7" t="n">
        <v>3.06</v>
      </c>
      <c r="X7" t="n">
        <v>1.01</v>
      </c>
      <c r="Y7" t="n">
        <v>1</v>
      </c>
      <c r="Z7" t="n">
        <v>10</v>
      </c>
      <c r="AA7" t="n">
        <v>414.8518330293937</v>
      </c>
      <c r="AB7" t="n">
        <v>567.6185799220023</v>
      </c>
      <c r="AC7" t="n">
        <v>513.445859311926</v>
      </c>
      <c r="AD7" t="n">
        <v>414851.8330293937</v>
      </c>
      <c r="AE7" t="n">
        <v>567618.5799220023</v>
      </c>
      <c r="AF7" t="n">
        <v>2.667601979829647e-06</v>
      </c>
      <c r="AG7" t="n">
        <v>11.43880208333333</v>
      </c>
      <c r="AH7" t="n">
        <v>513445.8593119261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5.785</v>
      </c>
      <c r="E8" t="n">
        <v>17.29</v>
      </c>
      <c r="F8" t="n">
        <v>13.63</v>
      </c>
      <c r="G8" t="n">
        <v>18.18</v>
      </c>
      <c r="H8" t="n">
        <v>0.29</v>
      </c>
      <c r="I8" t="n">
        <v>45</v>
      </c>
      <c r="J8" t="n">
        <v>152.53</v>
      </c>
      <c r="K8" t="n">
        <v>49.1</v>
      </c>
      <c r="L8" t="n">
        <v>2.5</v>
      </c>
      <c r="M8" t="n">
        <v>43</v>
      </c>
      <c r="N8" t="n">
        <v>25.93</v>
      </c>
      <c r="O8" t="n">
        <v>19045.63</v>
      </c>
      <c r="P8" t="n">
        <v>151.11</v>
      </c>
      <c r="Q8" t="n">
        <v>988.12</v>
      </c>
      <c r="R8" t="n">
        <v>65.13</v>
      </c>
      <c r="S8" t="n">
        <v>35.43</v>
      </c>
      <c r="T8" t="n">
        <v>13652.51</v>
      </c>
      <c r="U8" t="n">
        <v>0.54</v>
      </c>
      <c r="V8" t="n">
        <v>0.84</v>
      </c>
      <c r="W8" t="n">
        <v>3.04</v>
      </c>
      <c r="X8" t="n">
        <v>0.88</v>
      </c>
      <c r="Y8" t="n">
        <v>1</v>
      </c>
      <c r="Z8" t="n">
        <v>10</v>
      </c>
      <c r="AA8" t="n">
        <v>408.2793204404807</v>
      </c>
      <c r="AB8" t="n">
        <v>558.6257782390607</v>
      </c>
      <c r="AC8" t="n">
        <v>505.3113180001278</v>
      </c>
      <c r="AD8" t="n">
        <v>408279.3204404807</v>
      </c>
      <c r="AE8" t="n">
        <v>558625.7782390607</v>
      </c>
      <c r="AF8" t="n">
        <v>2.711282450773834e-06</v>
      </c>
      <c r="AG8" t="n">
        <v>11.25651041666667</v>
      </c>
      <c r="AH8" t="n">
        <v>505311.3180001278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5.8729</v>
      </c>
      <c r="E9" t="n">
        <v>17.03</v>
      </c>
      <c r="F9" t="n">
        <v>13.53</v>
      </c>
      <c r="G9" t="n">
        <v>20.29</v>
      </c>
      <c r="H9" t="n">
        <v>0.32</v>
      </c>
      <c r="I9" t="n">
        <v>40</v>
      </c>
      <c r="J9" t="n">
        <v>152.88</v>
      </c>
      <c r="K9" t="n">
        <v>49.1</v>
      </c>
      <c r="L9" t="n">
        <v>2.75</v>
      </c>
      <c r="M9" t="n">
        <v>38</v>
      </c>
      <c r="N9" t="n">
        <v>26.03</v>
      </c>
      <c r="O9" t="n">
        <v>19088.72</v>
      </c>
      <c r="P9" t="n">
        <v>148.61</v>
      </c>
      <c r="Q9" t="n">
        <v>988.2</v>
      </c>
      <c r="R9" t="n">
        <v>61.76</v>
      </c>
      <c r="S9" t="n">
        <v>35.43</v>
      </c>
      <c r="T9" t="n">
        <v>11989.68</v>
      </c>
      <c r="U9" t="n">
        <v>0.57</v>
      </c>
      <c r="V9" t="n">
        <v>0.84</v>
      </c>
      <c r="W9" t="n">
        <v>3.03</v>
      </c>
      <c r="X9" t="n">
        <v>0.77</v>
      </c>
      <c r="Y9" t="n">
        <v>1</v>
      </c>
      <c r="Z9" t="n">
        <v>10</v>
      </c>
      <c r="AA9" t="n">
        <v>391.1573071328231</v>
      </c>
      <c r="AB9" t="n">
        <v>535.1986842616075</v>
      </c>
      <c r="AC9" t="n">
        <v>484.12007299175</v>
      </c>
      <c r="AD9" t="n">
        <v>391157.3071328231</v>
      </c>
      <c r="AE9" t="n">
        <v>535198.6842616075</v>
      </c>
      <c r="AF9" t="n">
        <v>2.752478946439006e-06</v>
      </c>
      <c r="AG9" t="n">
        <v>11.08723958333333</v>
      </c>
      <c r="AH9" t="n">
        <v>484120.07299175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5.9426</v>
      </c>
      <c r="E10" t="n">
        <v>16.83</v>
      </c>
      <c r="F10" t="n">
        <v>13.45</v>
      </c>
      <c r="G10" t="n">
        <v>22.42</v>
      </c>
      <c r="H10" t="n">
        <v>0.35</v>
      </c>
      <c r="I10" t="n">
        <v>36</v>
      </c>
      <c r="J10" t="n">
        <v>153.23</v>
      </c>
      <c r="K10" t="n">
        <v>49.1</v>
      </c>
      <c r="L10" t="n">
        <v>3</v>
      </c>
      <c r="M10" t="n">
        <v>34</v>
      </c>
      <c r="N10" t="n">
        <v>26.13</v>
      </c>
      <c r="O10" t="n">
        <v>19131.85</v>
      </c>
      <c r="P10" t="n">
        <v>146.19</v>
      </c>
      <c r="Q10" t="n">
        <v>988.26</v>
      </c>
      <c r="R10" t="n">
        <v>59.49</v>
      </c>
      <c r="S10" t="n">
        <v>35.43</v>
      </c>
      <c r="T10" t="n">
        <v>10875.53</v>
      </c>
      <c r="U10" t="n">
        <v>0.6</v>
      </c>
      <c r="V10" t="n">
        <v>0.85</v>
      </c>
      <c r="W10" t="n">
        <v>3.02</v>
      </c>
      <c r="X10" t="n">
        <v>0.7</v>
      </c>
      <c r="Y10" t="n">
        <v>1</v>
      </c>
      <c r="Z10" t="n">
        <v>10</v>
      </c>
      <c r="AA10" t="n">
        <v>386.2243440171382</v>
      </c>
      <c r="AB10" t="n">
        <v>528.4491864997541</v>
      </c>
      <c r="AC10" t="n">
        <v>478.0147378233083</v>
      </c>
      <c r="AD10" t="n">
        <v>386224.3440171381</v>
      </c>
      <c r="AE10" t="n">
        <v>528449.1864997541</v>
      </c>
      <c r="AF10" t="n">
        <v>2.785145564730957e-06</v>
      </c>
      <c r="AG10" t="n">
        <v>10.95703125</v>
      </c>
      <c r="AH10" t="n">
        <v>478014.7378233083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5.9948</v>
      </c>
      <c r="E11" t="n">
        <v>16.68</v>
      </c>
      <c r="F11" t="n">
        <v>13.4</v>
      </c>
      <c r="G11" t="n">
        <v>24.36</v>
      </c>
      <c r="H11" t="n">
        <v>0.37</v>
      </c>
      <c r="I11" t="n">
        <v>33</v>
      </c>
      <c r="J11" t="n">
        <v>153.58</v>
      </c>
      <c r="K11" t="n">
        <v>49.1</v>
      </c>
      <c r="L11" t="n">
        <v>3.25</v>
      </c>
      <c r="M11" t="n">
        <v>31</v>
      </c>
      <c r="N11" t="n">
        <v>26.23</v>
      </c>
      <c r="O11" t="n">
        <v>19175.02</v>
      </c>
      <c r="P11" t="n">
        <v>144.03</v>
      </c>
      <c r="Q11" t="n">
        <v>988.14</v>
      </c>
      <c r="R11" t="n">
        <v>57.62</v>
      </c>
      <c r="S11" t="n">
        <v>35.43</v>
      </c>
      <c r="T11" t="n">
        <v>9958.540000000001</v>
      </c>
      <c r="U11" t="n">
        <v>0.61</v>
      </c>
      <c r="V11" t="n">
        <v>0.85</v>
      </c>
      <c r="W11" t="n">
        <v>3.02</v>
      </c>
      <c r="X11" t="n">
        <v>0.64</v>
      </c>
      <c r="Y11" t="n">
        <v>1</v>
      </c>
      <c r="Z11" t="n">
        <v>10</v>
      </c>
      <c r="AA11" t="n">
        <v>382.4527043778402</v>
      </c>
      <c r="AB11" t="n">
        <v>523.2886627522691</v>
      </c>
      <c r="AC11" t="n">
        <v>473.3467272194428</v>
      </c>
      <c r="AD11" t="n">
        <v>382452.7043778402</v>
      </c>
      <c r="AE11" t="n">
        <v>523288.6627522692</v>
      </c>
      <c r="AF11" t="n">
        <v>2.809610377856349e-06</v>
      </c>
      <c r="AG11" t="n">
        <v>10.859375</v>
      </c>
      <c r="AH11" t="n">
        <v>473346.7272194428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6.0315</v>
      </c>
      <c r="E12" t="n">
        <v>16.58</v>
      </c>
      <c r="F12" t="n">
        <v>13.36</v>
      </c>
      <c r="G12" t="n">
        <v>25.85</v>
      </c>
      <c r="H12" t="n">
        <v>0.4</v>
      </c>
      <c r="I12" t="n">
        <v>31</v>
      </c>
      <c r="J12" t="n">
        <v>153.93</v>
      </c>
      <c r="K12" t="n">
        <v>49.1</v>
      </c>
      <c r="L12" t="n">
        <v>3.5</v>
      </c>
      <c r="M12" t="n">
        <v>29</v>
      </c>
      <c r="N12" t="n">
        <v>26.33</v>
      </c>
      <c r="O12" t="n">
        <v>19218.22</v>
      </c>
      <c r="P12" t="n">
        <v>142.47</v>
      </c>
      <c r="Q12" t="n">
        <v>988.21</v>
      </c>
      <c r="R12" t="n">
        <v>56.43</v>
      </c>
      <c r="S12" t="n">
        <v>35.43</v>
      </c>
      <c r="T12" t="n">
        <v>9369.219999999999</v>
      </c>
      <c r="U12" t="n">
        <v>0.63</v>
      </c>
      <c r="V12" t="n">
        <v>0.85</v>
      </c>
      <c r="W12" t="n">
        <v>3.02</v>
      </c>
      <c r="X12" t="n">
        <v>0.6</v>
      </c>
      <c r="Y12" t="n">
        <v>1</v>
      </c>
      <c r="Z12" t="n">
        <v>10</v>
      </c>
      <c r="AA12" t="n">
        <v>379.7842633058006</v>
      </c>
      <c r="AB12" t="n">
        <v>519.637583954193</v>
      </c>
      <c r="AC12" t="n">
        <v>470.0441022575337</v>
      </c>
      <c r="AD12" t="n">
        <v>379784.2633058006</v>
      </c>
      <c r="AE12" t="n">
        <v>519637.583954193</v>
      </c>
      <c r="AF12" t="n">
        <v>2.826810734977075e-06</v>
      </c>
      <c r="AG12" t="n">
        <v>10.79427083333333</v>
      </c>
      <c r="AH12" t="n">
        <v>470044.1022575337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6.089</v>
      </c>
      <c r="E13" t="n">
        <v>16.42</v>
      </c>
      <c r="F13" t="n">
        <v>13.29</v>
      </c>
      <c r="G13" t="n">
        <v>28.48</v>
      </c>
      <c r="H13" t="n">
        <v>0.43</v>
      </c>
      <c r="I13" t="n">
        <v>28</v>
      </c>
      <c r="J13" t="n">
        <v>154.28</v>
      </c>
      <c r="K13" t="n">
        <v>49.1</v>
      </c>
      <c r="L13" t="n">
        <v>3.75</v>
      </c>
      <c r="M13" t="n">
        <v>26</v>
      </c>
      <c r="N13" t="n">
        <v>26.43</v>
      </c>
      <c r="O13" t="n">
        <v>19261.45</v>
      </c>
      <c r="P13" t="n">
        <v>140.1</v>
      </c>
      <c r="Q13" t="n">
        <v>988.16</v>
      </c>
      <c r="R13" t="n">
        <v>54.47</v>
      </c>
      <c r="S13" t="n">
        <v>35.43</v>
      </c>
      <c r="T13" t="n">
        <v>8408.190000000001</v>
      </c>
      <c r="U13" t="n">
        <v>0.65</v>
      </c>
      <c r="V13" t="n">
        <v>0.86</v>
      </c>
      <c r="W13" t="n">
        <v>3.01</v>
      </c>
      <c r="X13" t="n">
        <v>0.54</v>
      </c>
      <c r="Y13" t="n">
        <v>1</v>
      </c>
      <c r="Z13" t="n">
        <v>10</v>
      </c>
      <c r="AA13" t="n">
        <v>375.7067188062461</v>
      </c>
      <c r="AB13" t="n">
        <v>514.0585076813351</v>
      </c>
      <c r="AC13" t="n">
        <v>464.9974851938746</v>
      </c>
      <c r="AD13" t="n">
        <v>375706.7188062461</v>
      </c>
      <c r="AE13" t="n">
        <v>514058.5076813351</v>
      </c>
      <c r="AF13" t="n">
        <v>2.853759523381482e-06</v>
      </c>
      <c r="AG13" t="n">
        <v>10.69010416666667</v>
      </c>
      <c r="AH13" t="n">
        <v>464997.4851938746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6.1265</v>
      </c>
      <c r="E14" t="n">
        <v>16.32</v>
      </c>
      <c r="F14" t="n">
        <v>13.25</v>
      </c>
      <c r="G14" t="n">
        <v>30.58</v>
      </c>
      <c r="H14" t="n">
        <v>0.46</v>
      </c>
      <c r="I14" t="n">
        <v>26</v>
      </c>
      <c r="J14" t="n">
        <v>154.63</v>
      </c>
      <c r="K14" t="n">
        <v>49.1</v>
      </c>
      <c r="L14" t="n">
        <v>4</v>
      </c>
      <c r="M14" t="n">
        <v>24</v>
      </c>
      <c r="N14" t="n">
        <v>26.53</v>
      </c>
      <c r="O14" t="n">
        <v>19304.72</v>
      </c>
      <c r="P14" t="n">
        <v>138.45</v>
      </c>
      <c r="Q14" t="n">
        <v>988.22</v>
      </c>
      <c r="R14" t="n">
        <v>53.06</v>
      </c>
      <c r="S14" t="n">
        <v>35.43</v>
      </c>
      <c r="T14" t="n">
        <v>7713.38</v>
      </c>
      <c r="U14" t="n">
        <v>0.67</v>
      </c>
      <c r="V14" t="n">
        <v>0.86</v>
      </c>
      <c r="W14" t="n">
        <v>3.01</v>
      </c>
      <c r="X14" t="n">
        <v>0.5</v>
      </c>
      <c r="Y14" t="n">
        <v>1</v>
      </c>
      <c r="Z14" t="n">
        <v>10</v>
      </c>
      <c r="AA14" t="n">
        <v>373.017217223906</v>
      </c>
      <c r="AB14" t="n">
        <v>510.3786129639417</v>
      </c>
      <c r="AC14" t="n">
        <v>461.6687944635445</v>
      </c>
      <c r="AD14" t="n">
        <v>373017.217223906</v>
      </c>
      <c r="AE14" t="n">
        <v>510378.6129639417</v>
      </c>
      <c r="AF14" t="n">
        <v>2.871334820166965e-06</v>
      </c>
      <c r="AG14" t="n">
        <v>10.625</v>
      </c>
      <c r="AH14" t="n">
        <v>461668.7944635445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6.1689</v>
      </c>
      <c r="E15" t="n">
        <v>16.21</v>
      </c>
      <c r="F15" t="n">
        <v>13.2</v>
      </c>
      <c r="G15" t="n">
        <v>33</v>
      </c>
      <c r="H15" t="n">
        <v>0.49</v>
      </c>
      <c r="I15" t="n">
        <v>24</v>
      </c>
      <c r="J15" t="n">
        <v>154.98</v>
      </c>
      <c r="K15" t="n">
        <v>49.1</v>
      </c>
      <c r="L15" t="n">
        <v>4.25</v>
      </c>
      <c r="M15" t="n">
        <v>22</v>
      </c>
      <c r="N15" t="n">
        <v>26.63</v>
      </c>
      <c r="O15" t="n">
        <v>19348.03</v>
      </c>
      <c r="P15" t="n">
        <v>136.02</v>
      </c>
      <c r="Q15" t="n">
        <v>988.15</v>
      </c>
      <c r="R15" t="n">
        <v>51.7</v>
      </c>
      <c r="S15" t="n">
        <v>35.43</v>
      </c>
      <c r="T15" t="n">
        <v>7038.62</v>
      </c>
      <c r="U15" t="n">
        <v>0.6899999999999999</v>
      </c>
      <c r="V15" t="n">
        <v>0.86</v>
      </c>
      <c r="W15" t="n">
        <v>3</v>
      </c>
      <c r="X15" t="n">
        <v>0.45</v>
      </c>
      <c r="Y15" t="n">
        <v>1</v>
      </c>
      <c r="Z15" t="n">
        <v>10</v>
      </c>
      <c r="AA15" t="n">
        <v>358.0247900084975</v>
      </c>
      <c r="AB15" t="n">
        <v>489.8653126286117</v>
      </c>
      <c r="AC15" t="n">
        <v>443.1132547216206</v>
      </c>
      <c r="AD15" t="n">
        <v>358024.7900084975</v>
      </c>
      <c r="AE15" t="n">
        <v>489865.3126286117</v>
      </c>
      <c r="AF15" t="n">
        <v>2.891206622399085e-06</v>
      </c>
      <c r="AG15" t="n">
        <v>10.55338541666667</v>
      </c>
      <c r="AH15" t="n">
        <v>443113.2547216206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6.1826</v>
      </c>
      <c r="E16" t="n">
        <v>16.17</v>
      </c>
      <c r="F16" t="n">
        <v>13.2</v>
      </c>
      <c r="G16" t="n">
        <v>34.42</v>
      </c>
      <c r="H16" t="n">
        <v>0.51</v>
      </c>
      <c r="I16" t="n">
        <v>23</v>
      </c>
      <c r="J16" t="n">
        <v>155.33</v>
      </c>
      <c r="K16" t="n">
        <v>49.1</v>
      </c>
      <c r="L16" t="n">
        <v>4.5</v>
      </c>
      <c r="M16" t="n">
        <v>21</v>
      </c>
      <c r="N16" t="n">
        <v>26.74</v>
      </c>
      <c r="O16" t="n">
        <v>19391.36</v>
      </c>
      <c r="P16" t="n">
        <v>134.9</v>
      </c>
      <c r="Q16" t="n">
        <v>988.26</v>
      </c>
      <c r="R16" t="n">
        <v>51.35</v>
      </c>
      <c r="S16" t="n">
        <v>35.43</v>
      </c>
      <c r="T16" t="n">
        <v>6869.46</v>
      </c>
      <c r="U16" t="n">
        <v>0.6899999999999999</v>
      </c>
      <c r="V16" t="n">
        <v>0.86</v>
      </c>
      <c r="W16" t="n">
        <v>3</v>
      </c>
      <c r="X16" t="n">
        <v>0.44</v>
      </c>
      <c r="Y16" t="n">
        <v>1</v>
      </c>
      <c r="Z16" t="n">
        <v>10</v>
      </c>
      <c r="AA16" t="n">
        <v>356.6640159871513</v>
      </c>
      <c r="AB16" t="n">
        <v>488.0034415794929</v>
      </c>
      <c r="AC16" t="n">
        <v>441.4290780322773</v>
      </c>
      <c r="AD16" t="n">
        <v>356664.0159871513</v>
      </c>
      <c r="AE16" t="n">
        <v>488003.4415794929</v>
      </c>
      <c r="AF16" t="n">
        <v>2.897627464158048e-06</v>
      </c>
      <c r="AG16" t="n">
        <v>10.52734375</v>
      </c>
      <c r="AH16" t="n">
        <v>441429.0780322773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6.2201</v>
      </c>
      <c r="E17" t="n">
        <v>16.08</v>
      </c>
      <c r="F17" t="n">
        <v>13.16</v>
      </c>
      <c r="G17" t="n">
        <v>37.6</v>
      </c>
      <c r="H17" t="n">
        <v>0.54</v>
      </c>
      <c r="I17" t="n">
        <v>21</v>
      </c>
      <c r="J17" t="n">
        <v>155.68</v>
      </c>
      <c r="K17" t="n">
        <v>49.1</v>
      </c>
      <c r="L17" t="n">
        <v>4.75</v>
      </c>
      <c r="M17" t="n">
        <v>19</v>
      </c>
      <c r="N17" t="n">
        <v>26.84</v>
      </c>
      <c r="O17" t="n">
        <v>19434.74</v>
      </c>
      <c r="P17" t="n">
        <v>132.74</v>
      </c>
      <c r="Q17" t="n">
        <v>988.11</v>
      </c>
      <c r="R17" t="n">
        <v>50.3</v>
      </c>
      <c r="S17" t="n">
        <v>35.43</v>
      </c>
      <c r="T17" t="n">
        <v>6357.46</v>
      </c>
      <c r="U17" t="n">
        <v>0.7</v>
      </c>
      <c r="V17" t="n">
        <v>0.87</v>
      </c>
      <c r="W17" t="n">
        <v>3</v>
      </c>
      <c r="X17" t="n">
        <v>0.41</v>
      </c>
      <c r="Y17" t="n">
        <v>1</v>
      </c>
      <c r="Z17" t="n">
        <v>10</v>
      </c>
      <c r="AA17" t="n">
        <v>353.4438186691138</v>
      </c>
      <c r="AB17" t="n">
        <v>483.5974255438747</v>
      </c>
      <c r="AC17" t="n">
        <v>437.4435659832162</v>
      </c>
      <c r="AD17" t="n">
        <v>353443.8186691138</v>
      </c>
      <c r="AE17" t="n">
        <v>483597.4255438747</v>
      </c>
      <c r="AF17" t="n">
        <v>2.915202760943531e-06</v>
      </c>
      <c r="AG17" t="n">
        <v>10.46875</v>
      </c>
      <c r="AH17" t="n">
        <v>437443.5659832162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6.2493</v>
      </c>
      <c r="E18" t="n">
        <v>16</v>
      </c>
      <c r="F18" t="n">
        <v>13.11</v>
      </c>
      <c r="G18" t="n">
        <v>39.34</v>
      </c>
      <c r="H18" t="n">
        <v>0.57</v>
      </c>
      <c r="I18" t="n">
        <v>20</v>
      </c>
      <c r="J18" t="n">
        <v>156.03</v>
      </c>
      <c r="K18" t="n">
        <v>49.1</v>
      </c>
      <c r="L18" t="n">
        <v>5</v>
      </c>
      <c r="M18" t="n">
        <v>18</v>
      </c>
      <c r="N18" t="n">
        <v>26.94</v>
      </c>
      <c r="O18" t="n">
        <v>19478.15</v>
      </c>
      <c r="P18" t="n">
        <v>131.05</v>
      </c>
      <c r="Q18" t="n">
        <v>988.11</v>
      </c>
      <c r="R18" t="n">
        <v>49.06</v>
      </c>
      <c r="S18" t="n">
        <v>35.43</v>
      </c>
      <c r="T18" t="n">
        <v>5741.23</v>
      </c>
      <c r="U18" t="n">
        <v>0.72</v>
      </c>
      <c r="V18" t="n">
        <v>0.87</v>
      </c>
      <c r="W18" t="n">
        <v>2.99</v>
      </c>
      <c r="X18" t="n">
        <v>0.36</v>
      </c>
      <c r="Y18" t="n">
        <v>1</v>
      </c>
      <c r="Z18" t="n">
        <v>10</v>
      </c>
      <c r="AA18" t="n">
        <v>351.0181129607597</v>
      </c>
      <c r="AB18" t="n">
        <v>480.2784679791215</v>
      </c>
      <c r="AC18" t="n">
        <v>434.4413650702568</v>
      </c>
      <c r="AD18" t="n">
        <v>351018.1129607597</v>
      </c>
      <c r="AE18" t="n">
        <v>480278.4679791215</v>
      </c>
      <c r="AF18" t="n">
        <v>2.92888805870716e-06</v>
      </c>
      <c r="AG18" t="n">
        <v>10.41666666666667</v>
      </c>
      <c r="AH18" t="n">
        <v>434441.3650702568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6.2602</v>
      </c>
      <c r="E19" t="n">
        <v>15.97</v>
      </c>
      <c r="F19" t="n">
        <v>13.12</v>
      </c>
      <c r="G19" t="n">
        <v>41.42</v>
      </c>
      <c r="H19" t="n">
        <v>0.59</v>
      </c>
      <c r="I19" t="n">
        <v>19</v>
      </c>
      <c r="J19" t="n">
        <v>156.39</v>
      </c>
      <c r="K19" t="n">
        <v>49.1</v>
      </c>
      <c r="L19" t="n">
        <v>5.25</v>
      </c>
      <c r="M19" t="n">
        <v>17</v>
      </c>
      <c r="N19" t="n">
        <v>27.04</v>
      </c>
      <c r="O19" t="n">
        <v>19521.59</v>
      </c>
      <c r="P19" t="n">
        <v>128.53</v>
      </c>
      <c r="Q19" t="n">
        <v>988.12</v>
      </c>
      <c r="R19" t="n">
        <v>49.07</v>
      </c>
      <c r="S19" t="n">
        <v>35.43</v>
      </c>
      <c r="T19" t="n">
        <v>5752.57</v>
      </c>
      <c r="U19" t="n">
        <v>0.72</v>
      </c>
      <c r="V19" t="n">
        <v>0.87</v>
      </c>
      <c r="W19" t="n">
        <v>3</v>
      </c>
      <c r="X19" t="n">
        <v>0.36</v>
      </c>
      <c r="Y19" t="n">
        <v>1</v>
      </c>
      <c r="Z19" t="n">
        <v>10</v>
      </c>
      <c r="AA19" t="n">
        <v>348.5815182072175</v>
      </c>
      <c r="AB19" t="n">
        <v>476.9446115423512</v>
      </c>
      <c r="AC19" t="n">
        <v>431.4256872127149</v>
      </c>
      <c r="AD19" t="n">
        <v>348581.5182072175</v>
      </c>
      <c r="AE19" t="n">
        <v>476944.6115423512</v>
      </c>
      <c r="AF19" t="n">
        <v>2.933996611639474e-06</v>
      </c>
      <c r="AG19" t="n">
        <v>10.39713541666667</v>
      </c>
      <c r="AH19" t="n">
        <v>431425.6872127149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6.2795</v>
      </c>
      <c r="E20" t="n">
        <v>15.92</v>
      </c>
      <c r="F20" t="n">
        <v>13.1</v>
      </c>
      <c r="G20" t="n">
        <v>43.66</v>
      </c>
      <c r="H20" t="n">
        <v>0.62</v>
      </c>
      <c r="I20" t="n">
        <v>18</v>
      </c>
      <c r="J20" t="n">
        <v>156.74</v>
      </c>
      <c r="K20" t="n">
        <v>49.1</v>
      </c>
      <c r="L20" t="n">
        <v>5.5</v>
      </c>
      <c r="M20" t="n">
        <v>16</v>
      </c>
      <c r="N20" t="n">
        <v>27.14</v>
      </c>
      <c r="O20" t="n">
        <v>19565.07</v>
      </c>
      <c r="P20" t="n">
        <v>127.3</v>
      </c>
      <c r="Q20" t="n">
        <v>988.08</v>
      </c>
      <c r="R20" t="n">
        <v>48.55</v>
      </c>
      <c r="S20" t="n">
        <v>35.43</v>
      </c>
      <c r="T20" t="n">
        <v>5494.62</v>
      </c>
      <c r="U20" t="n">
        <v>0.73</v>
      </c>
      <c r="V20" t="n">
        <v>0.87</v>
      </c>
      <c r="W20" t="n">
        <v>2.99</v>
      </c>
      <c r="X20" t="n">
        <v>0.34</v>
      </c>
      <c r="Y20" t="n">
        <v>1</v>
      </c>
      <c r="Z20" t="n">
        <v>10</v>
      </c>
      <c r="AA20" t="n">
        <v>346.9507620156792</v>
      </c>
      <c r="AB20" t="n">
        <v>474.7133389772029</v>
      </c>
      <c r="AC20" t="n">
        <v>429.4073641695737</v>
      </c>
      <c r="AD20" t="n">
        <v>346950.7620156792</v>
      </c>
      <c r="AE20" t="n">
        <v>474713.3389772029</v>
      </c>
      <c r="AF20" t="n">
        <v>2.943042031051736e-06</v>
      </c>
      <c r="AG20" t="n">
        <v>10.36458333333333</v>
      </c>
      <c r="AH20" t="n">
        <v>429407.3641695736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6.3009</v>
      </c>
      <c r="E21" t="n">
        <v>15.87</v>
      </c>
      <c r="F21" t="n">
        <v>13.07</v>
      </c>
      <c r="G21" t="n">
        <v>46.15</v>
      </c>
      <c r="H21" t="n">
        <v>0.65</v>
      </c>
      <c r="I21" t="n">
        <v>17</v>
      </c>
      <c r="J21" t="n">
        <v>157.09</v>
      </c>
      <c r="K21" t="n">
        <v>49.1</v>
      </c>
      <c r="L21" t="n">
        <v>5.75</v>
      </c>
      <c r="M21" t="n">
        <v>15</v>
      </c>
      <c r="N21" t="n">
        <v>27.25</v>
      </c>
      <c r="O21" t="n">
        <v>19608.58</v>
      </c>
      <c r="P21" t="n">
        <v>124.35</v>
      </c>
      <c r="Q21" t="n">
        <v>988.12</v>
      </c>
      <c r="R21" t="n">
        <v>47.78</v>
      </c>
      <c r="S21" t="n">
        <v>35.43</v>
      </c>
      <c r="T21" t="n">
        <v>5116.99</v>
      </c>
      <c r="U21" t="n">
        <v>0.74</v>
      </c>
      <c r="V21" t="n">
        <v>0.87</v>
      </c>
      <c r="W21" t="n">
        <v>2.99</v>
      </c>
      <c r="X21" t="n">
        <v>0.32</v>
      </c>
      <c r="Y21" t="n">
        <v>1</v>
      </c>
      <c r="Z21" t="n">
        <v>10</v>
      </c>
      <c r="AA21" t="n">
        <v>343.7557475577835</v>
      </c>
      <c r="AB21" t="n">
        <v>470.3417792418201</v>
      </c>
      <c r="AC21" t="n">
        <v>425.4530199598132</v>
      </c>
      <c r="AD21" t="n">
        <v>343755.7475577835</v>
      </c>
      <c r="AE21" t="n">
        <v>470341.77924182</v>
      </c>
      <c r="AF21" t="n">
        <v>2.953071667083985e-06</v>
      </c>
      <c r="AG21" t="n">
        <v>10.33203125</v>
      </c>
      <c r="AH21" t="n">
        <v>425453.0199598132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6.3213</v>
      </c>
      <c r="E22" t="n">
        <v>15.82</v>
      </c>
      <c r="F22" t="n">
        <v>13.05</v>
      </c>
      <c r="G22" t="n">
        <v>48.95</v>
      </c>
      <c r="H22" t="n">
        <v>0.67</v>
      </c>
      <c r="I22" t="n">
        <v>16</v>
      </c>
      <c r="J22" t="n">
        <v>157.44</v>
      </c>
      <c r="K22" t="n">
        <v>49.1</v>
      </c>
      <c r="L22" t="n">
        <v>6</v>
      </c>
      <c r="M22" t="n">
        <v>12</v>
      </c>
      <c r="N22" t="n">
        <v>27.35</v>
      </c>
      <c r="O22" t="n">
        <v>19652.13</v>
      </c>
      <c r="P22" t="n">
        <v>123.57</v>
      </c>
      <c r="Q22" t="n">
        <v>988.14</v>
      </c>
      <c r="R22" t="n">
        <v>47</v>
      </c>
      <c r="S22" t="n">
        <v>35.43</v>
      </c>
      <c r="T22" t="n">
        <v>4731.64</v>
      </c>
      <c r="U22" t="n">
        <v>0.75</v>
      </c>
      <c r="V22" t="n">
        <v>0.87</v>
      </c>
      <c r="W22" t="n">
        <v>2.99</v>
      </c>
      <c r="X22" t="n">
        <v>0.3</v>
      </c>
      <c r="Y22" t="n">
        <v>1</v>
      </c>
      <c r="Z22" t="n">
        <v>10</v>
      </c>
      <c r="AA22" t="n">
        <v>342.5109191939928</v>
      </c>
      <c r="AB22" t="n">
        <v>468.6385501565302</v>
      </c>
      <c r="AC22" t="n">
        <v>423.9123446679264</v>
      </c>
      <c r="AD22" t="n">
        <v>342510.9191939929</v>
      </c>
      <c r="AE22" t="n">
        <v>468638.5501565302</v>
      </c>
      <c r="AF22" t="n">
        <v>2.962632628535288e-06</v>
      </c>
      <c r="AG22" t="n">
        <v>10.29947916666667</v>
      </c>
      <c r="AH22" t="n">
        <v>423912.3446679264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6.339</v>
      </c>
      <c r="E23" t="n">
        <v>15.78</v>
      </c>
      <c r="F23" t="n">
        <v>13.04</v>
      </c>
      <c r="G23" t="n">
        <v>52.16</v>
      </c>
      <c r="H23" t="n">
        <v>0.7</v>
      </c>
      <c r="I23" t="n">
        <v>15</v>
      </c>
      <c r="J23" t="n">
        <v>157.8</v>
      </c>
      <c r="K23" t="n">
        <v>49.1</v>
      </c>
      <c r="L23" t="n">
        <v>6.25</v>
      </c>
      <c r="M23" t="n">
        <v>9</v>
      </c>
      <c r="N23" t="n">
        <v>27.45</v>
      </c>
      <c r="O23" t="n">
        <v>19695.71</v>
      </c>
      <c r="P23" t="n">
        <v>120.91</v>
      </c>
      <c r="Q23" t="n">
        <v>988.16</v>
      </c>
      <c r="R23" t="n">
        <v>46.62</v>
      </c>
      <c r="S23" t="n">
        <v>35.43</v>
      </c>
      <c r="T23" t="n">
        <v>4547.91</v>
      </c>
      <c r="U23" t="n">
        <v>0.76</v>
      </c>
      <c r="V23" t="n">
        <v>0.87</v>
      </c>
      <c r="W23" t="n">
        <v>2.99</v>
      </c>
      <c r="X23" t="n">
        <v>0.29</v>
      </c>
      <c r="Y23" t="n">
        <v>1</v>
      </c>
      <c r="Z23" t="n">
        <v>10</v>
      </c>
      <c r="AA23" t="n">
        <v>339.7614336316374</v>
      </c>
      <c r="AB23" t="n">
        <v>464.8765827113732</v>
      </c>
      <c r="AC23" t="n">
        <v>420.5094141157807</v>
      </c>
      <c r="AD23" t="n">
        <v>339761.4336316374</v>
      </c>
      <c r="AE23" t="n">
        <v>464876.5827113732</v>
      </c>
      <c r="AF23" t="n">
        <v>2.970928168618035e-06</v>
      </c>
      <c r="AG23" t="n">
        <v>10.2734375</v>
      </c>
      <c r="AH23" t="n">
        <v>420509.4141157807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6.3367</v>
      </c>
      <c r="E24" t="n">
        <v>15.78</v>
      </c>
      <c r="F24" t="n">
        <v>13.05</v>
      </c>
      <c r="G24" t="n">
        <v>52.19</v>
      </c>
      <c r="H24" t="n">
        <v>0.73</v>
      </c>
      <c r="I24" t="n">
        <v>15</v>
      </c>
      <c r="J24" t="n">
        <v>158.15</v>
      </c>
      <c r="K24" t="n">
        <v>49.1</v>
      </c>
      <c r="L24" t="n">
        <v>6.5</v>
      </c>
      <c r="M24" t="n">
        <v>5</v>
      </c>
      <c r="N24" t="n">
        <v>27.56</v>
      </c>
      <c r="O24" t="n">
        <v>19739.33</v>
      </c>
      <c r="P24" t="n">
        <v>120.57</v>
      </c>
      <c r="Q24" t="n">
        <v>988.21</v>
      </c>
      <c r="R24" t="n">
        <v>46.52</v>
      </c>
      <c r="S24" t="n">
        <v>35.43</v>
      </c>
      <c r="T24" t="n">
        <v>4497.87</v>
      </c>
      <c r="U24" t="n">
        <v>0.76</v>
      </c>
      <c r="V24" t="n">
        <v>0.87</v>
      </c>
      <c r="W24" t="n">
        <v>3</v>
      </c>
      <c r="X24" t="n">
        <v>0.29</v>
      </c>
      <c r="Y24" t="n">
        <v>1</v>
      </c>
      <c r="Z24" t="n">
        <v>10</v>
      </c>
      <c r="AA24" t="n">
        <v>339.5605873204462</v>
      </c>
      <c r="AB24" t="n">
        <v>464.6017759276876</v>
      </c>
      <c r="AC24" t="n">
        <v>420.2608345058364</v>
      </c>
      <c r="AD24" t="n">
        <v>339560.5873204463</v>
      </c>
      <c r="AE24" t="n">
        <v>464601.7759276876</v>
      </c>
      <c r="AF24" t="n">
        <v>2.969850217081859e-06</v>
      </c>
      <c r="AG24" t="n">
        <v>10.2734375</v>
      </c>
      <c r="AH24" t="n">
        <v>420260.8345058364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6.3357</v>
      </c>
      <c r="E25" t="n">
        <v>15.78</v>
      </c>
      <c r="F25" t="n">
        <v>13.05</v>
      </c>
      <c r="G25" t="n">
        <v>52.2</v>
      </c>
      <c r="H25" t="n">
        <v>0.75</v>
      </c>
      <c r="I25" t="n">
        <v>15</v>
      </c>
      <c r="J25" t="n">
        <v>158.51</v>
      </c>
      <c r="K25" t="n">
        <v>49.1</v>
      </c>
      <c r="L25" t="n">
        <v>6.75</v>
      </c>
      <c r="M25" t="n">
        <v>2</v>
      </c>
      <c r="N25" t="n">
        <v>27.66</v>
      </c>
      <c r="O25" t="n">
        <v>19782.99</v>
      </c>
      <c r="P25" t="n">
        <v>120.4</v>
      </c>
      <c r="Q25" t="n">
        <v>988.29</v>
      </c>
      <c r="R25" t="n">
        <v>46.54</v>
      </c>
      <c r="S25" t="n">
        <v>35.43</v>
      </c>
      <c r="T25" t="n">
        <v>4503.68</v>
      </c>
      <c r="U25" t="n">
        <v>0.76</v>
      </c>
      <c r="V25" t="n">
        <v>0.87</v>
      </c>
      <c r="W25" t="n">
        <v>3</v>
      </c>
      <c r="X25" t="n">
        <v>0.29</v>
      </c>
      <c r="Y25" t="n">
        <v>1</v>
      </c>
      <c r="Z25" t="n">
        <v>10</v>
      </c>
      <c r="AA25" t="n">
        <v>339.4383876971929</v>
      </c>
      <c r="AB25" t="n">
        <v>464.4345770120854</v>
      </c>
      <c r="AC25" t="n">
        <v>420.1095928200741</v>
      </c>
      <c r="AD25" t="n">
        <v>339438.3876971928</v>
      </c>
      <c r="AE25" t="n">
        <v>464434.5770120854</v>
      </c>
      <c r="AF25" t="n">
        <v>2.969381542500912e-06</v>
      </c>
      <c r="AG25" t="n">
        <v>10.2734375</v>
      </c>
      <c r="AH25" t="n">
        <v>420109.5928200741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6.3397</v>
      </c>
      <c r="E26" t="n">
        <v>15.77</v>
      </c>
      <c r="F26" t="n">
        <v>13.04</v>
      </c>
      <c r="G26" t="n">
        <v>52.16</v>
      </c>
      <c r="H26" t="n">
        <v>0.78</v>
      </c>
      <c r="I26" t="n">
        <v>15</v>
      </c>
      <c r="J26" t="n">
        <v>158.86</v>
      </c>
      <c r="K26" t="n">
        <v>49.1</v>
      </c>
      <c r="L26" t="n">
        <v>7</v>
      </c>
      <c r="M26" t="n">
        <v>1</v>
      </c>
      <c r="N26" t="n">
        <v>27.77</v>
      </c>
      <c r="O26" t="n">
        <v>19826.68</v>
      </c>
      <c r="P26" t="n">
        <v>120.38</v>
      </c>
      <c r="Q26" t="n">
        <v>988.2</v>
      </c>
      <c r="R26" t="n">
        <v>46.15</v>
      </c>
      <c r="S26" t="n">
        <v>35.43</v>
      </c>
      <c r="T26" t="n">
        <v>4310.35</v>
      </c>
      <c r="U26" t="n">
        <v>0.77</v>
      </c>
      <c r="V26" t="n">
        <v>0.87</v>
      </c>
      <c r="W26" t="n">
        <v>3</v>
      </c>
      <c r="X26" t="n">
        <v>0.28</v>
      </c>
      <c r="Y26" t="n">
        <v>1</v>
      </c>
      <c r="Z26" t="n">
        <v>10</v>
      </c>
      <c r="AA26" t="n">
        <v>339.2897997064924</v>
      </c>
      <c r="AB26" t="n">
        <v>464.2312723679696</v>
      </c>
      <c r="AC26" t="n">
        <v>419.9256912858528</v>
      </c>
      <c r="AD26" t="n">
        <v>339289.7997064924</v>
      </c>
      <c r="AE26" t="n">
        <v>464231.2723679696</v>
      </c>
      <c r="AF26" t="n">
        <v>2.971256240824697e-06</v>
      </c>
      <c r="AG26" t="n">
        <v>10.26692708333333</v>
      </c>
      <c r="AH26" t="n">
        <v>419925.6912858528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6.3406</v>
      </c>
      <c r="E27" t="n">
        <v>15.77</v>
      </c>
      <c r="F27" t="n">
        <v>13.04</v>
      </c>
      <c r="G27" t="n">
        <v>52.15</v>
      </c>
      <c r="H27" t="n">
        <v>0.8100000000000001</v>
      </c>
      <c r="I27" t="n">
        <v>15</v>
      </c>
      <c r="J27" t="n">
        <v>159.22</v>
      </c>
      <c r="K27" t="n">
        <v>49.1</v>
      </c>
      <c r="L27" t="n">
        <v>7.25</v>
      </c>
      <c r="M27" t="n">
        <v>1</v>
      </c>
      <c r="N27" t="n">
        <v>27.87</v>
      </c>
      <c r="O27" t="n">
        <v>19870.53</v>
      </c>
      <c r="P27" t="n">
        <v>120.38</v>
      </c>
      <c r="Q27" t="n">
        <v>988.2</v>
      </c>
      <c r="R27" t="n">
        <v>46.09</v>
      </c>
      <c r="S27" t="n">
        <v>35.43</v>
      </c>
      <c r="T27" t="n">
        <v>4281.64</v>
      </c>
      <c r="U27" t="n">
        <v>0.77</v>
      </c>
      <c r="V27" t="n">
        <v>0.87</v>
      </c>
      <c r="W27" t="n">
        <v>3</v>
      </c>
      <c r="X27" t="n">
        <v>0.28</v>
      </c>
      <c r="Y27" t="n">
        <v>1</v>
      </c>
      <c r="Z27" t="n">
        <v>10</v>
      </c>
      <c r="AA27" t="n">
        <v>339.268417216799</v>
      </c>
      <c r="AB27" t="n">
        <v>464.2020159022423</v>
      </c>
      <c r="AC27" t="n">
        <v>419.8992270161527</v>
      </c>
      <c r="AD27" t="n">
        <v>339268.417216799</v>
      </c>
      <c r="AE27" t="n">
        <v>464202.0159022423</v>
      </c>
      <c r="AF27" t="n">
        <v>2.971678047947549e-06</v>
      </c>
      <c r="AG27" t="n">
        <v>10.26692708333333</v>
      </c>
      <c r="AH27" t="n">
        <v>419899.2270161527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6.3405</v>
      </c>
      <c r="E28" t="n">
        <v>15.77</v>
      </c>
      <c r="F28" t="n">
        <v>13.04</v>
      </c>
      <c r="G28" t="n">
        <v>52.15</v>
      </c>
      <c r="H28" t="n">
        <v>0.83</v>
      </c>
      <c r="I28" t="n">
        <v>15</v>
      </c>
      <c r="J28" t="n">
        <v>159.57</v>
      </c>
      <c r="K28" t="n">
        <v>49.1</v>
      </c>
      <c r="L28" t="n">
        <v>7.5</v>
      </c>
      <c r="M28" t="n">
        <v>0</v>
      </c>
      <c r="N28" t="n">
        <v>27.98</v>
      </c>
      <c r="O28" t="n">
        <v>19914.3</v>
      </c>
      <c r="P28" t="n">
        <v>120.59</v>
      </c>
      <c r="Q28" t="n">
        <v>988.2</v>
      </c>
      <c r="R28" t="n">
        <v>46.08</v>
      </c>
      <c r="S28" t="n">
        <v>35.43</v>
      </c>
      <c r="T28" t="n">
        <v>4276.22</v>
      </c>
      <c r="U28" t="n">
        <v>0.77</v>
      </c>
      <c r="V28" t="n">
        <v>0.87</v>
      </c>
      <c r="W28" t="n">
        <v>3</v>
      </c>
      <c r="X28" t="n">
        <v>0.28</v>
      </c>
      <c r="Y28" t="n">
        <v>1</v>
      </c>
      <c r="Z28" t="n">
        <v>10</v>
      </c>
      <c r="AA28" t="n">
        <v>339.4510326828324</v>
      </c>
      <c r="AB28" t="n">
        <v>464.4518784392949</v>
      </c>
      <c r="AC28" t="n">
        <v>420.1252430233533</v>
      </c>
      <c r="AD28" t="n">
        <v>339451.0326828324</v>
      </c>
      <c r="AE28" t="n">
        <v>464451.8784392949</v>
      </c>
      <c r="AF28" t="n">
        <v>2.971631180489455e-06</v>
      </c>
      <c r="AG28" t="n">
        <v>10.26692708333333</v>
      </c>
      <c r="AH28" t="n">
        <v>420125.2430233533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4.1537</v>
      </c>
      <c r="E2" t="n">
        <v>24.08</v>
      </c>
      <c r="F2" t="n">
        <v>15.87</v>
      </c>
      <c r="G2" t="n">
        <v>6.18</v>
      </c>
      <c r="H2" t="n">
        <v>0.1</v>
      </c>
      <c r="I2" t="n">
        <v>154</v>
      </c>
      <c r="J2" t="n">
        <v>185.69</v>
      </c>
      <c r="K2" t="n">
        <v>53.44</v>
      </c>
      <c r="L2" t="n">
        <v>1</v>
      </c>
      <c r="M2" t="n">
        <v>152</v>
      </c>
      <c r="N2" t="n">
        <v>36.26</v>
      </c>
      <c r="O2" t="n">
        <v>23136.14</v>
      </c>
      <c r="P2" t="n">
        <v>213.46</v>
      </c>
      <c r="Q2" t="n">
        <v>988.52</v>
      </c>
      <c r="R2" t="n">
        <v>135.26</v>
      </c>
      <c r="S2" t="n">
        <v>35.43</v>
      </c>
      <c r="T2" t="n">
        <v>48169.7</v>
      </c>
      <c r="U2" t="n">
        <v>0.26</v>
      </c>
      <c r="V2" t="n">
        <v>0.72</v>
      </c>
      <c r="W2" t="n">
        <v>3.2</v>
      </c>
      <c r="X2" t="n">
        <v>3.12</v>
      </c>
      <c r="Y2" t="n">
        <v>1</v>
      </c>
      <c r="Z2" t="n">
        <v>10</v>
      </c>
      <c r="AA2" t="n">
        <v>669.3855487344907</v>
      </c>
      <c r="AB2" t="n">
        <v>915.8828389847334</v>
      </c>
      <c r="AC2" t="n">
        <v>828.4722662816677</v>
      </c>
      <c r="AD2" t="n">
        <v>669385.5487344908</v>
      </c>
      <c r="AE2" t="n">
        <v>915882.8389847334</v>
      </c>
      <c r="AF2" t="n">
        <v>1.820611076422934e-06</v>
      </c>
      <c r="AG2" t="n">
        <v>15.67708333333333</v>
      </c>
      <c r="AH2" t="n">
        <v>828472.2662816676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4.5616</v>
      </c>
      <c r="E3" t="n">
        <v>21.92</v>
      </c>
      <c r="F3" t="n">
        <v>15.1</v>
      </c>
      <c r="G3" t="n">
        <v>7.74</v>
      </c>
      <c r="H3" t="n">
        <v>0.12</v>
      </c>
      <c r="I3" t="n">
        <v>117</v>
      </c>
      <c r="J3" t="n">
        <v>186.07</v>
      </c>
      <c r="K3" t="n">
        <v>53.44</v>
      </c>
      <c r="L3" t="n">
        <v>1.25</v>
      </c>
      <c r="M3" t="n">
        <v>115</v>
      </c>
      <c r="N3" t="n">
        <v>36.39</v>
      </c>
      <c r="O3" t="n">
        <v>23182.76</v>
      </c>
      <c r="P3" t="n">
        <v>201.93</v>
      </c>
      <c r="Q3" t="n">
        <v>988.38</v>
      </c>
      <c r="R3" t="n">
        <v>110.56</v>
      </c>
      <c r="S3" t="n">
        <v>35.43</v>
      </c>
      <c r="T3" t="n">
        <v>36005.88</v>
      </c>
      <c r="U3" t="n">
        <v>0.32</v>
      </c>
      <c r="V3" t="n">
        <v>0.76</v>
      </c>
      <c r="W3" t="n">
        <v>3.16</v>
      </c>
      <c r="X3" t="n">
        <v>2.34</v>
      </c>
      <c r="Y3" t="n">
        <v>1</v>
      </c>
      <c r="Z3" t="n">
        <v>10</v>
      </c>
      <c r="AA3" t="n">
        <v>593.3515829324133</v>
      </c>
      <c r="AB3" t="n">
        <v>811.8498125925001</v>
      </c>
      <c r="AC3" t="n">
        <v>734.3680059170395</v>
      </c>
      <c r="AD3" t="n">
        <v>593351.5829324133</v>
      </c>
      <c r="AE3" t="n">
        <v>811849.8125925001</v>
      </c>
      <c r="AF3" t="n">
        <v>1.999398003276803e-06</v>
      </c>
      <c r="AG3" t="n">
        <v>14.27083333333333</v>
      </c>
      <c r="AH3" t="n">
        <v>734368.0059170395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4.8518</v>
      </c>
      <c r="E4" t="n">
        <v>20.61</v>
      </c>
      <c r="F4" t="n">
        <v>14.64</v>
      </c>
      <c r="G4" t="n">
        <v>9.35</v>
      </c>
      <c r="H4" t="n">
        <v>0.14</v>
      </c>
      <c r="I4" t="n">
        <v>94</v>
      </c>
      <c r="J4" t="n">
        <v>186.45</v>
      </c>
      <c r="K4" t="n">
        <v>53.44</v>
      </c>
      <c r="L4" t="n">
        <v>1.5</v>
      </c>
      <c r="M4" t="n">
        <v>92</v>
      </c>
      <c r="N4" t="n">
        <v>36.51</v>
      </c>
      <c r="O4" t="n">
        <v>23229.42</v>
      </c>
      <c r="P4" t="n">
        <v>194.83</v>
      </c>
      <c r="Q4" t="n">
        <v>988.77</v>
      </c>
      <c r="R4" t="n">
        <v>96.36</v>
      </c>
      <c r="S4" t="n">
        <v>35.43</v>
      </c>
      <c r="T4" t="n">
        <v>29021.66</v>
      </c>
      <c r="U4" t="n">
        <v>0.37</v>
      </c>
      <c r="V4" t="n">
        <v>0.78</v>
      </c>
      <c r="W4" t="n">
        <v>3.12</v>
      </c>
      <c r="X4" t="n">
        <v>1.88</v>
      </c>
      <c r="Y4" t="n">
        <v>1</v>
      </c>
      <c r="Z4" t="n">
        <v>10</v>
      </c>
      <c r="AA4" t="n">
        <v>551.3072832319518</v>
      </c>
      <c r="AB4" t="n">
        <v>754.3229468787358</v>
      </c>
      <c r="AC4" t="n">
        <v>682.3314235275336</v>
      </c>
      <c r="AD4" t="n">
        <v>551307.2832319519</v>
      </c>
      <c r="AE4" t="n">
        <v>754322.9468787358</v>
      </c>
      <c r="AF4" t="n">
        <v>2.126595762955628e-06</v>
      </c>
      <c r="AG4" t="n">
        <v>13.41796875</v>
      </c>
      <c r="AH4" t="n">
        <v>682331.4235275337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5.0631</v>
      </c>
      <c r="E5" t="n">
        <v>19.75</v>
      </c>
      <c r="F5" t="n">
        <v>14.34</v>
      </c>
      <c r="G5" t="n">
        <v>10.89</v>
      </c>
      <c r="H5" t="n">
        <v>0.17</v>
      </c>
      <c r="I5" t="n">
        <v>79</v>
      </c>
      <c r="J5" t="n">
        <v>186.83</v>
      </c>
      <c r="K5" t="n">
        <v>53.44</v>
      </c>
      <c r="L5" t="n">
        <v>1.75</v>
      </c>
      <c r="M5" t="n">
        <v>77</v>
      </c>
      <c r="N5" t="n">
        <v>36.64</v>
      </c>
      <c r="O5" t="n">
        <v>23276.13</v>
      </c>
      <c r="P5" t="n">
        <v>189.75</v>
      </c>
      <c r="Q5" t="n">
        <v>988.42</v>
      </c>
      <c r="R5" t="n">
        <v>86.88</v>
      </c>
      <c r="S5" t="n">
        <v>35.43</v>
      </c>
      <c r="T5" t="n">
        <v>24358.4</v>
      </c>
      <c r="U5" t="n">
        <v>0.41</v>
      </c>
      <c r="V5" t="n">
        <v>0.79</v>
      </c>
      <c r="W5" t="n">
        <v>3.1</v>
      </c>
      <c r="X5" t="n">
        <v>1.58</v>
      </c>
      <c r="Y5" t="n">
        <v>1</v>
      </c>
      <c r="Z5" t="n">
        <v>10</v>
      </c>
      <c r="AA5" t="n">
        <v>519.9491906155898</v>
      </c>
      <c r="AB5" t="n">
        <v>711.4174211396199</v>
      </c>
      <c r="AC5" t="n">
        <v>643.5207409466755</v>
      </c>
      <c r="AD5" t="n">
        <v>519949.1906155898</v>
      </c>
      <c r="AE5" t="n">
        <v>711417.4211396199</v>
      </c>
      <c r="AF5" t="n">
        <v>2.219210809889245e-06</v>
      </c>
      <c r="AG5" t="n">
        <v>12.85807291666667</v>
      </c>
      <c r="AH5" t="n">
        <v>643520.7409466754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5.2358</v>
      </c>
      <c r="E6" t="n">
        <v>19.1</v>
      </c>
      <c r="F6" t="n">
        <v>14.1</v>
      </c>
      <c r="G6" t="n">
        <v>12.44</v>
      </c>
      <c r="H6" t="n">
        <v>0.19</v>
      </c>
      <c r="I6" t="n">
        <v>68</v>
      </c>
      <c r="J6" t="n">
        <v>187.21</v>
      </c>
      <c r="K6" t="n">
        <v>53.44</v>
      </c>
      <c r="L6" t="n">
        <v>2</v>
      </c>
      <c r="M6" t="n">
        <v>66</v>
      </c>
      <c r="N6" t="n">
        <v>36.77</v>
      </c>
      <c r="O6" t="n">
        <v>23322.88</v>
      </c>
      <c r="P6" t="n">
        <v>185.47</v>
      </c>
      <c r="Q6" t="n">
        <v>988.45</v>
      </c>
      <c r="R6" t="n">
        <v>79.81999999999999</v>
      </c>
      <c r="S6" t="n">
        <v>35.43</v>
      </c>
      <c r="T6" t="n">
        <v>20881.25</v>
      </c>
      <c r="U6" t="n">
        <v>0.44</v>
      </c>
      <c r="V6" t="n">
        <v>0.8100000000000001</v>
      </c>
      <c r="W6" t="n">
        <v>3.07</v>
      </c>
      <c r="X6" t="n">
        <v>1.34</v>
      </c>
      <c r="Y6" t="n">
        <v>1</v>
      </c>
      <c r="Z6" t="n">
        <v>10</v>
      </c>
      <c r="AA6" t="n">
        <v>493.1573532331199</v>
      </c>
      <c r="AB6" t="n">
        <v>674.7596472604787</v>
      </c>
      <c r="AC6" t="n">
        <v>610.3615335570506</v>
      </c>
      <c r="AD6" t="n">
        <v>493157.3532331199</v>
      </c>
      <c r="AE6" t="n">
        <v>674759.6472604787</v>
      </c>
      <c r="AF6" t="n">
        <v>2.294907064529263e-06</v>
      </c>
      <c r="AG6" t="n">
        <v>12.43489583333333</v>
      </c>
      <c r="AH6" t="n">
        <v>610361.5335570506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5.3852</v>
      </c>
      <c r="E7" t="n">
        <v>18.57</v>
      </c>
      <c r="F7" t="n">
        <v>13.9</v>
      </c>
      <c r="G7" t="n">
        <v>14.14</v>
      </c>
      <c r="H7" t="n">
        <v>0.21</v>
      </c>
      <c r="I7" t="n">
        <v>59</v>
      </c>
      <c r="J7" t="n">
        <v>187.59</v>
      </c>
      <c r="K7" t="n">
        <v>53.44</v>
      </c>
      <c r="L7" t="n">
        <v>2.25</v>
      </c>
      <c r="M7" t="n">
        <v>57</v>
      </c>
      <c r="N7" t="n">
        <v>36.9</v>
      </c>
      <c r="O7" t="n">
        <v>23369.68</v>
      </c>
      <c r="P7" t="n">
        <v>181.97</v>
      </c>
      <c r="Q7" t="n">
        <v>988.39</v>
      </c>
      <c r="R7" t="n">
        <v>73.56999999999999</v>
      </c>
      <c r="S7" t="n">
        <v>35.43</v>
      </c>
      <c r="T7" t="n">
        <v>17800.59</v>
      </c>
      <c r="U7" t="n">
        <v>0.48</v>
      </c>
      <c r="V7" t="n">
        <v>0.82</v>
      </c>
      <c r="W7" t="n">
        <v>3.06</v>
      </c>
      <c r="X7" t="n">
        <v>1.15</v>
      </c>
      <c r="Y7" t="n">
        <v>1</v>
      </c>
      <c r="Z7" t="n">
        <v>10</v>
      </c>
      <c r="AA7" t="n">
        <v>481.4424844896332</v>
      </c>
      <c r="AB7" t="n">
        <v>658.7308470221069</v>
      </c>
      <c r="AC7" t="n">
        <v>595.8624995168666</v>
      </c>
      <c r="AD7" t="n">
        <v>481442.4844896332</v>
      </c>
      <c r="AE7" t="n">
        <v>658730.8470221069</v>
      </c>
      <c r="AF7" t="n">
        <v>2.360390680297755e-06</v>
      </c>
      <c r="AG7" t="n">
        <v>12.08984375</v>
      </c>
      <c r="AH7" t="n">
        <v>595862.4995168666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5.4799</v>
      </c>
      <c r="E8" t="n">
        <v>18.25</v>
      </c>
      <c r="F8" t="n">
        <v>13.81</v>
      </c>
      <c r="G8" t="n">
        <v>15.63</v>
      </c>
      <c r="H8" t="n">
        <v>0.24</v>
      </c>
      <c r="I8" t="n">
        <v>53</v>
      </c>
      <c r="J8" t="n">
        <v>187.97</v>
      </c>
      <c r="K8" t="n">
        <v>53.44</v>
      </c>
      <c r="L8" t="n">
        <v>2.5</v>
      </c>
      <c r="M8" t="n">
        <v>51</v>
      </c>
      <c r="N8" t="n">
        <v>37.03</v>
      </c>
      <c r="O8" t="n">
        <v>23416.52</v>
      </c>
      <c r="P8" t="n">
        <v>179.64</v>
      </c>
      <c r="Q8" t="n">
        <v>988.2</v>
      </c>
      <c r="R8" t="n">
        <v>70.36</v>
      </c>
      <c r="S8" t="n">
        <v>35.43</v>
      </c>
      <c r="T8" t="n">
        <v>16227.42</v>
      </c>
      <c r="U8" t="n">
        <v>0.5</v>
      </c>
      <c r="V8" t="n">
        <v>0.83</v>
      </c>
      <c r="W8" t="n">
        <v>3.06</v>
      </c>
      <c r="X8" t="n">
        <v>1.05</v>
      </c>
      <c r="Y8" t="n">
        <v>1</v>
      </c>
      <c r="Z8" t="n">
        <v>10</v>
      </c>
      <c r="AA8" t="n">
        <v>474.2360774600695</v>
      </c>
      <c r="AB8" t="n">
        <v>648.8707230000176</v>
      </c>
      <c r="AC8" t="n">
        <v>586.9434118926746</v>
      </c>
      <c r="AD8" t="n">
        <v>474236.0774600694</v>
      </c>
      <c r="AE8" t="n">
        <v>648870.7230000176</v>
      </c>
      <c r="AF8" t="n">
        <v>2.401898701805628e-06</v>
      </c>
      <c r="AG8" t="n">
        <v>11.88151041666667</v>
      </c>
      <c r="AH8" t="n">
        <v>586943.4118926746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5.5621</v>
      </c>
      <c r="E9" t="n">
        <v>17.98</v>
      </c>
      <c r="F9" t="n">
        <v>13.72</v>
      </c>
      <c r="G9" t="n">
        <v>17.15</v>
      </c>
      <c r="H9" t="n">
        <v>0.26</v>
      </c>
      <c r="I9" t="n">
        <v>48</v>
      </c>
      <c r="J9" t="n">
        <v>188.35</v>
      </c>
      <c r="K9" t="n">
        <v>53.44</v>
      </c>
      <c r="L9" t="n">
        <v>2.75</v>
      </c>
      <c r="M9" t="n">
        <v>46</v>
      </c>
      <c r="N9" t="n">
        <v>37.16</v>
      </c>
      <c r="O9" t="n">
        <v>23463.4</v>
      </c>
      <c r="P9" t="n">
        <v>177.4</v>
      </c>
      <c r="Q9" t="n">
        <v>988.1900000000001</v>
      </c>
      <c r="R9" t="n">
        <v>67.40000000000001</v>
      </c>
      <c r="S9" t="n">
        <v>35.43</v>
      </c>
      <c r="T9" t="n">
        <v>14769.8</v>
      </c>
      <c r="U9" t="n">
        <v>0.53</v>
      </c>
      <c r="V9" t="n">
        <v>0.83</v>
      </c>
      <c r="W9" t="n">
        <v>3.06</v>
      </c>
      <c r="X9" t="n">
        <v>0.97</v>
      </c>
      <c r="Y9" t="n">
        <v>1</v>
      </c>
      <c r="Z9" t="n">
        <v>10</v>
      </c>
      <c r="AA9" t="n">
        <v>456.1341309040067</v>
      </c>
      <c r="AB9" t="n">
        <v>624.1028411204929</v>
      </c>
      <c r="AC9" t="n">
        <v>564.5393418977912</v>
      </c>
      <c r="AD9" t="n">
        <v>456134.1309040067</v>
      </c>
      <c r="AE9" t="n">
        <v>624102.8411204929</v>
      </c>
      <c r="AF9" t="n">
        <v>2.437927839798734e-06</v>
      </c>
      <c r="AG9" t="n">
        <v>11.70572916666667</v>
      </c>
      <c r="AH9" t="n">
        <v>564539.3418977913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5.6627</v>
      </c>
      <c r="E10" t="n">
        <v>17.66</v>
      </c>
      <c r="F10" t="n">
        <v>13.59</v>
      </c>
      <c r="G10" t="n">
        <v>18.96</v>
      </c>
      <c r="H10" t="n">
        <v>0.28</v>
      </c>
      <c r="I10" t="n">
        <v>43</v>
      </c>
      <c r="J10" t="n">
        <v>188.73</v>
      </c>
      <c r="K10" t="n">
        <v>53.44</v>
      </c>
      <c r="L10" t="n">
        <v>3</v>
      </c>
      <c r="M10" t="n">
        <v>41</v>
      </c>
      <c r="N10" t="n">
        <v>37.29</v>
      </c>
      <c r="O10" t="n">
        <v>23510.33</v>
      </c>
      <c r="P10" t="n">
        <v>174.64</v>
      </c>
      <c r="Q10" t="n">
        <v>988.26</v>
      </c>
      <c r="R10" t="n">
        <v>63.74</v>
      </c>
      <c r="S10" t="n">
        <v>35.43</v>
      </c>
      <c r="T10" t="n">
        <v>12965.76</v>
      </c>
      <c r="U10" t="n">
        <v>0.5600000000000001</v>
      </c>
      <c r="V10" t="n">
        <v>0.84</v>
      </c>
      <c r="W10" t="n">
        <v>3.03</v>
      </c>
      <c r="X10" t="n">
        <v>0.83</v>
      </c>
      <c r="Y10" t="n">
        <v>1</v>
      </c>
      <c r="Z10" t="n">
        <v>10</v>
      </c>
      <c r="AA10" t="n">
        <v>448.5380330695236</v>
      </c>
      <c r="AB10" t="n">
        <v>613.7095249471681</v>
      </c>
      <c r="AC10" t="n">
        <v>555.1379492329376</v>
      </c>
      <c r="AD10" t="n">
        <v>448538.0330695236</v>
      </c>
      <c r="AE10" t="n">
        <v>613709.5249471681</v>
      </c>
      <c r="AF10" t="n">
        <v>2.482021894325577e-06</v>
      </c>
      <c r="AG10" t="n">
        <v>11.49739583333333</v>
      </c>
      <c r="AH10" t="n">
        <v>555137.9492329375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5.7125</v>
      </c>
      <c r="E11" t="n">
        <v>17.51</v>
      </c>
      <c r="F11" t="n">
        <v>13.55</v>
      </c>
      <c r="G11" t="n">
        <v>20.32</v>
      </c>
      <c r="H11" t="n">
        <v>0.3</v>
      </c>
      <c r="I11" t="n">
        <v>40</v>
      </c>
      <c r="J11" t="n">
        <v>189.11</v>
      </c>
      <c r="K11" t="n">
        <v>53.44</v>
      </c>
      <c r="L11" t="n">
        <v>3.25</v>
      </c>
      <c r="M11" t="n">
        <v>38</v>
      </c>
      <c r="N11" t="n">
        <v>37.42</v>
      </c>
      <c r="O11" t="n">
        <v>23557.3</v>
      </c>
      <c r="P11" t="n">
        <v>173.06</v>
      </c>
      <c r="Q11" t="n">
        <v>988.29</v>
      </c>
      <c r="R11" t="n">
        <v>62.52</v>
      </c>
      <c r="S11" t="n">
        <v>35.43</v>
      </c>
      <c r="T11" t="n">
        <v>12369.79</v>
      </c>
      <c r="U11" t="n">
        <v>0.57</v>
      </c>
      <c r="V11" t="n">
        <v>0.84</v>
      </c>
      <c r="W11" t="n">
        <v>3.03</v>
      </c>
      <c r="X11" t="n">
        <v>0.79</v>
      </c>
      <c r="Y11" t="n">
        <v>1</v>
      </c>
      <c r="Z11" t="n">
        <v>10</v>
      </c>
      <c r="AA11" t="n">
        <v>444.8632345209787</v>
      </c>
      <c r="AB11" t="n">
        <v>608.6815034523788</v>
      </c>
      <c r="AC11" t="n">
        <v>550.5897950527385</v>
      </c>
      <c r="AD11" t="n">
        <v>444863.2345209786</v>
      </c>
      <c r="AE11" t="n">
        <v>608681.5034523788</v>
      </c>
      <c r="AF11" t="n">
        <v>2.503849766248408e-06</v>
      </c>
      <c r="AG11" t="n">
        <v>11.39973958333333</v>
      </c>
      <c r="AH11" t="n">
        <v>550589.7950527385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5.79</v>
      </c>
      <c r="E12" t="n">
        <v>17.27</v>
      </c>
      <c r="F12" t="n">
        <v>13.46</v>
      </c>
      <c r="G12" t="n">
        <v>22.44</v>
      </c>
      <c r="H12" t="n">
        <v>0.33</v>
      </c>
      <c r="I12" t="n">
        <v>36</v>
      </c>
      <c r="J12" t="n">
        <v>189.49</v>
      </c>
      <c r="K12" t="n">
        <v>53.44</v>
      </c>
      <c r="L12" t="n">
        <v>3.5</v>
      </c>
      <c r="M12" t="n">
        <v>34</v>
      </c>
      <c r="N12" t="n">
        <v>37.55</v>
      </c>
      <c r="O12" t="n">
        <v>23604.32</v>
      </c>
      <c r="P12" t="n">
        <v>170.76</v>
      </c>
      <c r="Q12" t="n">
        <v>988.13</v>
      </c>
      <c r="R12" t="n">
        <v>59.77</v>
      </c>
      <c r="S12" t="n">
        <v>35.43</v>
      </c>
      <c r="T12" t="n">
        <v>11014.92</v>
      </c>
      <c r="U12" t="n">
        <v>0.59</v>
      </c>
      <c r="V12" t="n">
        <v>0.85</v>
      </c>
      <c r="W12" t="n">
        <v>3.02</v>
      </c>
      <c r="X12" t="n">
        <v>0.71</v>
      </c>
      <c r="Y12" t="n">
        <v>1</v>
      </c>
      <c r="Z12" t="n">
        <v>10</v>
      </c>
      <c r="AA12" t="n">
        <v>439.2981772222935</v>
      </c>
      <c r="AB12" t="n">
        <v>601.0671465433172</v>
      </c>
      <c r="AC12" t="n">
        <v>543.7021416802606</v>
      </c>
      <c r="AD12" t="n">
        <v>439298.1772222935</v>
      </c>
      <c r="AE12" t="n">
        <v>601067.1465433172</v>
      </c>
      <c r="AF12" t="n">
        <v>2.537818844039962e-06</v>
      </c>
      <c r="AG12" t="n">
        <v>11.24348958333333</v>
      </c>
      <c r="AH12" t="n">
        <v>543702.1416802607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5.8329</v>
      </c>
      <c r="E13" t="n">
        <v>17.14</v>
      </c>
      <c r="F13" t="n">
        <v>13.41</v>
      </c>
      <c r="G13" t="n">
        <v>23.66</v>
      </c>
      <c r="H13" t="n">
        <v>0.35</v>
      </c>
      <c r="I13" t="n">
        <v>34</v>
      </c>
      <c r="J13" t="n">
        <v>189.87</v>
      </c>
      <c r="K13" t="n">
        <v>53.44</v>
      </c>
      <c r="L13" t="n">
        <v>3.75</v>
      </c>
      <c r="M13" t="n">
        <v>32</v>
      </c>
      <c r="N13" t="n">
        <v>37.69</v>
      </c>
      <c r="O13" t="n">
        <v>23651.38</v>
      </c>
      <c r="P13" t="n">
        <v>169.19</v>
      </c>
      <c r="Q13" t="n">
        <v>988.11</v>
      </c>
      <c r="R13" t="n">
        <v>57.99</v>
      </c>
      <c r="S13" t="n">
        <v>35.43</v>
      </c>
      <c r="T13" t="n">
        <v>10135.6</v>
      </c>
      <c r="U13" t="n">
        <v>0.61</v>
      </c>
      <c r="V13" t="n">
        <v>0.85</v>
      </c>
      <c r="W13" t="n">
        <v>3.02</v>
      </c>
      <c r="X13" t="n">
        <v>0.66</v>
      </c>
      <c r="Y13" t="n">
        <v>1</v>
      </c>
      <c r="Z13" t="n">
        <v>10</v>
      </c>
      <c r="AA13" t="n">
        <v>424.0813347141968</v>
      </c>
      <c r="AB13" t="n">
        <v>580.2467913040273</v>
      </c>
      <c r="AC13" t="n">
        <v>524.8688519234566</v>
      </c>
      <c r="AD13" t="n">
        <v>424081.3347141969</v>
      </c>
      <c r="AE13" t="n">
        <v>580246.7913040273</v>
      </c>
      <c r="AF13" t="n">
        <v>2.556622372262641e-06</v>
      </c>
      <c r="AG13" t="n">
        <v>11.15885416666667</v>
      </c>
      <c r="AH13" t="n">
        <v>524868.8519234566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5.8873</v>
      </c>
      <c r="E14" t="n">
        <v>16.99</v>
      </c>
      <c r="F14" t="n">
        <v>13.36</v>
      </c>
      <c r="G14" t="n">
        <v>25.86</v>
      </c>
      <c r="H14" t="n">
        <v>0.37</v>
      </c>
      <c r="I14" t="n">
        <v>31</v>
      </c>
      <c r="J14" t="n">
        <v>190.25</v>
      </c>
      <c r="K14" t="n">
        <v>53.44</v>
      </c>
      <c r="L14" t="n">
        <v>4</v>
      </c>
      <c r="M14" t="n">
        <v>29</v>
      </c>
      <c r="N14" t="n">
        <v>37.82</v>
      </c>
      <c r="O14" t="n">
        <v>23698.48</v>
      </c>
      <c r="P14" t="n">
        <v>167.55</v>
      </c>
      <c r="Q14" t="n">
        <v>988.24</v>
      </c>
      <c r="R14" t="n">
        <v>56.67</v>
      </c>
      <c r="S14" t="n">
        <v>35.43</v>
      </c>
      <c r="T14" t="n">
        <v>9490.879999999999</v>
      </c>
      <c r="U14" t="n">
        <v>0.63</v>
      </c>
      <c r="V14" t="n">
        <v>0.85</v>
      </c>
      <c r="W14" t="n">
        <v>3.02</v>
      </c>
      <c r="X14" t="n">
        <v>0.61</v>
      </c>
      <c r="Y14" t="n">
        <v>1</v>
      </c>
      <c r="Z14" t="n">
        <v>10</v>
      </c>
      <c r="AA14" t="n">
        <v>420.3544509891383</v>
      </c>
      <c r="AB14" t="n">
        <v>575.1475045728963</v>
      </c>
      <c r="AC14" t="n">
        <v>520.2562339610508</v>
      </c>
      <c r="AD14" t="n">
        <v>420354.4509891383</v>
      </c>
      <c r="AE14" t="n">
        <v>575147.5045728963</v>
      </c>
      <c r="AF14" t="n">
        <v>2.580466473318906e-06</v>
      </c>
      <c r="AG14" t="n">
        <v>11.06119791666667</v>
      </c>
      <c r="AH14" t="n">
        <v>520256.2339610508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5.9327</v>
      </c>
      <c r="E15" t="n">
        <v>16.86</v>
      </c>
      <c r="F15" t="n">
        <v>13.31</v>
      </c>
      <c r="G15" t="n">
        <v>27.53</v>
      </c>
      <c r="H15" t="n">
        <v>0.4</v>
      </c>
      <c r="I15" t="n">
        <v>29</v>
      </c>
      <c r="J15" t="n">
        <v>190.63</v>
      </c>
      <c r="K15" t="n">
        <v>53.44</v>
      </c>
      <c r="L15" t="n">
        <v>4.25</v>
      </c>
      <c r="M15" t="n">
        <v>27</v>
      </c>
      <c r="N15" t="n">
        <v>37.95</v>
      </c>
      <c r="O15" t="n">
        <v>23745.63</v>
      </c>
      <c r="P15" t="n">
        <v>165.67</v>
      </c>
      <c r="Q15" t="n">
        <v>988.1900000000001</v>
      </c>
      <c r="R15" t="n">
        <v>54.9</v>
      </c>
      <c r="S15" t="n">
        <v>35.43</v>
      </c>
      <c r="T15" t="n">
        <v>8615.6</v>
      </c>
      <c r="U15" t="n">
        <v>0.65</v>
      </c>
      <c r="V15" t="n">
        <v>0.86</v>
      </c>
      <c r="W15" t="n">
        <v>3.01</v>
      </c>
      <c r="X15" t="n">
        <v>0.55</v>
      </c>
      <c r="Y15" t="n">
        <v>1</v>
      </c>
      <c r="Z15" t="n">
        <v>10</v>
      </c>
      <c r="AA15" t="n">
        <v>416.6215709241555</v>
      </c>
      <c r="AB15" t="n">
        <v>570.0400133849413</v>
      </c>
      <c r="AC15" t="n">
        <v>515.6361945636653</v>
      </c>
      <c r="AD15" t="n">
        <v>416621.5709241555</v>
      </c>
      <c r="AE15" t="n">
        <v>570040.0133849413</v>
      </c>
      <c r="AF15" t="n">
        <v>2.600365778244539e-06</v>
      </c>
      <c r="AG15" t="n">
        <v>10.9765625</v>
      </c>
      <c r="AH15" t="n">
        <v>515636.1945636653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5.9422</v>
      </c>
      <c r="E16" t="n">
        <v>16.83</v>
      </c>
      <c r="F16" t="n">
        <v>13.32</v>
      </c>
      <c r="G16" t="n">
        <v>28.54</v>
      </c>
      <c r="H16" t="n">
        <v>0.42</v>
      </c>
      <c r="I16" t="n">
        <v>28</v>
      </c>
      <c r="J16" t="n">
        <v>191.02</v>
      </c>
      <c r="K16" t="n">
        <v>53.44</v>
      </c>
      <c r="L16" t="n">
        <v>4.5</v>
      </c>
      <c r="M16" t="n">
        <v>26</v>
      </c>
      <c r="N16" t="n">
        <v>38.08</v>
      </c>
      <c r="O16" t="n">
        <v>23792.83</v>
      </c>
      <c r="P16" t="n">
        <v>164.68</v>
      </c>
      <c r="Q16" t="n">
        <v>988.21</v>
      </c>
      <c r="R16" t="n">
        <v>55.36</v>
      </c>
      <c r="S16" t="n">
        <v>35.43</v>
      </c>
      <c r="T16" t="n">
        <v>8850.42</v>
      </c>
      <c r="U16" t="n">
        <v>0.64</v>
      </c>
      <c r="V16" t="n">
        <v>0.86</v>
      </c>
      <c r="W16" t="n">
        <v>3.01</v>
      </c>
      <c r="X16" t="n">
        <v>0.5600000000000001</v>
      </c>
      <c r="Y16" t="n">
        <v>1</v>
      </c>
      <c r="Z16" t="n">
        <v>10</v>
      </c>
      <c r="AA16" t="n">
        <v>415.4237896928561</v>
      </c>
      <c r="AB16" t="n">
        <v>568.4011562618988</v>
      </c>
      <c r="AC16" t="n">
        <v>514.1537476642957</v>
      </c>
      <c r="AD16" t="n">
        <v>415423.7896928561</v>
      </c>
      <c r="AE16" t="n">
        <v>568401.1562618988</v>
      </c>
      <c r="AF16" t="n">
        <v>2.604529729715761e-06</v>
      </c>
      <c r="AG16" t="n">
        <v>10.95703125</v>
      </c>
      <c r="AH16" t="n">
        <v>514153.7476642957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5.9891</v>
      </c>
      <c r="E17" t="n">
        <v>16.7</v>
      </c>
      <c r="F17" t="n">
        <v>13.26</v>
      </c>
      <c r="G17" t="n">
        <v>30.6</v>
      </c>
      <c r="H17" t="n">
        <v>0.44</v>
      </c>
      <c r="I17" t="n">
        <v>26</v>
      </c>
      <c r="J17" t="n">
        <v>191.4</v>
      </c>
      <c r="K17" t="n">
        <v>53.44</v>
      </c>
      <c r="L17" t="n">
        <v>4.75</v>
      </c>
      <c r="M17" t="n">
        <v>24</v>
      </c>
      <c r="N17" t="n">
        <v>38.22</v>
      </c>
      <c r="O17" t="n">
        <v>23840.07</v>
      </c>
      <c r="P17" t="n">
        <v>163.03</v>
      </c>
      <c r="Q17" t="n">
        <v>988.15</v>
      </c>
      <c r="R17" t="n">
        <v>53.29</v>
      </c>
      <c r="S17" t="n">
        <v>35.43</v>
      </c>
      <c r="T17" t="n">
        <v>7826.92</v>
      </c>
      <c r="U17" t="n">
        <v>0.66</v>
      </c>
      <c r="V17" t="n">
        <v>0.86</v>
      </c>
      <c r="W17" t="n">
        <v>3.01</v>
      </c>
      <c r="X17" t="n">
        <v>0.51</v>
      </c>
      <c r="Y17" t="n">
        <v>1</v>
      </c>
      <c r="Z17" t="n">
        <v>10</v>
      </c>
      <c r="AA17" t="n">
        <v>412.0458969618741</v>
      </c>
      <c r="AB17" t="n">
        <v>563.7793744052593</v>
      </c>
      <c r="AC17" t="n">
        <v>509.9730621813422</v>
      </c>
      <c r="AD17" t="n">
        <v>412045.896961874</v>
      </c>
      <c r="AE17" t="n">
        <v>563779.3744052593</v>
      </c>
      <c r="AF17" t="n">
        <v>2.625086500663166e-06</v>
      </c>
      <c r="AG17" t="n">
        <v>10.87239583333333</v>
      </c>
      <c r="AH17" t="n">
        <v>509973.0621813422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6.0124</v>
      </c>
      <c r="E18" t="n">
        <v>16.63</v>
      </c>
      <c r="F18" t="n">
        <v>13.23</v>
      </c>
      <c r="G18" t="n">
        <v>31.76</v>
      </c>
      <c r="H18" t="n">
        <v>0.46</v>
      </c>
      <c r="I18" t="n">
        <v>25</v>
      </c>
      <c r="J18" t="n">
        <v>191.78</v>
      </c>
      <c r="K18" t="n">
        <v>53.44</v>
      </c>
      <c r="L18" t="n">
        <v>5</v>
      </c>
      <c r="M18" t="n">
        <v>23</v>
      </c>
      <c r="N18" t="n">
        <v>38.35</v>
      </c>
      <c r="O18" t="n">
        <v>23887.36</v>
      </c>
      <c r="P18" t="n">
        <v>161.39</v>
      </c>
      <c r="Q18" t="n">
        <v>988.13</v>
      </c>
      <c r="R18" t="n">
        <v>52.55</v>
      </c>
      <c r="S18" t="n">
        <v>35.43</v>
      </c>
      <c r="T18" t="n">
        <v>7460.3</v>
      </c>
      <c r="U18" t="n">
        <v>0.67</v>
      </c>
      <c r="V18" t="n">
        <v>0.86</v>
      </c>
      <c r="W18" t="n">
        <v>3.01</v>
      </c>
      <c r="X18" t="n">
        <v>0.48</v>
      </c>
      <c r="Y18" t="n">
        <v>1</v>
      </c>
      <c r="Z18" t="n">
        <v>10</v>
      </c>
      <c r="AA18" t="n">
        <v>409.6440889865811</v>
      </c>
      <c r="AB18" t="n">
        <v>560.4931147731739</v>
      </c>
      <c r="AC18" t="n">
        <v>507.0004385562488</v>
      </c>
      <c r="AD18" t="n">
        <v>409644.0889865811</v>
      </c>
      <c r="AE18" t="n">
        <v>560493.1147731739</v>
      </c>
      <c r="AF18" t="n">
        <v>2.635299139534692e-06</v>
      </c>
      <c r="AG18" t="n">
        <v>10.82682291666667</v>
      </c>
      <c r="AH18" t="n">
        <v>507000.4385562487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6.0518</v>
      </c>
      <c r="E19" t="n">
        <v>16.52</v>
      </c>
      <c r="F19" t="n">
        <v>13.2</v>
      </c>
      <c r="G19" t="n">
        <v>34.43</v>
      </c>
      <c r="H19" t="n">
        <v>0.48</v>
      </c>
      <c r="I19" t="n">
        <v>23</v>
      </c>
      <c r="J19" t="n">
        <v>192.17</v>
      </c>
      <c r="K19" t="n">
        <v>53.44</v>
      </c>
      <c r="L19" t="n">
        <v>5.25</v>
      </c>
      <c r="M19" t="n">
        <v>21</v>
      </c>
      <c r="N19" t="n">
        <v>38.48</v>
      </c>
      <c r="O19" t="n">
        <v>23934.69</v>
      </c>
      <c r="P19" t="n">
        <v>159.89</v>
      </c>
      <c r="Q19" t="n">
        <v>988.11</v>
      </c>
      <c r="R19" t="n">
        <v>51.71</v>
      </c>
      <c r="S19" t="n">
        <v>35.43</v>
      </c>
      <c r="T19" t="n">
        <v>7052.45</v>
      </c>
      <c r="U19" t="n">
        <v>0.6899999999999999</v>
      </c>
      <c r="V19" t="n">
        <v>0.86</v>
      </c>
      <c r="W19" t="n">
        <v>3</v>
      </c>
      <c r="X19" t="n">
        <v>0.45</v>
      </c>
      <c r="Y19" t="n">
        <v>1</v>
      </c>
      <c r="Z19" t="n">
        <v>10</v>
      </c>
      <c r="AA19" t="n">
        <v>406.856323471025</v>
      </c>
      <c r="AB19" t="n">
        <v>556.6787710072557</v>
      </c>
      <c r="AC19" t="n">
        <v>503.5501304058845</v>
      </c>
      <c r="AD19" t="n">
        <v>406856.323471025</v>
      </c>
      <c r="AE19" t="n">
        <v>556678.7710072557</v>
      </c>
      <c r="AF19" t="n">
        <v>2.652568580373236e-06</v>
      </c>
      <c r="AG19" t="n">
        <v>10.75520833333333</v>
      </c>
      <c r="AH19" t="n">
        <v>503550.1304058845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6.0755</v>
      </c>
      <c r="E20" t="n">
        <v>16.46</v>
      </c>
      <c r="F20" t="n">
        <v>13.17</v>
      </c>
      <c r="G20" t="n">
        <v>35.92</v>
      </c>
      <c r="H20" t="n">
        <v>0.51</v>
      </c>
      <c r="I20" t="n">
        <v>22</v>
      </c>
      <c r="J20" t="n">
        <v>192.55</v>
      </c>
      <c r="K20" t="n">
        <v>53.44</v>
      </c>
      <c r="L20" t="n">
        <v>5.5</v>
      </c>
      <c r="M20" t="n">
        <v>20</v>
      </c>
      <c r="N20" t="n">
        <v>38.62</v>
      </c>
      <c r="O20" t="n">
        <v>23982.06</v>
      </c>
      <c r="P20" t="n">
        <v>158.62</v>
      </c>
      <c r="Q20" t="n">
        <v>988.12</v>
      </c>
      <c r="R20" t="n">
        <v>50.66</v>
      </c>
      <c r="S20" t="n">
        <v>35.43</v>
      </c>
      <c r="T20" t="n">
        <v>6531.64</v>
      </c>
      <c r="U20" t="n">
        <v>0.7</v>
      </c>
      <c r="V20" t="n">
        <v>0.87</v>
      </c>
      <c r="W20" t="n">
        <v>3</v>
      </c>
      <c r="X20" t="n">
        <v>0.42</v>
      </c>
      <c r="Y20" t="n">
        <v>1</v>
      </c>
      <c r="Z20" t="n">
        <v>10</v>
      </c>
      <c r="AA20" t="n">
        <v>404.8176806946852</v>
      </c>
      <c r="AB20" t="n">
        <v>553.8894100220958</v>
      </c>
      <c r="AC20" t="n">
        <v>501.0269821182557</v>
      </c>
      <c r="AD20" t="n">
        <v>404817.6806946853</v>
      </c>
      <c r="AE20" t="n">
        <v>553889.4100220958</v>
      </c>
      <c r="AF20" t="n">
        <v>2.662956543517234e-06</v>
      </c>
      <c r="AG20" t="n">
        <v>10.71614583333333</v>
      </c>
      <c r="AH20" t="n">
        <v>501026.9821182556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6.0915</v>
      </c>
      <c r="E21" t="n">
        <v>16.42</v>
      </c>
      <c r="F21" t="n">
        <v>13.17</v>
      </c>
      <c r="G21" t="n">
        <v>37.62</v>
      </c>
      <c r="H21" t="n">
        <v>0.53</v>
      </c>
      <c r="I21" t="n">
        <v>21</v>
      </c>
      <c r="J21" t="n">
        <v>192.94</v>
      </c>
      <c r="K21" t="n">
        <v>53.44</v>
      </c>
      <c r="L21" t="n">
        <v>5.75</v>
      </c>
      <c r="M21" t="n">
        <v>19</v>
      </c>
      <c r="N21" t="n">
        <v>38.75</v>
      </c>
      <c r="O21" t="n">
        <v>24029.48</v>
      </c>
      <c r="P21" t="n">
        <v>157.21</v>
      </c>
      <c r="Q21" t="n">
        <v>988.09</v>
      </c>
      <c r="R21" t="n">
        <v>50.57</v>
      </c>
      <c r="S21" t="n">
        <v>35.43</v>
      </c>
      <c r="T21" t="n">
        <v>6492.51</v>
      </c>
      <c r="U21" t="n">
        <v>0.7</v>
      </c>
      <c r="V21" t="n">
        <v>0.87</v>
      </c>
      <c r="W21" t="n">
        <v>3</v>
      </c>
      <c r="X21" t="n">
        <v>0.41</v>
      </c>
      <c r="Y21" t="n">
        <v>1</v>
      </c>
      <c r="Z21" t="n">
        <v>10</v>
      </c>
      <c r="AA21" t="n">
        <v>403.0407835003159</v>
      </c>
      <c r="AB21" t="n">
        <v>551.458180889588</v>
      </c>
      <c r="AC21" t="n">
        <v>498.8277860819027</v>
      </c>
      <c r="AD21" t="n">
        <v>403040.7835003159</v>
      </c>
      <c r="AE21" t="n">
        <v>551458.180889588</v>
      </c>
      <c r="AF21" t="n">
        <v>2.669969514416136e-06</v>
      </c>
      <c r="AG21" t="n">
        <v>10.69010416666667</v>
      </c>
      <c r="AH21" t="n">
        <v>498827.7860819027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6.1222</v>
      </c>
      <c r="E22" t="n">
        <v>16.33</v>
      </c>
      <c r="F22" t="n">
        <v>13.12</v>
      </c>
      <c r="G22" t="n">
        <v>39.36</v>
      </c>
      <c r="H22" t="n">
        <v>0.55</v>
      </c>
      <c r="I22" t="n">
        <v>20</v>
      </c>
      <c r="J22" t="n">
        <v>193.32</v>
      </c>
      <c r="K22" t="n">
        <v>53.44</v>
      </c>
      <c r="L22" t="n">
        <v>6</v>
      </c>
      <c r="M22" t="n">
        <v>18</v>
      </c>
      <c r="N22" t="n">
        <v>38.89</v>
      </c>
      <c r="O22" t="n">
        <v>24076.95</v>
      </c>
      <c r="P22" t="n">
        <v>155.78</v>
      </c>
      <c r="Q22" t="n">
        <v>988.1799999999999</v>
      </c>
      <c r="R22" t="n">
        <v>49.03</v>
      </c>
      <c r="S22" t="n">
        <v>35.43</v>
      </c>
      <c r="T22" t="n">
        <v>5727.66</v>
      </c>
      <c r="U22" t="n">
        <v>0.72</v>
      </c>
      <c r="V22" t="n">
        <v>0.87</v>
      </c>
      <c r="W22" t="n">
        <v>3</v>
      </c>
      <c r="X22" t="n">
        <v>0.37</v>
      </c>
      <c r="Y22" t="n">
        <v>1</v>
      </c>
      <c r="Z22" t="n">
        <v>10</v>
      </c>
      <c r="AA22" t="n">
        <v>400.5844566778455</v>
      </c>
      <c r="AB22" t="n">
        <v>548.0973261655928</v>
      </c>
      <c r="AC22" t="n">
        <v>495.7876866157765</v>
      </c>
      <c r="AD22" t="n">
        <v>400584.4566778456</v>
      </c>
      <c r="AE22" t="n">
        <v>548097.3261655928</v>
      </c>
      <c r="AF22" t="n">
        <v>2.683425652328403e-06</v>
      </c>
      <c r="AG22" t="n">
        <v>10.63151041666667</v>
      </c>
      <c r="AH22" t="n">
        <v>495787.6866157765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6.1442</v>
      </c>
      <c r="E23" t="n">
        <v>16.28</v>
      </c>
      <c r="F23" t="n">
        <v>13.1</v>
      </c>
      <c r="G23" t="n">
        <v>41.37</v>
      </c>
      <c r="H23" t="n">
        <v>0.57</v>
      </c>
      <c r="I23" t="n">
        <v>19</v>
      </c>
      <c r="J23" t="n">
        <v>193.71</v>
      </c>
      <c r="K23" t="n">
        <v>53.44</v>
      </c>
      <c r="L23" t="n">
        <v>6.25</v>
      </c>
      <c r="M23" t="n">
        <v>17</v>
      </c>
      <c r="N23" t="n">
        <v>39.02</v>
      </c>
      <c r="O23" t="n">
        <v>24124.47</v>
      </c>
      <c r="P23" t="n">
        <v>154.24</v>
      </c>
      <c r="Q23" t="n">
        <v>988.1799999999999</v>
      </c>
      <c r="R23" t="n">
        <v>48.62</v>
      </c>
      <c r="S23" t="n">
        <v>35.43</v>
      </c>
      <c r="T23" t="n">
        <v>5527.27</v>
      </c>
      <c r="U23" t="n">
        <v>0.73</v>
      </c>
      <c r="V23" t="n">
        <v>0.87</v>
      </c>
      <c r="W23" t="n">
        <v>2.99</v>
      </c>
      <c r="X23" t="n">
        <v>0.35</v>
      </c>
      <c r="Y23" t="n">
        <v>1</v>
      </c>
      <c r="Z23" t="n">
        <v>10</v>
      </c>
      <c r="AA23" t="n">
        <v>398.4481540580322</v>
      </c>
      <c r="AB23" t="n">
        <v>545.1743426741441</v>
      </c>
      <c r="AC23" t="n">
        <v>493.1436685663186</v>
      </c>
      <c r="AD23" t="n">
        <v>398448.1540580321</v>
      </c>
      <c r="AE23" t="n">
        <v>545174.3426741441</v>
      </c>
      <c r="AF23" t="n">
        <v>2.693068487314392e-06</v>
      </c>
      <c r="AG23" t="n">
        <v>10.59895833333333</v>
      </c>
      <c r="AH23" t="n">
        <v>493143.6685663186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6.1629</v>
      </c>
      <c r="E24" t="n">
        <v>16.23</v>
      </c>
      <c r="F24" t="n">
        <v>13.09</v>
      </c>
      <c r="G24" t="n">
        <v>43.62</v>
      </c>
      <c r="H24" t="n">
        <v>0.59</v>
      </c>
      <c r="I24" t="n">
        <v>18</v>
      </c>
      <c r="J24" t="n">
        <v>194.09</v>
      </c>
      <c r="K24" t="n">
        <v>53.44</v>
      </c>
      <c r="L24" t="n">
        <v>6.5</v>
      </c>
      <c r="M24" t="n">
        <v>16</v>
      </c>
      <c r="N24" t="n">
        <v>39.16</v>
      </c>
      <c r="O24" t="n">
        <v>24172.03</v>
      </c>
      <c r="P24" t="n">
        <v>152.96</v>
      </c>
      <c r="Q24" t="n">
        <v>988.2</v>
      </c>
      <c r="R24" t="n">
        <v>48.05</v>
      </c>
      <c r="S24" t="n">
        <v>35.43</v>
      </c>
      <c r="T24" t="n">
        <v>5245.37</v>
      </c>
      <c r="U24" t="n">
        <v>0.74</v>
      </c>
      <c r="V24" t="n">
        <v>0.87</v>
      </c>
      <c r="W24" t="n">
        <v>3</v>
      </c>
      <c r="X24" t="n">
        <v>0.33</v>
      </c>
      <c r="Y24" t="n">
        <v>1</v>
      </c>
      <c r="Z24" t="n">
        <v>10</v>
      </c>
      <c r="AA24" t="n">
        <v>396.698634244373</v>
      </c>
      <c r="AB24" t="n">
        <v>542.7805724817287</v>
      </c>
      <c r="AC24" t="n">
        <v>490.9783564413897</v>
      </c>
      <c r="AD24" t="n">
        <v>396698.634244373</v>
      </c>
      <c r="AE24" t="n">
        <v>542780.5724817286</v>
      </c>
      <c r="AF24" t="n">
        <v>2.701264897052483e-06</v>
      </c>
      <c r="AG24" t="n">
        <v>10.56640625</v>
      </c>
      <c r="AH24" t="n">
        <v>490978.3564413897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6.1807</v>
      </c>
      <c r="E25" t="n">
        <v>16.18</v>
      </c>
      <c r="F25" t="n">
        <v>13.08</v>
      </c>
      <c r="G25" t="n">
        <v>46.16</v>
      </c>
      <c r="H25" t="n">
        <v>0.62</v>
      </c>
      <c r="I25" t="n">
        <v>17</v>
      </c>
      <c r="J25" t="n">
        <v>194.48</v>
      </c>
      <c r="K25" t="n">
        <v>53.44</v>
      </c>
      <c r="L25" t="n">
        <v>6.75</v>
      </c>
      <c r="M25" t="n">
        <v>15</v>
      </c>
      <c r="N25" t="n">
        <v>39.29</v>
      </c>
      <c r="O25" t="n">
        <v>24219.63</v>
      </c>
      <c r="P25" t="n">
        <v>149.94</v>
      </c>
      <c r="Q25" t="n">
        <v>988.1</v>
      </c>
      <c r="R25" t="n">
        <v>47.92</v>
      </c>
      <c r="S25" t="n">
        <v>35.43</v>
      </c>
      <c r="T25" t="n">
        <v>5188.29</v>
      </c>
      <c r="U25" t="n">
        <v>0.74</v>
      </c>
      <c r="V25" t="n">
        <v>0.87</v>
      </c>
      <c r="W25" t="n">
        <v>2.99</v>
      </c>
      <c r="X25" t="n">
        <v>0.32</v>
      </c>
      <c r="Y25" t="n">
        <v>1</v>
      </c>
      <c r="Z25" t="n">
        <v>10</v>
      </c>
      <c r="AA25" t="n">
        <v>381.5327370272611</v>
      </c>
      <c r="AB25" t="n">
        <v>522.0299228371117</v>
      </c>
      <c r="AC25" t="n">
        <v>472.2081196751354</v>
      </c>
      <c r="AD25" t="n">
        <v>381532.7370272611</v>
      </c>
      <c r="AE25" t="n">
        <v>522029.9228371117</v>
      </c>
      <c r="AF25" t="n">
        <v>2.709066827177511e-06</v>
      </c>
      <c r="AG25" t="n">
        <v>10.53385416666667</v>
      </c>
      <c r="AH25" t="n">
        <v>472208.1196751354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6.1794</v>
      </c>
      <c r="E26" t="n">
        <v>16.18</v>
      </c>
      <c r="F26" t="n">
        <v>13.08</v>
      </c>
      <c r="G26" t="n">
        <v>46.17</v>
      </c>
      <c r="H26" t="n">
        <v>0.64</v>
      </c>
      <c r="I26" t="n">
        <v>17</v>
      </c>
      <c r="J26" t="n">
        <v>194.86</v>
      </c>
      <c r="K26" t="n">
        <v>53.44</v>
      </c>
      <c r="L26" t="n">
        <v>7</v>
      </c>
      <c r="M26" t="n">
        <v>15</v>
      </c>
      <c r="N26" t="n">
        <v>39.43</v>
      </c>
      <c r="O26" t="n">
        <v>24267.28</v>
      </c>
      <c r="P26" t="n">
        <v>149.68</v>
      </c>
      <c r="Q26" t="n">
        <v>988.14</v>
      </c>
      <c r="R26" t="n">
        <v>48.01</v>
      </c>
      <c r="S26" t="n">
        <v>35.43</v>
      </c>
      <c r="T26" t="n">
        <v>5230.24</v>
      </c>
      <c r="U26" t="n">
        <v>0.74</v>
      </c>
      <c r="V26" t="n">
        <v>0.87</v>
      </c>
      <c r="W26" t="n">
        <v>2.99</v>
      </c>
      <c r="X26" t="n">
        <v>0.33</v>
      </c>
      <c r="Y26" t="n">
        <v>1</v>
      </c>
      <c r="Z26" t="n">
        <v>10</v>
      </c>
      <c r="AA26" t="n">
        <v>381.3428031009382</v>
      </c>
      <c r="AB26" t="n">
        <v>521.7700468598233</v>
      </c>
      <c r="AC26" t="n">
        <v>471.973045896381</v>
      </c>
      <c r="AD26" t="n">
        <v>381342.8031009382</v>
      </c>
      <c r="AE26" t="n">
        <v>521770.0468598233</v>
      </c>
      <c r="AF26" t="n">
        <v>2.708497023291976e-06</v>
      </c>
      <c r="AG26" t="n">
        <v>10.53385416666667</v>
      </c>
      <c r="AH26" t="n">
        <v>471973.045896381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6.2066</v>
      </c>
      <c r="E27" t="n">
        <v>16.11</v>
      </c>
      <c r="F27" t="n">
        <v>13.05</v>
      </c>
      <c r="G27" t="n">
        <v>48.93</v>
      </c>
      <c r="H27" t="n">
        <v>0.66</v>
      </c>
      <c r="I27" t="n">
        <v>16</v>
      </c>
      <c r="J27" t="n">
        <v>195.25</v>
      </c>
      <c r="K27" t="n">
        <v>53.44</v>
      </c>
      <c r="L27" t="n">
        <v>7.25</v>
      </c>
      <c r="M27" t="n">
        <v>14</v>
      </c>
      <c r="N27" t="n">
        <v>39.57</v>
      </c>
      <c r="O27" t="n">
        <v>24314.98</v>
      </c>
      <c r="P27" t="n">
        <v>148.66</v>
      </c>
      <c r="Q27" t="n">
        <v>988.09</v>
      </c>
      <c r="R27" t="n">
        <v>46.94</v>
      </c>
      <c r="S27" t="n">
        <v>35.43</v>
      </c>
      <c r="T27" t="n">
        <v>4700.28</v>
      </c>
      <c r="U27" t="n">
        <v>0.75</v>
      </c>
      <c r="V27" t="n">
        <v>0.87</v>
      </c>
      <c r="W27" t="n">
        <v>2.99</v>
      </c>
      <c r="X27" t="n">
        <v>0.29</v>
      </c>
      <c r="Y27" t="n">
        <v>1</v>
      </c>
      <c r="Z27" t="n">
        <v>10</v>
      </c>
      <c r="AA27" t="n">
        <v>379.3431943136406</v>
      </c>
      <c r="AB27" t="n">
        <v>519.034093900529</v>
      </c>
      <c r="AC27" t="n">
        <v>469.4982084475878</v>
      </c>
      <c r="AD27" t="n">
        <v>379343.1943136406</v>
      </c>
      <c r="AE27" t="n">
        <v>519034.093900529</v>
      </c>
      <c r="AF27" t="n">
        <v>2.720419073820108e-06</v>
      </c>
      <c r="AG27" t="n">
        <v>10.48828125</v>
      </c>
      <c r="AH27" t="n">
        <v>469498.2084475878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6.2215</v>
      </c>
      <c r="E28" t="n">
        <v>16.07</v>
      </c>
      <c r="F28" t="n">
        <v>13.05</v>
      </c>
      <c r="G28" t="n">
        <v>52.19</v>
      </c>
      <c r="H28" t="n">
        <v>0.68</v>
      </c>
      <c r="I28" t="n">
        <v>15</v>
      </c>
      <c r="J28" t="n">
        <v>195.64</v>
      </c>
      <c r="K28" t="n">
        <v>53.44</v>
      </c>
      <c r="L28" t="n">
        <v>7.5</v>
      </c>
      <c r="M28" t="n">
        <v>13</v>
      </c>
      <c r="N28" t="n">
        <v>39.7</v>
      </c>
      <c r="O28" t="n">
        <v>24362.73</v>
      </c>
      <c r="P28" t="n">
        <v>146.51</v>
      </c>
      <c r="Q28" t="n">
        <v>988.08</v>
      </c>
      <c r="R28" t="n">
        <v>46.69</v>
      </c>
      <c r="S28" t="n">
        <v>35.43</v>
      </c>
      <c r="T28" t="n">
        <v>4579.46</v>
      </c>
      <c r="U28" t="n">
        <v>0.76</v>
      </c>
      <c r="V28" t="n">
        <v>0.87</v>
      </c>
      <c r="W28" t="n">
        <v>3</v>
      </c>
      <c r="X28" t="n">
        <v>0.29</v>
      </c>
      <c r="Y28" t="n">
        <v>1</v>
      </c>
      <c r="Z28" t="n">
        <v>10</v>
      </c>
      <c r="AA28" t="n">
        <v>377.0230122134499</v>
      </c>
      <c r="AB28" t="n">
        <v>515.8595183918382</v>
      </c>
      <c r="AC28" t="n">
        <v>466.6266099699016</v>
      </c>
      <c r="AD28" t="n">
        <v>377023.0122134499</v>
      </c>
      <c r="AE28" t="n">
        <v>515859.5183918381</v>
      </c>
      <c r="AF28" t="n">
        <v>2.72694990296971e-06</v>
      </c>
      <c r="AG28" t="n">
        <v>10.46223958333333</v>
      </c>
      <c r="AH28" t="n">
        <v>466626.6099699016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6.2306</v>
      </c>
      <c r="E29" t="n">
        <v>16.05</v>
      </c>
      <c r="F29" t="n">
        <v>13.02</v>
      </c>
      <c r="G29" t="n">
        <v>52.09</v>
      </c>
      <c r="H29" t="n">
        <v>0.7</v>
      </c>
      <c r="I29" t="n">
        <v>15</v>
      </c>
      <c r="J29" t="n">
        <v>196.03</v>
      </c>
      <c r="K29" t="n">
        <v>53.44</v>
      </c>
      <c r="L29" t="n">
        <v>7.75</v>
      </c>
      <c r="M29" t="n">
        <v>13</v>
      </c>
      <c r="N29" t="n">
        <v>39.84</v>
      </c>
      <c r="O29" t="n">
        <v>24410.52</v>
      </c>
      <c r="P29" t="n">
        <v>145.44</v>
      </c>
      <c r="Q29" t="n">
        <v>988.12</v>
      </c>
      <c r="R29" t="n">
        <v>46.22</v>
      </c>
      <c r="S29" t="n">
        <v>35.43</v>
      </c>
      <c r="T29" t="n">
        <v>4344.85</v>
      </c>
      <c r="U29" t="n">
        <v>0.77</v>
      </c>
      <c r="V29" t="n">
        <v>0.88</v>
      </c>
      <c r="W29" t="n">
        <v>2.99</v>
      </c>
      <c r="X29" t="n">
        <v>0.27</v>
      </c>
      <c r="Y29" t="n">
        <v>1</v>
      </c>
      <c r="Z29" t="n">
        <v>10</v>
      </c>
      <c r="AA29" t="n">
        <v>375.7019408368295</v>
      </c>
      <c r="AB29" t="n">
        <v>514.0519702527902</v>
      </c>
      <c r="AC29" t="n">
        <v>464.9915716883347</v>
      </c>
      <c r="AD29" t="n">
        <v>375701.9408368295</v>
      </c>
      <c r="AE29" t="n">
        <v>514051.9702527902</v>
      </c>
      <c r="AF29" t="n">
        <v>2.73093853016846e-06</v>
      </c>
      <c r="AG29" t="n">
        <v>10.44921875</v>
      </c>
      <c r="AH29" t="n">
        <v>464991.5716883347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6.2526</v>
      </c>
      <c r="E30" t="n">
        <v>15.99</v>
      </c>
      <c r="F30" t="n">
        <v>13</v>
      </c>
      <c r="G30" t="n">
        <v>55.73</v>
      </c>
      <c r="H30" t="n">
        <v>0.72</v>
      </c>
      <c r="I30" t="n">
        <v>14</v>
      </c>
      <c r="J30" t="n">
        <v>196.41</v>
      </c>
      <c r="K30" t="n">
        <v>53.44</v>
      </c>
      <c r="L30" t="n">
        <v>8</v>
      </c>
      <c r="M30" t="n">
        <v>12</v>
      </c>
      <c r="N30" t="n">
        <v>39.98</v>
      </c>
      <c r="O30" t="n">
        <v>24458.36</v>
      </c>
      <c r="P30" t="n">
        <v>143.63</v>
      </c>
      <c r="Q30" t="n">
        <v>988.1</v>
      </c>
      <c r="R30" t="n">
        <v>45.54</v>
      </c>
      <c r="S30" t="n">
        <v>35.43</v>
      </c>
      <c r="T30" t="n">
        <v>4010.82</v>
      </c>
      <c r="U30" t="n">
        <v>0.78</v>
      </c>
      <c r="V30" t="n">
        <v>0.88</v>
      </c>
      <c r="W30" t="n">
        <v>2.98</v>
      </c>
      <c r="X30" t="n">
        <v>0.25</v>
      </c>
      <c r="Y30" t="n">
        <v>1</v>
      </c>
      <c r="Z30" t="n">
        <v>10</v>
      </c>
      <c r="AA30" t="n">
        <v>373.412681189369</v>
      </c>
      <c r="AB30" t="n">
        <v>510.9197042081269</v>
      </c>
      <c r="AC30" t="n">
        <v>462.1582447188111</v>
      </c>
      <c r="AD30" t="n">
        <v>373412.6811893691</v>
      </c>
      <c r="AE30" t="n">
        <v>510919.7042081269</v>
      </c>
      <c r="AF30" t="n">
        <v>2.740581365154449e-06</v>
      </c>
      <c r="AG30" t="n">
        <v>10.41015625</v>
      </c>
      <c r="AH30" t="n">
        <v>462158.2447188111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6.2556</v>
      </c>
      <c r="E31" t="n">
        <v>15.99</v>
      </c>
      <c r="F31" t="n">
        <v>13</v>
      </c>
      <c r="G31" t="n">
        <v>55.7</v>
      </c>
      <c r="H31" t="n">
        <v>0.74</v>
      </c>
      <c r="I31" t="n">
        <v>14</v>
      </c>
      <c r="J31" t="n">
        <v>196.8</v>
      </c>
      <c r="K31" t="n">
        <v>53.44</v>
      </c>
      <c r="L31" t="n">
        <v>8.25</v>
      </c>
      <c r="M31" t="n">
        <v>12</v>
      </c>
      <c r="N31" t="n">
        <v>40.12</v>
      </c>
      <c r="O31" t="n">
        <v>24506.24</v>
      </c>
      <c r="P31" t="n">
        <v>142.66</v>
      </c>
      <c r="Q31" t="n">
        <v>988.12</v>
      </c>
      <c r="R31" t="n">
        <v>45.17</v>
      </c>
      <c r="S31" t="n">
        <v>35.43</v>
      </c>
      <c r="T31" t="n">
        <v>3826.48</v>
      </c>
      <c r="U31" t="n">
        <v>0.78</v>
      </c>
      <c r="V31" t="n">
        <v>0.88</v>
      </c>
      <c r="W31" t="n">
        <v>2.99</v>
      </c>
      <c r="X31" t="n">
        <v>0.24</v>
      </c>
      <c r="Y31" t="n">
        <v>1</v>
      </c>
      <c r="Z31" t="n">
        <v>10</v>
      </c>
      <c r="AA31" t="n">
        <v>372.4836672579726</v>
      </c>
      <c r="AB31" t="n">
        <v>509.6485863619884</v>
      </c>
      <c r="AC31" t="n">
        <v>461.0084405758828</v>
      </c>
      <c r="AD31" t="n">
        <v>372483.6672579726</v>
      </c>
      <c r="AE31" t="n">
        <v>509648.5863619883</v>
      </c>
      <c r="AF31" t="n">
        <v>2.741896297197993e-06</v>
      </c>
      <c r="AG31" t="n">
        <v>10.41015625</v>
      </c>
      <c r="AH31" t="n">
        <v>461008.4405758829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6.2706</v>
      </c>
      <c r="E32" t="n">
        <v>15.95</v>
      </c>
      <c r="F32" t="n">
        <v>12.99</v>
      </c>
      <c r="G32" t="n">
        <v>59.98</v>
      </c>
      <c r="H32" t="n">
        <v>0.77</v>
      </c>
      <c r="I32" t="n">
        <v>13</v>
      </c>
      <c r="J32" t="n">
        <v>197.19</v>
      </c>
      <c r="K32" t="n">
        <v>53.44</v>
      </c>
      <c r="L32" t="n">
        <v>8.5</v>
      </c>
      <c r="M32" t="n">
        <v>11</v>
      </c>
      <c r="N32" t="n">
        <v>40.26</v>
      </c>
      <c r="O32" t="n">
        <v>24554.18</v>
      </c>
      <c r="P32" t="n">
        <v>140.88</v>
      </c>
      <c r="Q32" t="n">
        <v>988.17</v>
      </c>
      <c r="R32" t="n">
        <v>45.27</v>
      </c>
      <c r="S32" t="n">
        <v>35.43</v>
      </c>
      <c r="T32" t="n">
        <v>3879.17</v>
      </c>
      <c r="U32" t="n">
        <v>0.78</v>
      </c>
      <c r="V32" t="n">
        <v>0.88</v>
      </c>
      <c r="W32" t="n">
        <v>2.99</v>
      </c>
      <c r="X32" t="n">
        <v>0.24</v>
      </c>
      <c r="Y32" t="n">
        <v>1</v>
      </c>
      <c r="Z32" t="n">
        <v>10</v>
      </c>
      <c r="AA32" t="n">
        <v>370.475890952264</v>
      </c>
      <c r="AB32" t="n">
        <v>506.9014582436787</v>
      </c>
      <c r="AC32" t="n">
        <v>458.5234945095661</v>
      </c>
      <c r="AD32" t="n">
        <v>370475.890952264</v>
      </c>
      <c r="AE32" t="n">
        <v>506901.4582436787</v>
      </c>
      <c r="AF32" t="n">
        <v>2.748470957415714e-06</v>
      </c>
      <c r="AG32" t="n">
        <v>10.38411458333333</v>
      </c>
      <c r="AH32" t="n">
        <v>458523.4945095661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6.2713</v>
      </c>
      <c r="E33" t="n">
        <v>15.95</v>
      </c>
      <c r="F33" t="n">
        <v>12.99</v>
      </c>
      <c r="G33" t="n">
        <v>59.97</v>
      </c>
      <c r="H33" t="n">
        <v>0.79</v>
      </c>
      <c r="I33" t="n">
        <v>13</v>
      </c>
      <c r="J33" t="n">
        <v>197.58</v>
      </c>
      <c r="K33" t="n">
        <v>53.44</v>
      </c>
      <c r="L33" t="n">
        <v>8.75</v>
      </c>
      <c r="M33" t="n">
        <v>10</v>
      </c>
      <c r="N33" t="n">
        <v>40.39</v>
      </c>
      <c r="O33" t="n">
        <v>24602.15</v>
      </c>
      <c r="P33" t="n">
        <v>139.82</v>
      </c>
      <c r="Q33" t="n">
        <v>988.1799999999999</v>
      </c>
      <c r="R33" t="n">
        <v>45.17</v>
      </c>
      <c r="S33" t="n">
        <v>35.43</v>
      </c>
      <c r="T33" t="n">
        <v>3828.92</v>
      </c>
      <c r="U33" t="n">
        <v>0.78</v>
      </c>
      <c r="V33" t="n">
        <v>0.88</v>
      </c>
      <c r="W33" t="n">
        <v>2.99</v>
      </c>
      <c r="X33" t="n">
        <v>0.24</v>
      </c>
      <c r="Y33" t="n">
        <v>1</v>
      </c>
      <c r="Z33" t="n">
        <v>10</v>
      </c>
      <c r="AA33" t="n">
        <v>369.5365722144725</v>
      </c>
      <c r="AB33" t="n">
        <v>505.6162409068143</v>
      </c>
      <c r="AC33" t="n">
        <v>457.3609365115182</v>
      </c>
      <c r="AD33" t="n">
        <v>369536.5722144725</v>
      </c>
      <c r="AE33" t="n">
        <v>505616.2409068143</v>
      </c>
      <c r="AF33" t="n">
        <v>2.748777774892541e-06</v>
      </c>
      <c r="AG33" t="n">
        <v>10.38411458333333</v>
      </c>
      <c r="AH33" t="n">
        <v>457360.9365115182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6.2947</v>
      </c>
      <c r="E34" t="n">
        <v>15.89</v>
      </c>
      <c r="F34" t="n">
        <v>12.97</v>
      </c>
      <c r="G34" t="n">
        <v>64.86</v>
      </c>
      <c r="H34" t="n">
        <v>0.8100000000000001</v>
      </c>
      <c r="I34" t="n">
        <v>12</v>
      </c>
      <c r="J34" t="n">
        <v>197.97</v>
      </c>
      <c r="K34" t="n">
        <v>53.44</v>
      </c>
      <c r="L34" t="n">
        <v>9</v>
      </c>
      <c r="M34" t="n">
        <v>6</v>
      </c>
      <c r="N34" t="n">
        <v>40.53</v>
      </c>
      <c r="O34" t="n">
        <v>24650.18</v>
      </c>
      <c r="P34" t="n">
        <v>137.17</v>
      </c>
      <c r="Q34" t="n">
        <v>988.16</v>
      </c>
      <c r="R34" t="n">
        <v>44.42</v>
      </c>
      <c r="S34" t="n">
        <v>35.43</v>
      </c>
      <c r="T34" t="n">
        <v>3461.38</v>
      </c>
      <c r="U34" t="n">
        <v>0.8</v>
      </c>
      <c r="V34" t="n">
        <v>0.88</v>
      </c>
      <c r="W34" t="n">
        <v>2.99</v>
      </c>
      <c r="X34" t="n">
        <v>0.22</v>
      </c>
      <c r="Y34" t="n">
        <v>1</v>
      </c>
      <c r="Z34" t="n">
        <v>10</v>
      </c>
      <c r="AA34" t="n">
        <v>366.5193253320629</v>
      </c>
      <c r="AB34" t="n">
        <v>501.4879106107635</v>
      </c>
      <c r="AC34" t="n">
        <v>453.6266082647746</v>
      </c>
      <c r="AD34" t="n">
        <v>366519.3253320628</v>
      </c>
      <c r="AE34" t="n">
        <v>501487.9106107635</v>
      </c>
      <c r="AF34" t="n">
        <v>2.759034244832184e-06</v>
      </c>
      <c r="AG34" t="n">
        <v>10.34505208333333</v>
      </c>
      <c r="AH34" t="n">
        <v>453626.6082647745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6.2954</v>
      </c>
      <c r="E35" t="n">
        <v>15.88</v>
      </c>
      <c r="F35" t="n">
        <v>12.97</v>
      </c>
      <c r="G35" t="n">
        <v>64.84999999999999</v>
      </c>
      <c r="H35" t="n">
        <v>0.83</v>
      </c>
      <c r="I35" t="n">
        <v>12</v>
      </c>
      <c r="J35" t="n">
        <v>198.36</v>
      </c>
      <c r="K35" t="n">
        <v>53.44</v>
      </c>
      <c r="L35" t="n">
        <v>9.25</v>
      </c>
      <c r="M35" t="n">
        <v>4</v>
      </c>
      <c r="N35" t="n">
        <v>40.67</v>
      </c>
      <c r="O35" t="n">
        <v>24698.26</v>
      </c>
      <c r="P35" t="n">
        <v>137.17</v>
      </c>
      <c r="Q35" t="n">
        <v>988.1</v>
      </c>
      <c r="R35" t="n">
        <v>44.33</v>
      </c>
      <c r="S35" t="n">
        <v>35.43</v>
      </c>
      <c r="T35" t="n">
        <v>3415.92</v>
      </c>
      <c r="U35" t="n">
        <v>0.8</v>
      </c>
      <c r="V35" t="n">
        <v>0.88</v>
      </c>
      <c r="W35" t="n">
        <v>2.99</v>
      </c>
      <c r="X35" t="n">
        <v>0.22</v>
      </c>
      <c r="Y35" t="n">
        <v>1</v>
      </c>
      <c r="Z35" t="n">
        <v>10</v>
      </c>
      <c r="AA35" t="n">
        <v>366.5003425949212</v>
      </c>
      <c r="AB35" t="n">
        <v>501.4619375923471</v>
      </c>
      <c r="AC35" t="n">
        <v>453.6031140747825</v>
      </c>
      <c r="AD35" t="n">
        <v>366500.3425949212</v>
      </c>
      <c r="AE35" t="n">
        <v>501461.9375923471</v>
      </c>
      <c r="AF35" t="n">
        <v>2.759341062309011e-06</v>
      </c>
      <c r="AG35" t="n">
        <v>10.33854166666667</v>
      </c>
      <c r="AH35" t="n">
        <v>453603.1140747825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6.2925</v>
      </c>
      <c r="E36" t="n">
        <v>15.89</v>
      </c>
      <c r="F36" t="n">
        <v>12.98</v>
      </c>
      <c r="G36" t="n">
        <v>64.88</v>
      </c>
      <c r="H36" t="n">
        <v>0.85</v>
      </c>
      <c r="I36" t="n">
        <v>12</v>
      </c>
      <c r="J36" t="n">
        <v>198.75</v>
      </c>
      <c r="K36" t="n">
        <v>53.44</v>
      </c>
      <c r="L36" t="n">
        <v>9.5</v>
      </c>
      <c r="M36" t="n">
        <v>3</v>
      </c>
      <c r="N36" t="n">
        <v>40.81</v>
      </c>
      <c r="O36" t="n">
        <v>24746.38</v>
      </c>
      <c r="P36" t="n">
        <v>136.91</v>
      </c>
      <c r="Q36" t="n">
        <v>988.12</v>
      </c>
      <c r="R36" t="n">
        <v>44.29</v>
      </c>
      <c r="S36" t="n">
        <v>35.43</v>
      </c>
      <c r="T36" t="n">
        <v>3398.09</v>
      </c>
      <c r="U36" t="n">
        <v>0.8</v>
      </c>
      <c r="V36" t="n">
        <v>0.88</v>
      </c>
      <c r="W36" t="n">
        <v>2.99</v>
      </c>
      <c r="X36" t="n">
        <v>0.22</v>
      </c>
      <c r="Y36" t="n">
        <v>1</v>
      </c>
      <c r="Z36" t="n">
        <v>10</v>
      </c>
      <c r="AA36" t="n">
        <v>366.3943649661904</v>
      </c>
      <c r="AB36" t="n">
        <v>501.3169343253146</v>
      </c>
      <c r="AC36" t="n">
        <v>453.4719497160422</v>
      </c>
      <c r="AD36" t="n">
        <v>366394.3649661904</v>
      </c>
      <c r="AE36" t="n">
        <v>501316.9343253146</v>
      </c>
      <c r="AF36" t="n">
        <v>2.758069961333585e-06</v>
      </c>
      <c r="AG36" t="n">
        <v>10.34505208333333</v>
      </c>
      <c r="AH36" t="n">
        <v>453471.9497160421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6.295</v>
      </c>
      <c r="E37" t="n">
        <v>15.89</v>
      </c>
      <c r="F37" t="n">
        <v>12.97</v>
      </c>
      <c r="G37" t="n">
        <v>64.84999999999999</v>
      </c>
      <c r="H37" t="n">
        <v>0.87</v>
      </c>
      <c r="I37" t="n">
        <v>12</v>
      </c>
      <c r="J37" t="n">
        <v>199.14</v>
      </c>
      <c r="K37" t="n">
        <v>53.44</v>
      </c>
      <c r="L37" t="n">
        <v>9.75</v>
      </c>
      <c r="M37" t="n">
        <v>2</v>
      </c>
      <c r="N37" t="n">
        <v>40.95</v>
      </c>
      <c r="O37" t="n">
        <v>24794.55</v>
      </c>
      <c r="P37" t="n">
        <v>136.73</v>
      </c>
      <c r="Q37" t="n">
        <v>988.14</v>
      </c>
      <c r="R37" t="n">
        <v>44.21</v>
      </c>
      <c r="S37" t="n">
        <v>35.43</v>
      </c>
      <c r="T37" t="n">
        <v>3357.01</v>
      </c>
      <c r="U37" t="n">
        <v>0.8</v>
      </c>
      <c r="V37" t="n">
        <v>0.88</v>
      </c>
      <c r="W37" t="n">
        <v>2.99</v>
      </c>
      <c r="X37" t="n">
        <v>0.22</v>
      </c>
      <c r="Y37" t="n">
        <v>1</v>
      </c>
      <c r="Z37" t="n">
        <v>10</v>
      </c>
      <c r="AA37" t="n">
        <v>366.1308141745356</v>
      </c>
      <c r="AB37" t="n">
        <v>500.9563325051322</v>
      </c>
      <c r="AC37" t="n">
        <v>453.1457632274701</v>
      </c>
      <c r="AD37" t="n">
        <v>366130.8141745356</v>
      </c>
      <c r="AE37" t="n">
        <v>500956.3325051322</v>
      </c>
      <c r="AF37" t="n">
        <v>2.759165738036539e-06</v>
      </c>
      <c r="AG37" t="n">
        <v>10.34505208333333</v>
      </c>
      <c r="AH37" t="n">
        <v>453145.7632274701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6.2939</v>
      </c>
      <c r="E38" t="n">
        <v>15.89</v>
      </c>
      <c r="F38" t="n">
        <v>12.97</v>
      </c>
      <c r="G38" t="n">
        <v>64.87</v>
      </c>
      <c r="H38" t="n">
        <v>0.89</v>
      </c>
      <c r="I38" t="n">
        <v>12</v>
      </c>
      <c r="J38" t="n">
        <v>199.53</v>
      </c>
      <c r="K38" t="n">
        <v>53.44</v>
      </c>
      <c r="L38" t="n">
        <v>10</v>
      </c>
      <c r="M38" t="n">
        <v>0</v>
      </c>
      <c r="N38" t="n">
        <v>41.1</v>
      </c>
      <c r="O38" t="n">
        <v>24842.77</v>
      </c>
      <c r="P38" t="n">
        <v>136.85</v>
      </c>
      <c r="Q38" t="n">
        <v>988.1799999999999</v>
      </c>
      <c r="R38" t="n">
        <v>44.14</v>
      </c>
      <c r="S38" t="n">
        <v>35.43</v>
      </c>
      <c r="T38" t="n">
        <v>3320.2</v>
      </c>
      <c r="U38" t="n">
        <v>0.8</v>
      </c>
      <c r="V38" t="n">
        <v>0.88</v>
      </c>
      <c r="W38" t="n">
        <v>3</v>
      </c>
      <c r="X38" t="n">
        <v>0.22</v>
      </c>
      <c r="Y38" t="n">
        <v>1</v>
      </c>
      <c r="Z38" t="n">
        <v>10</v>
      </c>
      <c r="AA38" t="n">
        <v>366.2643402148911</v>
      </c>
      <c r="AB38" t="n">
        <v>501.1390287242997</v>
      </c>
      <c r="AC38" t="n">
        <v>453.311023175896</v>
      </c>
      <c r="AD38" t="n">
        <v>366264.3402148911</v>
      </c>
      <c r="AE38" t="n">
        <v>501139.0287242997</v>
      </c>
      <c r="AF38" t="n">
        <v>2.758683596287239e-06</v>
      </c>
      <c r="AG38" t="n">
        <v>10.34505208333333</v>
      </c>
      <c r="AH38" t="n">
        <v>453311.023175896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5.1524</v>
      </c>
      <c r="E2" t="n">
        <v>19.41</v>
      </c>
      <c r="F2" t="n">
        <v>14.84</v>
      </c>
      <c r="G2" t="n">
        <v>8.56</v>
      </c>
      <c r="H2" t="n">
        <v>0.15</v>
      </c>
      <c r="I2" t="n">
        <v>104</v>
      </c>
      <c r="J2" t="n">
        <v>116.05</v>
      </c>
      <c r="K2" t="n">
        <v>43.4</v>
      </c>
      <c r="L2" t="n">
        <v>1</v>
      </c>
      <c r="M2" t="n">
        <v>102</v>
      </c>
      <c r="N2" t="n">
        <v>16.65</v>
      </c>
      <c r="O2" t="n">
        <v>14546.17</v>
      </c>
      <c r="P2" t="n">
        <v>143.91</v>
      </c>
      <c r="Q2" t="n">
        <v>988.5700000000001</v>
      </c>
      <c r="R2" t="n">
        <v>102.63</v>
      </c>
      <c r="S2" t="n">
        <v>35.43</v>
      </c>
      <c r="T2" t="n">
        <v>32106.22</v>
      </c>
      <c r="U2" t="n">
        <v>0.35</v>
      </c>
      <c r="V2" t="n">
        <v>0.77</v>
      </c>
      <c r="W2" t="n">
        <v>3.13</v>
      </c>
      <c r="X2" t="n">
        <v>2.08</v>
      </c>
      <c r="Y2" t="n">
        <v>1</v>
      </c>
      <c r="Z2" t="n">
        <v>10</v>
      </c>
      <c r="AA2" t="n">
        <v>435.3462997034633</v>
      </c>
      <c r="AB2" t="n">
        <v>595.6600133775222</v>
      </c>
      <c r="AC2" t="n">
        <v>538.8110577148502</v>
      </c>
      <c r="AD2" t="n">
        <v>435346.2997034633</v>
      </c>
      <c r="AE2" t="n">
        <v>595660.0133775222</v>
      </c>
      <c r="AF2" t="n">
        <v>2.628862055475996e-06</v>
      </c>
      <c r="AG2" t="n">
        <v>12.63671875</v>
      </c>
      <c r="AH2" t="n">
        <v>538811.0577148502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5.4526</v>
      </c>
      <c r="E3" t="n">
        <v>18.34</v>
      </c>
      <c r="F3" t="n">
        <v>14.34</v>
      </c>
      <c r="G3" t="n">
        <v>10.76</v>
      </c>
      <c r="H3" t="n">
        <v>0.19</v>
      </c>
      <c r="I3" t="n">
        <v>80</v>
      </c>
      <c r="J3" t="n">
        <v>116.37</v>
      </c>
      <c r="K3" t="n">
        <v>43.4</v>
      </c>
      <c r="L3" t="n">
        <v>1.25</v>
      </c>
      <c r="M3" t="n">
        <v>78</v>
      </c>
      <c r="N3" t="n">
        <v>16.72</v>
      </c>
      <c r="O3" t="n">
        <v>14585.96</v>
      </c>
      <c r="P3" t="n">
        <v>137.37</v>
      </c>
      <c r="Q3" t="n">
        <v>988.39</v>
      </c>
      <c r="R3" t="n">
        <v>87.09999999999999</v>
      </c>
      <c r="S3" t="n">
        <v>35.43</v>
      </c>
      <c r="T3" t="n">
        <v>24460.32</v>
      </c>
      <c r="U3" t="n">
        <v>0.41</v>
      </c>
      <c r="V3" t="n">
        <v>0.79</v>
      </c>
      <c r="W3" t="n">
        <v>3.1</v>
      </c>
      <c r="X3" t="n">
        <v>1.59</v>
      </c>
      <c r="Y3" t="n">
        <v>1</v>
      </c>
      <c r="Z3" t="n">
        <v>10</v>
      </c>
      <c r="AA3" t="n">
        <v>404.0802554352334</v>
      </c>
      <c r="AB3" t="n">
        <v>552.8804322492072</v>
      </c>
      <c r="AC3" t="n">
        <v>500.1142997679024</v>
      </c>
      <c r="AD3" t="n">
        <v>404080.2554352334</v>
      </c>
      <c r="AE3" t="n">
        <v>552880.4322492072</v>
      </c>
      <c r="AF3" t="n">
        <v>2.782030363265355e-06</v>
      </c>
      <c r="AG3" t="n">
        <v>11.94010416666667</v>
      </c>
      <c r="AH3" t="n">
        <v>500114.2997679024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5.6562</v>
      </c>
      <c r="E4" t="n">
        <v>17.68</v>
      </c>
      <c r="F4" t="n">
        <v>14.04</v>
      </c>
      <c r="G4" t="n">
        <v>12.96</v>
      </c>
      <c r="H4" t="n">
        <v>0.23</v>
      </c>
      <c r="I4" t="n">
        <v>65</v>
      </c>
      <c r="J4" t="n">
        <v>116.69</v>
      </c>
      <c r="K4" t="n">
        <v>43.4</v>
      </c>
      <c r="L4" t="n">
        <v>1.5</v>
      </c>
      <c r="M4" t="n">
        <v>63</v>
      </c>
      <c r="N4" t="n">
        <v>16.79</v>
      </c>
      <c r="O4" t="n">
        <v>14625.77</v>
      </c>
      <c r="P4" t="n">
        <v>132.5</v>
      </c>
      <c r="Q4" t="n">
        <v>988.22</v>
      </c>
      <c r="R4" t="n">
        <v>77.70999999999999</v>
      </c>
      <c r="S4" t="n">
        <v>35.43</v>
      </c>
      <c r="T4" t="n">
        <v>19843.05</v>
      </c>
      <c r="U4" t="n">
        <v>0.46</v>
      </c>
      <c r="V4" t="n">
        <v>0.8100000000000001</v>
      </c>
      <c r="W4" t="n">
        <v>3.07</v>
      </c>
      <c r="X4" t="n">
        <v>1.29</v>
      </c>
      <c r="Y4" t="n">
        <v>1</v>
      </c>
      <c r="Z4" t="n">
        <v>10</v>
      </c>
      <c r="AA4" t="n">
        <v>380.5120525752414</v>
      </c>
      <c r="AB4" t="n">
        <v>520.6333773404385</v>
      </c>
      <c r="AC4" t="n">
        <v>470.9448585206006</v>
      </c>
      <c r="AD4" t="n">
        <v>380512.0525752414</v>
      </c>
      <c r="AE4" t="n">
        <v>520633.3773404385</v>
      </c>
      <c r="AF4" t="n">
        <v>2.885911334171129e-06</v>
      </c>
      <c r="AG4" t="n">
        <v>11.51041666666667</v>
      </c>
      <c r="AH4" t="n">
        <v>470944.8585206006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5.813</v>
      </c>
      <c r="E5" t="n">
        <v>17.2</v>
      </c>
      <c r="F5" t="n">
        <v>13.83</v>
      </c>
      <c r="G5" t="n">
        <v>15.37</v>
      </c>
      <c r="H5" t="n">
        <v>0.26</v>
      </c>
      <c r="I5" t="n">
        <v>54</v>
      </c>
      <c r="J5" t="n">
        <v>117.01</v>
      </c>
      <c r="K5" t="n">
        <v>43.4</v>
      </c>
      <c r="L5" t="n">
        <v>1.75</v>
      </c>
      <c r="M5" t="n">
        <v>52</v>
      </c>
      <c r="N5" t="n">
        <v>16.86</v>
      </c>
      <c r="O5" t="n">
        <v>14665.62</v>
      </c>
      <c r="P5" t="n">
        <v>128.79</v>
      </c>
      <c r="Q5" t="n">
        <v>988.14</v>
      </c>
      <c r="R5" t="n">
        <v>71.27</v>
      </c>
      <c r="S5" t="n">
        <v>35.43</v>
      </c>
      <c r="T5" t="n">
        <v>16676.74</v>
      </c>
      <c r="U5" t="n">
        <v>0.5</v>
      </c>
      <c r="V5" t="n">
        <v>0.82</v>
      </c>
      <c r="W5" t="n">
        <v>3.05</v>
      </c>
      <c r="X5" t="n">
        <v>1.07</v>
      </c>
      <c r="Y5" t="n">
        <v>1</v>
      </c>
      <c r="Z5" t="n">
        <v>10</v>
      </c>
      <c r="AA5" t="n">
        <v>360.3876977559028</v>
      </c>
      <c r="AB5" t="n">
        <v>493.0983472527441</v>
      </c>
      <c r="AC5" t="n">
        <v>446.0377330588185</v>
      </c>
      <c r="AD5" t="n">
        <v>360387.6977559028</v>
      </c>
      <c r="AE5" t="n">
        <v>493098.3472527441</v>
      </c>
      <c r="AF5" t="n">
        <v>2.96591396795318e-06</v>
      </c>
      <c r="AG5" t="n">
        <v>11.19791666666667</v>
      </c>
      <c r="AH5" t="n">
        <v>446037.7330588185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5.9453</v>
      </c>
      <c r="E6" t="n">
        <v>16.82</v>
      </c>
      <c r="F6" t="n">
        <v>13.64</v>
      </c>
      <c r="G6" t="n">
        <v>17.79</v>
      </c>
      <c r="H6" t="n">
        <v>0.3</v>
      </c>
      <c r="I6" t="n">
        <v>46</v>
      </c>
      <c r="J6" t="n">
        <v>117.34</v>
      </c>
      <c r="K6" t="n">
        <v>43.4</v>
      </c>
      <c r="L6" t="n">
        <v>2</v>
      </c>
      <c r="M6" t="n">
        <v>44</v>
      </c>
      <c r="N6" t="n">
        <v>16.94</v>
      </c>
      <c r="O6" t="n">
        <v>14705.49</v>
      </c>
      <c r="P6" t="n">
        <v>124.98</v>
      </c>
      <c r="Q6" t="n">
        <v>988.24</v>
      </c>
      <c r="R6" t="n">
        <v>65.28</v>
      </c>
      <c r="S6" t="n">
        <v>35.43</v>
      </c>
      <c r="T6" t="n">
        <v>13721.64</v>
      </c>
      <c r="U6" t="n">
        <v>0.54</v>
      </c>
      <c r="V6" t="n">
        <v>0.84</v>
      </c>
      <c r="W6" t="n">
        <v>3.03</v>
      </c>
      <c r="X6" t="n">
        <v>0.88</v>
      </c>
      <c r="Y6" t="n">
        <v>1</v>
      </c>
      <c r="Z6" t="n">
        <v>10</v>
      </c>
      <c r="AA6" t="n">
        <v>352.3235530422169</v>
      </c>
      <c r="AB6" t="n">
        <v>482.064628690523</v>
      </c>
      <c r="AC6" t="n">
        <v>436.0570571102544</v>
      </c>
      <c r="AD6" t="n">
        <v>352323.5530422169</v>
      </c>
      <c r="AE6" t="n">
        <v>482064.628690523</v>
      </c>
      <c r="AF6" t="n">
        <v>3.033416190206785e-06</v>
      </c>
      <c r="AG6" t="n">
        <v>10.95052083333333</v>
      </c>
      <c r="AH6" t="n">
        <v>436057.0571102544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6.0332</v>
      </c>
      <c r="E7" t="n">
        <v>16.58</v>
      </c>
      <c r="F7" t="n">
        <v>13.54</v>
      </c>
      <c r="G7" t="n">
        <v>20.3</v>
      </c>
      <c r="H7" t="n">
        <v>0.34</v>
      </c>
      <c r="I7" t="n">
        <v>40</v>
      </c>
      <c r="J7" t="n">
        <v>117.66</v>
      </c>
      <c r="K7" t="n">
        <v>43.4</v>
      </c>
      <c r="L7" t="n">
        <v>2.25</v>
      </c>
      <c r="M7" t="n">
        <v>38</v>
      </c>
      <c r="N7" t="n">
        <v>17.01</v>
      </c>
      <c r="O7" t="n">
        <v>14745.39</v>
      </c>
      <c r="P7" t="n">
        <v>122.23</v>
      </c>
      <c r="Q7" t="n">
        <v>988.28</v>
      </c>
      <c r="R7" t="n">
        <v>61.61</v>
      </c>
      <c r="S7" t="n">
        <v>35.43</v>
      </c>
      <c r="T7" t="n">
        <v>11916.07</v>
      </c>
      <c r="U7" t="n">
        <v>0.58</v>
      </c>
      <c r="V7" t="n">
        <v>0.84</v>
      </c>
      <c r="W7" t="n">
        <v>3.04</v>
      </c>
      <c r="X7" t="n">
        <v>0.78</v>
      </c>
      <c r="Y7" t="n">
        <v>1</v>
      </c>
      <c r="Z7" t="n">
        <v>10</v>
      </c>
      <c r="AA7" t="n">
        <v>347.1615397013236</v>
      </c>
      <c r="AB7" t="n">
        <v>475.0017343055567</v>
      </c>
      <c r="AC7" t="n">
        <v>429.6682354525548</v>
      </c>
      <c r="AD7" t="n">
        <v>347161.5397013236</v>
      </c>
      <c r="AE7" t="n">
        <v>475001.7343055567</v>
      </c>
      <c r="AF7" t="n">
        <v>3.078264605445575e-06</v>
      </c>
      <c r="AG7" t="n">
        <v>10.79427083333333</v>
      </c>
      <c r="AH7" t="n">
        <v>429668.2354525548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6.1013</v>
      </c>
      <c r="E8" t="n">
        <v>16.39</v>
      </c>
      <c r="F8" t="n">
        <v>13.45</v>
      </c>
      <c r="G8" t="n">
        <v>22.41</v>
      </c>
      <c r="H8" t="n">
        <v>0.37</v>
      </c>
      <c r="I8" t="n">
        <v>36</v>
      </c>
      <c r="J8" t="n">
        <v>117.98</v>
      </c>
      <c r="K8" t="n">
        <v>43.4</v>
      </c>
      <c r="L8" t="n">
        <v>2.5</v>
      </c>
      <c r="M8" t="n">
        <v>34</v>
      </c>
      <c r="N8" t="n">
        <v>17.08</v>
      </c>
      <c r="O8" t="n">
        <v>14785.31</v>
      </c>
      <c r="P8" t="n">
        <v>119.75</v>
      </c>
      <c r="Q8" t="n">
        <v>988.15</v>
      </c>
      <c r="R8" t="n">
        <v>59.24</v>
      </c>
      <c r="S8" t="n">
        <v>35.43</v>
      </c>
      <c r="T8" t="n">
        <v>10750.44</v>
      </c>
      <c r="U8" t="n">
        <v>0.6</v>
      </c>
      <c r="V8" t="n">
        <v>0.85</v>
      </c>
      <c r="W8" t="n">
        <v>3.02</v>
      </c>
      <c r="X8" t="n">
        <v>0.6899999999999999</v>
      </c>
      <c r="Y8" t="n">
        <v>1</v>
      </c>
      <c r="Z8" t="n">
        <v>10</v>
      </c>
      <c r="AA8" t="n">
        <v>342.9111993416574</v>
      </c>
      <c r="AB8" t="n">
        <v>469.1862311136787</v>
      </c>
      <c r="AC8" t="n">
        <v>424.4077557231996</v>
      </c>
      <c r="AD8" t="n">
        <v>342911.1993416574</v>
      </c>
      <c r="AE8" t="n">
        <v>469186.2311136787</v>
      </c>
      <c r="AF8" t="n">
        <v>3.113010647285866e-06</v>
      </c>
      <c r="AG8" t="n">
        <v>10.67057291666667</v>
      </c>
      <c r="AH8" t="n">
        <v>424407.7557231996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6.1564</v>
      </c>
      <c r="E9" t="n">
        <v>16.24</v>
      </c>
      <c r="F9" t="n">
        <v>13.39</v>
      </c>
      <c r="G9" t="n">
        <v>25.12</v>
      </c>
      <c r="H9" t="n">
        <v>0.41</v>
      </c>
      <c r="I9" t="n">
        <v>32</v>
      </c>
      <c r="J9" t="n">
        <v>118.31</v>
      </c>
      <c r="K9" t="n">
        <v>43.4</v>
      </c>
      <c r="L9" t="n">
        <v>2.75</v>
      </c>
      <c r="M9" t="n">
        <v>30</v>
      </c>
      <c r="N9" t="n">
        <v>17.16</v>
      </c>
      <c r="O9" t="n">
        <v>14825.26</v>
      </c>
      <c r="P9" t="n">
        <v>116.75</v>
      </c>
      <c r="Q9" t="n">
        <v>988.13</v>
      </c>
      <c r="R9" t="n">
        <v>57.41</v>
      </c>
      <c r="S9" t="n">
        <v>35.43</v>
      </c>
      <c r="T9" t="n">
        <v>9856.209999999999</v>
      </c>
      <c r="U9" t="n">
        <v>0.62</v>
      </c>
      <c r="V9" t="n">
        <v>0.85</v>
      </c>
      <c r="W9" t="n">
        <v>3.03</v>
      </c>
      <c r="X9" t="n">
        <v>0.64</v>
      </c>
      <c r="Y9" t="n">
        <v>1</v>
      </c>
      <c r="Z9" t="n">
        <v>10</v>
      </c>
      <c r="AA9" t="n">
        <v>338.7051749989153</v>
      </c>
      <c r="AB9" t="n">
        <v>463.4313630512409</v>
      </c>
      <c r="AC9" t="n">
        <v>419.2021241916328</v>
      </c>
      <c r="AD9" t="n">
        <v>338705.1749989153</v>
      </c>
      <c r="AE9" t="n">
        <v>463431.3630512409</v>
      </c>
      <c r="AF9" t="n">
        <v>3.1411238177029e-06</v>
      </c>
      <c r="AG9" t="n">
        <v>10.57291666666667</v>
      </c>
      <c r="AH9" t="n">
        <v>419202.1241916328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6.2048</v>
      </c>
      <c r="E10" t="n">
        <v>16.12</v>
      </c>
      <c r="F10" t="n">
        <v>13.34</v>
      </c>
      <c r="G10" t="n">
        <v>27.6</v>
      </c>
      <c r="H10" t="n">
        <v>0.45</v>
      </c>
      <c r="I10" t="n">
        <v>29</v>
      </c>
      <c r="J10" t="n">
        <v>118.63</v>
      </c>
      <c r="K10" t="n">
        <v>43.4</v>
      </c>
      <c r="L10" t="n">
        <v>3</v>
      </c>
      <c r="M10" t="n">
        <v>27</v>
      </c>
      <c r="N10" t="n">
        <v>17.23</v>
      </c>
      <c r="O10" t="n">
        <v>14865.24</v>
      </c>
      <c r="P10" t="n">
        <v>114.11</v>
      </c>
      <c r="Q10" t="n">
        <v>988.17</v>
      </c>
      <c r="R10" t="n">
        <v>55.79</v>
      </c>
      <c r="S10" t="n">
        <v>35.43</v>
      </c>
      <c r="T10" t="n">
        <v>9062.040000000001</v>
      </c>
      <c r="U10" t="n">
        <v>0.64</v>
      </c>
      <c r="V10" t="n">
        <v>0.85</v>
      </c>
      <c r="W10" t="n">
        <v>3.02</v>
      </c>
      <c r="X10" t="n">
        <v>0.59</v>
      </c>
      <c r="Y10" t="n">
        <v>1</v>
      </c>
      <c r="Z10" t="n">
        <v>10</v>
      </c>
      <c r="AA10" t="n">
        <v>323.9564679397643</v>
      </c>
      <c r="AB10" t="n">
        <v>443.2515313858768</v>
      </c>
      <c r="AC10" t="n">
        <v>400.9482273378395</v>
      </c>
      <c r="AD10" t="n">
        <v>323956.4679397643</v>
      </c>
      <c r="AE10" t="n">
        <v>443251.5313858768</v>
      </c>
      <c r="AF10" t="n">
        <v>3.165818508232563e-06</v>
      </c>
      <c r="AG10" t="n">
        <v>10.49479166666667</v>
      </c>
      <c r="AH10" t="n">
        <v>400948.2273378394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6.2654</v>
      </c>
      <c r="E11" t="n">
        <v>15.96</v>
      </c>
      <c r="F11" t="n">
        <v>13.26</v>
      </c>
      <c r="G11" t="n">
        <v>30.59</v>
      </c>
      <c r="H11" t="n">
        <v>0.48</v>
      </c>
      <c r="I11" t="n">
        <v>26</v>
      </c>
      <c r="J11" t="n">
        <v>118.96</v>
      </c>
      <c r="K11" t="n">
        <v>43.4</v>
      </c>
      <c r="L11" t="n">
        <v>3.25</v>
      </c>
      <c r="M11" t="n">
        <v>24</v>
      </c>
      <c r="N11" t="n">
        <v>17.31</v>
      </c>
      <c r="O11" t="n">
        <v>14905.25</v>
      </c>
      <c r="P11" t="n">
        <v>111.65</v>
      </c>
      <c r="Q11" t="n">
        <v>988.17</v>
      </c>
      <c r="R11" t="n">
        <v>53.26</v>
      </c>
      <c r="S11" t="n">
        <v>35.43</v>
      </c>
      <c r="T11" t="n">
        <v>7813.34</v>
      </c>
      <c r="U11" t="n">
        <v>0.67</v>
      </c>
      <c r="V11" t="n">
        <v>0.86</v>
      </c>
      <c r="W11" t="n">
        <v>3.01</v>
      </c>
      <c r="X11" t="n">
        <v>0.5</v>
      </c>
      <c r="Y11" t="n">
        <v>1</v>
      </c>
      <c r="Z11" t="n">
        <v>10</v>
      </c>
      <c r="AA11" t="n">
        <v>320.1705996200861</v>
      </c>
      <c r="AB11" t="n">
        <v>438.0715393301707</v>
      </c>
      <c r="AC11" t="n">
        <v>396.2626064537654</v>
      </c>
      <c r="AD11" t="n">
        <v>320170.5996200861</v>
      </c>
      <c r="AE11" t="n">
        <v>438071.5393301707</v>
      </c>
      <c r="AF11" t="n">
        <v>3.196737893482514e-06</v>
      </c>
      <c r="AG11" t="n">
        <v>10.390625</v>
      </c>
      <c r="AH11" t="n">
        <v>396262.6064537654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6.3024</v>
      </c>
      <c r="E12" t="n">
        <v>15.87</v>
      </c>
      <c r="F12" t="n">
        <v>13.21</v>
      </c>
      <c r="G12" t="n">
        <v>33.02</v>
      </c>
      <c r="H12" t="n">
        <v>0.52</v>
      </c>
      <c r="I12" t="n">
        <v>24</v>
      </c>
      <c r="J12" t="n">
        <v>119.28</v>
      </c>
      <c r="K12" t="n">
        <v>43.4</v>
      </c>
      <c r="L12" t="n">
        <v>3.5</v>
      </c>
      <c r="M12" t="n">
        <v>22</v>
      </c>
      <c r="N12" t="n">
        <v>17.38</v>
      </c>
      <c r="O12" t="n">
        <v>14945.29</v>
      </c>
      <c r="P12" t="n">
        <v>108.71</v>
      </c>
      <c r="Q12" t="n">
        <v>988.29</v>
      </c>
      <c r="R12" t="n">
        <v>51.67</v>
      </c>
      <c r="S12" t="n">
        <v>35.43</v>
      </c>
      <c r="T12" t="n">
        <v>7028.38</v>
      </c>
      <c r="U12" t="n">
        <v>0.6899999999999999</v>
      </c>
      <c r="V12" t="n">
        <v>0.86</v>
      </c>
      <c r="W12" t="n">
        <v>3.01</v>
      </c>
      <c r="X12" t="n">
        <v>0.45</v>
      </c>
      <c r="Y12" t="n">
        <v>1</v>
      </c>
      <c r="Z12" t="n">
        <v>10</v>
      </c>
      <c r="AA12" t="n">
        <v>316.6494796884232</v>
      </c>
      <c r="AB12" t="n">
        <v>433.2537876988214</v>
      </c>
      <c r="AC12" t="n">
        <v>391.9046542763552</v>
      </c>
      <c r="AD12" t="n">
        <v>316649.4796884232</v>
      </c>
      <c r="AE12" t="n">
        <v>433253.7876988214</v>
      </c>
      <c r="AF12" t="n">
        <v>3.21561606599486e-06</v>
      </c>
      <c r="AG12" t="n">
        <v>10.33203125</v>
      </c>
      <c r="AH12" t="n">
        <v>391904.6542763552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6.332</v>
      </c>
      <c r="E13" t="n">
        <v>15.79</v>
      </c>
      <c r="F13" t="n">
        <v>13.18</v>
      </c>
      <c r="G13" t="n">
        <v>35.95</v>
      </c>
      <c r="H13" t="n">
        <v>0.55</v>
      </c>
      <c r="I13" t="n">
        <v>22</v>
      </c>
      <c r="J13" t="n">
        <v>119.61</v>
      </c>
      <c r="K13" t="n">
        <v>43.4</v>
      </c>
      <c r="L13" t="n">
        <v>3.75</v>
      </c>
      <c r="M13" t="n">
        <v>19</v>
      </c>
      <c r="N13" t="n">
        <v>17.46</v>
      </c>
      <c r="O13" t="n">
        <v>14985.35</v>
      </c>
      <c r="P13" t="n">
        <v>106.59</v>
      </c>
      <c r="Q13" t="n">
        <v>988.13</v>
      </c>
      <c r="R13" t="n">
        <v>50.94</v>
      </c>
      <c r="S13" t="n">
        <v>35.43</v>
      </c>
      <c r="T13" t="n">
        <v>6671.9</v>
      </c>
      <c r="U13" t="n">
        <v>0.7</v>
      </c>
      <c r="V13" t="n">
        <v>0.86</v>
      </c>
      <c r="W13" t="n">
        <v>3.01</v>
      </c>
      <c r="X13" t="n">
        <v>0.43</v>
      </c>
      <c r="Y13" t="n">
        <v>1</v>
      </c>
      <c r="Z13" t="n">
        <v>10</v>
      </c>
      <c r="AA13" t="n">
        <v>314.0936535176815</v>
      </c>
      <c r="AB13" t="n">
        <v>429.7567935769198</v>
      </c>
      <c r="AC13" t="n">
        <v>388.7414083653858</v>
      </c>
      <c r="AD13" t="n">
        <v>314093.6535176815</v>
      </c>
      <c r="AE13" t="n">
        <v>429756.7935769198</v>
      </c>
      <c r="AF13" t="n">
        <v>3.230718604004737e-06</v>
      </c>
      <c r="AG13" t="n">
        <v>10.27994791666667</v>
      </c>
      <c r="AH13" t="n">
        <v>388741.4083653858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6.3656</v>
      </c>
      <c r="E14" t="n">
        <v>15.71</v>
      </c>
      <c r="F14" t="n">
        <v>13.15</v>
      </c>
      <c r="G14" t="n">
        <v>39.44</v>
      </c>
      <c r="H14" t="n">
        <v>0.59</v>
      </c>
      <c r="I14" t="n">
        <v>20</v>
      </c>
      <c r="J14" t="n">
        <v>119.93</v>
      </c>
      <c r="K14" t="n">
        <v>43.4</v>
      </c>
      <c r="L14" t="n">
        <v>4</v>
      </c>
      <c r="M14" t="n">
        <v>12</v>
      </c>
      <c r="N14" t="n">
        <v>17.53</v>
      </c>
      <c r="O14" t="n">
        <v>15025.44</v>
      </c>
      <c r="P14" t="n">
        <v>104.41</v>
      </c>
      <c r="Q14" t="n">
        <v>988.08</v>
      </c>
      <c r="R14" t="n">
        <v>49.51</v>
      </c>
      <c r="S14" t="n">
        <v>35.43</v>
      </c>
      <c r="T14" t="n">
        <v>5968</v>
      </c>
      <c r="U14" t="n">
        <v>0.72</v>
      </c>
      <c r="V14" t="n">
        <v>0.87</v>
      </c>
      <c r="W14" t="n">
        <v>3.01</v>
      </c>
      <c r="X14" t="n">
        <v>0.39</v>
      </c>
      <c r="Y14" t="n">
        <v>1</v>
      </c>
      <c r="Z14" t="n">
        <v>10</v>
      </c>
      <c r="AA14" t="n">
        <v>311.4277987589228</v>
      </c>
      <c r="AB14" t="n">
        <v>426.1092534867746</v>
      </c>
      <c r="AC14" t="n">
        <v>385.4419843820895</v>
      </c>
      <c r="AD14" t="n">
        <v>311427.7987589228</v>
      </c>
      <c r="AE14" t="n">
        <v>426109.2534867746</v>
      </c>
      <c r="AF14" t="n">
        <v>3.247862025529462e-06</v>
      </c>
      <c r="AG14" t="n">
        <v>10.22786458333333</v>
      </c>
      <c r="AH14" t="n">
        <v>385441.9843820895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6.3675</v>
      </c>
      <c r="E15" t="n">
        <v>15.7</v>
      </c>
      <c r="F15" t="n">
        <v>13.14</v>
      </c>
      <c r="G15" t="n">
        <v>39.43</v>
      </c>
      <c r="H15" t="n">
        <v>0.62</v>
      </c>
      <c r="I15" t="n">
        <v>20</v>
      </c>
      <c r="J15" t="n">
        <v>120.26</v>
      </c>
      <c r="K15" t="n">
        <v>43.4</v>
      </c>
      <c r="L15" t="n">
        <v>4.25</v>
      </c>
      <c r="M15" t="n">
        <v>4</v>
      </c>
      <c r="N15" t="n">
        <v>17.61</v>
      </c>
      <c r="O15" t="n">
        <v>15065.56</v>
      </c>
      <c r="P15" t="n">
        <v>103.39</v>
      </c>
      <c r="Q15" t="n">
        <v>988.38</v>
      </c>
      <c r="R15" t="n">
        <v>49.18</v>
      </c>
      <c r="S15" t="n">
        <v>35.43</v>
      </c>
      <c r="T15" t="n">
        <v>5798.86</v>
      </c>
      <c r="U15" t="n">
        <v>0.72</v>
      </c>
      <c r="V15" t="n">
        <v>0.87</v>
      </c>
      <c r="W15" t="n">
        <v>3.02</v>
      </c>
      <c r="X15" t="n">
        <v>0.39</v>
      </c>
      <c r="Y15" t="n">
        <v>1</v>
      </c>
      <c r="Z15" t="n">
        <v>10</v>
      </c>
      <c r="AA15" t="n">
        <v>310.4850416497922</v>
      </c>
      <c r="AB15" t="n">
        <v>424.8193316185539</v>
      </c>
      <c r="AC15" t="n">
        <v>384.275170846555</v>
      </c>
      <c r="AD15" t="n">
        <v>310485.0416497922</v>
      </c>
      <c r="AE15" t="n">
        <v>424819.3316185539</v>
      </c>
      <c r="AF15" t="n">
        <v>3.248831445199014e-06</v>
      </c>
      <c r="AG15" t="n">
        <v>10.22135416666667</v>
      </c>
      <c r="AH15" t="n">
        <v>384275.170846555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6.3865</v>
      </c>
      <c r="E16" t="n">
        <v>15.66</v>
      </c>
      <c r="F16" t="n">
        <v>13.12</v>
      </c>
      <c r="G16" t="n">
        <v>41.43</v>
      </c>
      <c r="H16" t="n">
        <v>0.66</v>
      </c>
      <c r="I16" t="n">
        <v>19</v>
      </c>
      <c r="J16" t="n">
        <v>120.58</v>
      </c>
      <c r="K16" t="n">
        <v>43.4</v>
      </c>
      <c r="L16" t="n">
        <v>4.5</v>
      </c>
      <c r="M16" t="n">
        <v>1</v>
      </c>
      <c r="N16" t="n">
        <v>17.68</v>
      </c>
      <c r="O16" t="n">
        <v>15105.7</v>
      </c>
      <c r="P16" t="n">
        <v>103.16</v>
      </c>
      <c r="Q16" t="n">
        <v>988.28</v>
      </c>
      <c r="R16" t="n">
        <v>48.46</v>
      </c>
      <c r="S16" t="n">
        <v>35.43</v>
      </c>
      <c r="T16" t="n">
        <v>5445.7</v>
      </c>
      <c r="U16" t="n">
        <v>0.73</v>
      </c>
      <c r="V16" t="n">
        <v>0.87</v>
      </c>
      <c r="W16" t="n">
        <v>3.02</v>
      </c>
      <c r="X16" t="n">
        <v>0.37</v>
      </c>
      <c r="Y16" t="n">
        <v>1</v>
      </c>
      <c r="Z16" t="n">
        <v>10</v>
      </c>
      <c r="AA16" t="n">
        <v>309.8380227216431</v>
      </c>
      <c r="AB16" t="n">
        <v>423.9340517765997</v>
      </c>
      <c r="AC16" t="n">
        <v>383.4743808702189</v>
      </c>
      <c r="AD16" t="n">
        <v>309838.0227216431</v>
      </c>
      <c r="AE16" t="n">
        <v>423934.0517765997</v>
      </c>
      <c r="AF16" t="n">
        <v>3.258525641894544e-06</v>
      </c>
      <c r="AG16" t="n">
        <v>10.1953125</v>
      </c>
      <c r="AH16" t="n">
        <v>383474.3808702189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6.3861</v>
      </c>
      <c r="E17" t="n">
        <v>15.66</v>
      </c>
      <c r="F17" t="n">
        <v>13.12</v>
      </c>
      <c r="G17" t="n">
        <v>41.43</v>
      </c>
      <c r="H17" t="n">
        <v>0.6899999999999999</v>
      </c>
      <c r="I17" t="n">
        <v>19</v>
      </c>
      <c r="J17" t="n">
        <v>120.91</v>
      </c>
      <c r="K17" t="n">
        <v>43.4</v>
      </c>
      <c r="L17" t="n">
        <v>4.75</v>
      </c>
      <c r="M17" t="n">
        <v>0</v>
      </c>
      <c r="N17" t="n">
        <v>17.76</v>
      </c>
      <c r="O17" t="n">
        <v>15145.88</v>
      </c>
      <c r="P17" t="n">
        <v>103.39</v>
      </c>
      <c r="Q17" t="n">
        <v>988.28</v>
      </c>
      <c r="R17" t="n">
        <v>48.45</v>
      </c>
      <c r="S17" t="n">
        <v>35.43</v>
      </c>
      <c r="T17" t="n">
        <v>5438.83</v>
      </c>
      <c r="U17" t="n">
        <v>0.73</v>
      </c>
      <c r="V17" t="n">
        <v>0.87</v>
      </c>
      <c r="W17" t="n">
        <v>3.02</v>
      </c>
      <c r="X17" t="n">
        <v>0.37</v>
      </c>
      <c r="Y17" t="n">
        <v>1</v>
      </c>
      <c r="Z17" t="n">
        <v>10</v>
      </c>
      <c r="AA17" t="n">
        <v>310.0421362003027</v>
      </c>
      <c r="AB17" t="n">
        <v>424.2133288429528</v>
      </c>
      <c r="AC17" t="n">
        <v>383.7270041253271</v>
      </c>
      <c r="AD17" t="n">
        <v>310042.1362003026</v>
      </c>
      <c r="AE17" t="n">
        <v>424213.3288429528</v>
      </c>
      <c r="AF17" t="n">
        <v>3.258321553543059e-06</v>
      </c>
      <c r="AG17" t="n">
        <v>10.1953125</v>
      </c>
      <c r="AH17" t="n">
        <v>383727.0041253271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5.5658</v>
      </c>
      <c r="E2" t="n">
        <v>17.97</v>
      </c>
      <c r="F2" t="n">
        <v>14.44</v>
      </c>
      <c r="G2" t="n">
        <v>10.31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82</v>
      </c>
      <c r="N2" t="n">
        <v>11.32</v>
      </c>
      <c r="O2" t="n">
        <v>11317.98</v>
      </c>
      <c r="P2" t="n">
        <v>115.02</v>
      </c>
      <c r="Q2" t="n">
        <v>988.39</v>
      </c>
      <c r="R2" t="n">
        <v>90.47</v>
      </c>
      <c r="S2" t="n">
        <v>35.43</v>
      </c>
      <c r="T2" t="n">
        <v>26126.14</v>
      </c>
      <c r="U2" t="n">
        <v>0.39</v>
      </c>
      <c r="V2" t="n">
        <v>0.79</v>
      </c>
      <c r="W2" t="n">
        <v>3.1</v>
      </c>
      <c r="X2" t="n">
        <v>1.68</v>
      </c>
      <c r="Y2" t="n">
        <v>1</v>
      </c>
      <c r="Z2" t="n">
        <v>10</v>
      </c>
      <c r="AA2" t="n">
        <v>352.8668267614761</v>
      </c>
      <c r="AB2" t="n">
        <v>482.8079597607584</v>
      </c>
      <c r="AC2" t="n">
        <v>436.7294457064182</v>
      </c>
      <c r="AD2" t="n">
        <v>352866.8267614761</v>
      </c>
      <c r="AE2" t="n">
        <v>482807.9597607584</v>
      </c>
      <c r="AF2" t="n">
        <v>3.087340532590773e-06</v>
      </c>
      <c r="AG2" t="n">
        <v>11.69921875</v>
      </c>
      <c r="AH2" t="n">
        <v>436729.4457064182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5.8204</v>
      </c>
      <c r="E3" t="n">
        <v>17.18</v>
      </c>
      <c r="F3" t="n">
        <v>14.03</v>
      </c>
      <c r="G3" t="n">
        <v>13.15</v>
      </c>
      <c r="H3" t="n">
        <v>0.24</v>
      </c>
      <c r="I3" t="n">
        <v>64</v>
      </c>
      <c r="J3" t="n">
        <v>90.18000000000001</v>
      </c>
      <c r="K3" t="n">
        <v>37.55</v>
      </c>
      <c r="L3" t="n">
        <v>1.25</v>
      </c>
      <c r="M3" t="n">
        <v>62</v>
      </c>
      <c r="N3" t="n">
        <v>11.37</v>
      </c>
      <c r="O3" t="n">
        <v>11355.7</v>
      </c>
      <c r="P3" t="n">
        <v>109.51</v>
      </c>
      <c r="Q3" t="n">
        <v>988.3200000000001</v>
      </c>
      <c r="R3" t="n">
        <v>77.48</v>
      </c>
      <c r="S3" t="n">
        <v>35.43</v>
      </c>
      <c r="T3" t="n">
        <v>19728.89</v>
      </c>
      <c r="U3" t="n">
        <v>0.46</v>
      </c>
      <c r="V3" t="n">
        <v>0.8100000000000001</v>
      </c>
      <c r="W3" t="n">
        <v>3.07</v>
      </c>
      <c r="X3" t="n">
        <v>1.28</v>
      </c>
      <c r="Y3" t="n">
        <v>1</v>
      </c>
      <c r="Z3" t="n">
        <v>10</v>
      </c>
      <c r="AA3" t="n">
        <v>328.8676686283803</v>
      </c>
      <c r="AB3" t="n">
        <v>449.971252834924</v>
      </c>
      <c r="AC3" t="n">
        <v>407.0266280029778</v>
      </c>
      <c r="AD3" t="n">
        <v>328867.6686283803</v>
      </c>
      <c r="AE3" t="n">
        <v>449971.252834924</v>
      </c>
      <c r="AF3" t="n">
        <v>3.228566753367232e-06</v>
      </c>
      <c r="AG3" t="n">
        <v>11.18489583333333</v>
      </c>
      <c r="AH3" t="n">
        <v>407026.6280029778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5.9933</v>
      </c>
      <c r="E4" t="n">
        <v>16.69</v>
      </c>
      <c r="F4" t="n">
        <v>13.78</v>
      </c>
      <c r="G4" t="n">
        <v>16.21</v>
      </c>
      <c r="H4" t="n">
        <v>0.29</v>
      </c>
      <c r="I4" t="n">
        <v>51</v>
      </c>
      <c r="J4" t="n">
        <v>90.48</v>
      </c>
      <c r="K4" t="n">
        <v>37.55</v>
      </c>
      <c r="L4" t="n">
        <v>1.5</v>
      </c>
      <c r="M4" t="n">
        <v>49</v>
      </c>
      <c r="N4" t="n">
        <v>11.43</v>
      </c>
      <c r="O4" t="n">
        <v>11393.43</v>
      </c>
      <c r="P4" t="n">
        <v>104.63</v>
      </c>
      <c r="Q4" t="n">
        <v>988.1900000000001</v>
      </c>
      <c r="R4" t="n">
        <v>69.70999999999999</v>
      </c>
      <c r="S4" t="n">
        <v>35.43</v>
      </c>
      <c r="T4" t="n">
        <v>15912.24</v>
      </c>
      <c r="U4" t="n">
        <v>0.51</v>
      </c>
      <c r="V4" t="n">
        <v>0.83</v>
      </c>
      <c r="W4" t="n">
        <v>3.05</v>
      </c>
      <c r="X4" t="n">
        <v>1.03</v>
      </c>
      <c r="Y4" t="n">
        <v>1</v>
      </c>
      <c r="Z4" t="n">
        <v>10</v>
      </c>
      <c r="AA4" t="n">
        <v>319.326430645275</v>
      </c>
      <c r="AB4" t="n">
        <v>436.9165100967273</v>
      </c>
      <c r="AC4" t="n">
        <v>395.2178115892681</v>
      </c>
      <c r="AD4" t="n">
        <v>319326.430645275</v>
      </c>
      <c r="AE4" t="n">
        <v>436916.5100967273</v>
      </c>
      <c r="AF4" t="n">
        <v>3.324474112252737e-06</v>
      </c>
      <c r="AG4" t="n">
        <v>10.86588541666667</v>
      </c>
      <c r="AH4" t="n">
        <v>395217.8115892682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6.1135</v>
      </c>
      <c r="E5" t="n">
        <v>16.36</v>
      </c>
      <c r="F5" t="n">
        <v>13.61</v>
      </c>
      <c r="G5" t="n">
        <v>18.98</v>
      </c>
      <c r="H5" t="n">
        <v>0.34</v>
      </c>
      <c r="I5" t="n">
        <v>43</v>
      </c>
      <c r="J5" t="n">
        <v>90.79000000000001</v>
      </c>
      <c r="K5" t="n">
        <v>37.55</v>
      </c>
      <c r="L5" t="n">
        <v>1.75</v>
      </c>
      <c r="M5" t="n">
        <v>41</v>
      </c>
      <c r="N5" t="n">
        <v>11.49</v>
      </c>
      <c r="O5" t="n">
        <v>11431.19</v>
      </c>
      <c r="P5" t="n">
        <v>100.57</v>
      </c>
      <c r="Q5" t="n">
        <v>988.3200000000001</v>
      </c>
      <c r="R5" t="n">
        <v>64.02</v>
      </c>
      <c r="S5" t="n">
        <v>35.43</v>
      </c>
      <c r="T5" t="n">
        <v>13106.87</v>
      </c>
      <c r="U5" t="n">
        <v>0.55</v>
      </c>
      <c r="V5" t="n">
        <v>0.84</v>
      </c>
      <c r="W5" t="n">
        <v>3.04</v>
      </c>
      <c r="X5" t="n">
        <v>0.85</v>
      </c>
      <c r="Y5" t="n">
        <v>1</v>
      </c>
      <c r="Z5" t="n">
        <v>10</v>
      </c>
      <c r="AA5" t="n">
        <v>312.5412674066905</v>
      </c>
      <c r="AB5" t="n">
        <v>427.6327504134204</v>
      </c>
      <c r="AC5" t="n">
        <v>386.8200809002975</v>
      </c>
      <c r="AD5" t="n">
        <v>312541.2674066905</v>
      </c>
      <c r="AE5" t="n">
        <v>427632.7504134204</v>
      </c>
      <c r="AF5" t="n">
        <v>3.391148863774065e-06</v>
      </c>
      <c r="AG5" t="n">
        <v>10.65104166666667</v>
      </c>
      <c r="AH5" t="n">
        <v>386820.0809002975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6.2258</v>
      </c>
      <c r="E6" t="n">
        <v>16.06</v>
      </c>
      <c r="F6" t="n">
        <v>13.44</v>
      </c>
      <c r="G6" t="n">
        <v>22.4</v>
      </c>
      <c r="H6" t="n">
        <v>0.39</v>
      </c>
      <c r="I6" t="n">
        <v>36</v>
      </c>
      <c r="J6" t="n">
        <v>91.09999999999999</v>
      </c>
      <c r="K6" t="n">
        <v>37.55</v>
      </c>
      <c r="L6" t="n">
        <v>2</v>
      </c>
      <c r="M6" t="n">
        <v>34</v>
      </c>
      <c r="N6" t="n">
        <v>11.54</v>
      </c>
      <c r="O6" t="n">
        <v>11468.97</v>
      </c>
      <c r="P6" t="n">
        <v>97.06999999999999</v>
      </c>
      <c r="Q6" t="n">
        <v>988.13</v>
      </c>
      <c r="R6" t="n">
        <v>59.23</v>
      </c>
      <c r="S6" t="n">
        <v>35.43</v>
      </c>
      <c r="T6" t="n">
        <v>10744.83</v>
      </c>
      <c r="U6" t="n">
        <v>0.6</v>
      </c>
      <c r="V6" t="n">
        <v>0.85</v>
      </c>
      <c r="W6" t="n">
        <v>3.02</v>
      </c>
      <c r="X6" t="n">
        <v>0.6899999999999999</v>
      </c>
      <c r="Y6" t="n">
        <v>1</v>
      </c>
      <c r="Z6" t="n">
        <v>10</v>
      </c>
      <c r="AA6" t="n">
        <v>296.0178463404814</v>
      </c>
      <c r="AB6" t="n">
        <v>405.0246767487431</v>
      </c>
      <c r="AC6" t="n">
        <v>366.3696900555464</v>
      </c>
      <c r="AD6" t="n">
        <v>296017.8463404814</v>
      </c>
      <c r="AE6" t="n">
        <v>405024.6767487431</v>
      </c>
      <c r="AF6" t="n">
        <v>3.453441497682927e-06</v>
      </c>
      <c r="AG6" t="n">
        <v>10.45572916666667</v>
      </c>
      <c r="AH6" t="n">
        <v>366369.6900555464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6.2925</v>
      </c>
      <c r="E7" t="n">
        <v>15.89</v>
      </c>
      <c r="F7" t="n">
        <v>13.37</v>
      </c>
      <c r="G7" t="n">
        <v>25.87</v>
      </c>
      <c r="H7" t="n">
        <v>0.43</v>
      </c>
      <c r="I7" t="n">
        <v>31</v>
      </c>
      <c r="J7" t="n">
        <v>91.40000000000001</v>
      </c>
      <c r="K7" t="n">
        <v>37.55</v>
      </c>
      <c r="L7" t="n">
        <v>2.25</v>
      </c>
      <c r="M7" t="n">
        <v>29</v>
      </c>
      <c r="N7" t="n">
        <v>11.6</v>
      </c>
      <c r="O7" t="n">
        <v>11506.78</v>
      </c>
      <c r="P7" t="n">
        <v>93.5</v>
      </c>
      <c r="Q7" t="n">
        <v>988.14</v>
      </c>
      <c r="R7" t="n">
        <v>56.75</v>
      </c>
      <c r="S7" t="n">
        <v>35.43</v>
      </c>
      <c r="T7" t="n">
        <v>9530.18</v>
      </c>
      <c r="U7" t="n">
        <v>0.62</v>
      </c>
      <c r="V7" t="n">
        <v>0.85</v>
      </c>
      <c r="W7" t="n">
        <v>3.02</v>
      </c>
      <c r="X7" t="n">
        <v>0.61</v>
      </c>
      <c r="Y7" t="n">
        <v>1</v>
      </c>
      <c r="Z7" t="n">
        <v>10</v>
      </c>
      <c r="AA7" t="n">
        <v>291.4240175617853</v>
      </c>
      <c r="AB7" t="n">
        <v>398.7391975483088</v>
      </c>
      <c r="AC7" t="n">
        <v>360.684088168276</v>
      </c>
      <c r="AD7" t="n">
        <v>291424.0175617853</v>
      </c>
      <c r="AE7" t="n">
        <v>398739.1975483088</v>
      </c>
      <c r="AF7" t="n">
        <v>3.490439883094514e-06</v>
      </c>
      <c r="AG7" t="n">
        <v>10.34505208333333</v>
      </c>
      <c r="AH7" t="n">
        <v>360684.088168276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6.3341</v>
      </c>
      <c r="E8" t="n">
        <v>15.79</v>
      </c>
      <c r="F8" t="n">
        <v>13.32</v>
      </c>
      <c r="G8" t="n">
        <v>28.54</v>
      </c>
      <c r="H8" t="n">
        <v>0.48</v>
      </c>
      <c r="I8" t="n">
        <v>28</v>
      </c>
      <c r="J8" t="n">
        <v>91.70999999999999</v>
      </c>
      <c r="K8" t="n">
        <v>37.55</v>
      </c>
      <c r="L8" t="n">
        <v>2.5</v>
      </c>
      <c r="M8" t="n">
        <v>14</v>
      </c>
      <c r="N8" t="n">
        <v>11.66</v>
      </c>
      <c r="O8" t="n">
        <v>11544.61</v>
      </c>
      <c r="P8" t="n">
        <v>90.63</v>
      </c>
      <c r="Q8" t="n">
        <v>988.3099999999999</v>
      </c>
      <c r="R8" t="n">
        <v>54.58</v>
      </c>
      <c r="S8" t="n">
        <v>35.43</v>
      </c>
      <c r="T8" t="n">
        <v>8459.66</v>
      </c>
      <c r="U8" t="n">
        <v>0.65</v>
      </c>
      <c r="V8" t="n">
        <v>0.86</v>
      </c>
      <c r="W8" t="n">
        <v>3.03</v>
      </c>
      <c r="X8" t="n">
        <v>0.5600000000000001</v>
      </c>
      <c r="Y8" t="n">
        <v>1</v>
      </c>
      <c r="Z8" t="n">
        <v>10</v>
      </c>
      <c r="AA8" t="n">
        <v>288.0372104755172</v>
      </c>
      <c r="AB8" t="n">
        <v>394.1052186774933</v>
      </c>
      <c r="AC8" t="n">
        <v>356.492369737061</v>
      </c>
      <c r="AD8" t="n">
        <v>288037.2104755172</v>
      </c>
      <c r="AE8" t="n">
        <v>394105.2186774933</v>
      </c>
      <c r="AF8" t="n">
        <v>3.513515337863958e-06</v>
      </c>
      <c r="AG8" t="n">
        <v>10.27994791666667</v>
      </c>
      <c r="AH8" t="n">
        <v>356492.369737061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6.365</v>
      </c>
      <c r="E9" t="n">
        <v>15.71</v>
      </c>
      <c r="F9" t="n">
        <v>13.28</v>
      </c>
      <c r="G9" t="n">
        <v>30.65</v>
      </c>
      <c r="H9" t="n">
        <v>0.52</v>
      </c>
      <c r="I9" t="n">
        <v>26</v>
      </c>
      <c r="J9" t="n">
        <v>92.02</v>
      </c>
      <c r="K9" t="n">
        <v>37.55</v>
      </c>
      <c r="L9" t="n">
        <v>2.75</v>
      </c>
      <c r="M9" t="n">
        <v>3</v>
      </c>
      <c r="N9" t="n">
        <v>11.71</v>
      </c>
      <c r="O9" t="n">
        <v>11582.46</v>
      </c>
      <c r="P9" t="n">
        <v>89.26000000000001</v>
      </c>
      <c r="Q9" t="n">
        <v>988.26</v>
      </c>
      <c r="R9" t="n">
        <v>53.35</v>
      </c>
      <c r="S9" t="n">
        <v>35.43</v>
      </c>
      <c r="T9" t="n">
        <v>7857.64</v>
      </c>
      <c r="U9" t="n">
        <v>0.66</v>
      </c>
      <c r="V9" t="n">
        <v>0.86</v>
      </c>
      <c r="W9" t="n">
        <v>3.03</v>
      </c>
      <c r="X9" t="n">
        <v>0.53</v>
      </c>
      <c r="Y9" t="n">
        <v>1</v>
      </c>
      <c r="Z9" t="n">
        <v>10</v>
      </c>
      <c r="AA9" t="n">
        <v>286.1934897402284</v>
      </c>
      <c r="AB9" t="n">
        <v>391.5825586282529</v>
      </c>
      <c r="AC9" t="n">
        <v>354.2104688223445</v>
      </c>
      <c r="AD9" t="n">
        <v>286193.4897402283</v>
      </c>
      <c r="AE9" t="n">
        <v>391582.5586282529</v>
      </c>
      <c r="AF9" t="n">
        <v>3.530655519411454e-06</v>
      </c>
      <c r="AG9" t="n">
        <v>10.22786458333333</v>
      </c>
      <c r="AH9" t="n">
        <v>354210.4688223444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6.3629</v>
      </c>
      <c r="E10" t="n">
        <v>15.72</v>
      </c>
      <c r="F10" t="n">
        <v>13.29</v>
      </c>
      <c r="G10" t="n">
        <v>30.66</v>
      </c>
      <c r="H10" t="n">
        <v>0.57</v>
      </c>
      <c r="I10" t="n">
        <v>26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89.52</v>
      </c>
      <c r="Q10" t="n">
        <v>988.23</v>
      </c>
      <c r="R10" t="n">
        <v>53.42</v>
      </c>
      <c r="S10" t="n">
        <v>35.43</v>
      </c>
      <c r="T10" t="n">
        <v>7891.5</v>
      </c>
      <c r="U10" t="n">
        <v>0.66</v>
      </c>
      <c r="V10" t="n">
        <v>0.86</v>
      </c>
      <c r="W10" t="n">
        <v>3.03</v>
      </c>
      <c r="X10" t="n">
        <v>0.53</v>
      </c>
      <c r="Y10" t="n">
        <v>1</v>
      </c>
      <c r="Z10" t="n">
        <v>10</v>
      </c>
      <c r="AA10" t="n">
        <v>286.4813875788516</v>
      </c>
      <c r="AB10" t="n">
        <v>391.9764731522134</v>
      </c>
      <c r="AC10" t="n">
        <v>354.5667886970007</v>
      </c>
      <c r="AD10" t="n">
        <v>286481.3875788516</v>
      </c>
      <c r="AE10" t="n">
        <v>391976.4731522134</v>
      </c>
      <c r="AF10" t="n">
        <v>3.529490652704343e-06</v>
      </c>
      <c r="AG10" t="n">
        <v>10.234375</v>
      </c>
      <c r="AH10" t="n">
        <v>354566.7886970007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4.0411</v>
      </c>
      <c r="E2" t="n">
        <v>24.75</v>
      </c>
      <c r="F2" t="n">
        <v>16.01</v>
      </c>
      <c r="G2" t="n">
        <v>6</v>
      </c>
      <c r="H2" t="n">
        <v>0.09</v>
      </c>
      <c r="I2" t="n">
        <v>160</v>
      </c>
      <c r="J2" t="n">
        <v>194.77</v>
      </c>
      <c r="K2" t="n">
        <v>54.38</v>
      </c>
      <c r="L2" t="n">
        <v>1</v>
      </c>
      <c r="M2" t="n">
        <v>158</v>
      </c>
      <c r="N2" t="n">
        <v>39.4</v>
      </c>
      <c r="O2" t="n">
        <v>24256.19</v>
      </c>
      <c r="P2" t="n">
        <v>222.11</v>
      </c>
      <c r="Q2" t="n">
        <v>988.3200000000001</v>
      </c>
      <c r="R2" t="n">
        <v>138.75</v>
      </c>
      <c r="S2" t="n">
        <v>35.43</v>
      </c>
      <c r="T2" t="n">
        <v>49885.46</v>
      </c>
      <c r="U2" t="n">
        <v>0.26</v>
      </c>
      <c r="V2" t="n">
        <v>0.71</v>
      </c>
      <c r="W2" t="n">
        <v>3.23</v>
      </c>
      <c r="X2" t="n">
        <v>3.25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4.4472</v>
      </c>
      <c r="E3" t="n">
        <v>22.49</v>
      </c>
      <c r="F3" t="n">
        <v>15.22</v>
      </c>
      <c r="G3" t="n">
        <v>7.49</v>
      </c>
      <c r="H3" t="n">
        <v>0.11</v>
      </c>
      <c r="I3" t="n">
        <v>122</v>
      </c>
      <c r="J3" t="n">
        <v>195.16</v>
      </c>
      <c r="K3" t="n">
        <v>54.38</v>
      </c>
      <c r="L3" t="n">
        <v>1.25</v>
      </c>
      <c r="M3" t="n">
        <v>120</v>
      </c>
      <c r="N3" t="n">
        <v>39.53</v>
      </c>
      <c r="O3" t="n">
        <v>24303.87</v>
      </c>
      <c r="P3" t="n">
        <v>210.31</v>
      </c>
      <c r="Q3" t="n">
        <v>988.45</v>
      </c>
      <c r="R3" t="n">
        <v>114.47</v>
      </c>
      <c r="S3" t="n">
        <v>35.43</v>
      </c>
      <c r="T3" t="n">
        <v>37935.43</v>
      </c>
      <c r="U3" t="n">
        <v>0.31</v>
      </c>
      <c r="V3" t="n">
        <v>0.75</v>
      </c>
      <c r="W3" t="n">
        <v>3.17</v>
      </c>
      <c r="X3" t="n">
        <v>2.47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4.7504</v>
      </c>
      <c r="E4" t="n">
        <v>21.05</v>
      </c>
      <c r="F4" t="n">
        <v>14.72</v>
      </c>
      <c r="G4" t="n">
        <v>9.01</v>
      </c>
      <c r="H4" t="n">
        <v>0.14</v>
      </c>
      <c r="I4" t="n">
        <v>98</v>
      </c>
      <c r="J4" t="n">
        <v>195.55</v>
      </c>
      <c r="K4" t="n">
        <v>54.38</v>
      </c>
      <c r="L4" t="n">
        <v>1.5</v>
      </c>
      <c r="M4" t="n">
        <v>96</v>
      </c>
      <c r="N4" t="n">
        <v>39.67</v>
      </c>
      <c r="O4" t="n">
        <v>24351.61</v>
      </c>
      <c r="P4" t="n">
        <v>202.3</v>
      </c>
      <c r="Q4" t="n">
        <v>988.45</v>
      </c>
      <c r="R4" t="n">
        <v>98.79000000000001</v>
      </c>
      <c r="S4" t="n">
        <v>35.43</v>
      </c>
      <c r="T4" t="n">
        <v>30216.47</v>
      </c>
      <c r="U4" t="n">
        <v>0.36</v>
      </c>
      <c r="V4" t="n">
        <v>0.77</v>
      </c>
      <c r="W4" t="n">
        <v>3.13</v>
      </c>
      <c r="X4" t="n">
        <v>1.97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4.9722</v>
      </c>
      <c r="E5" t="n">
        <v>20.11</v>
      </c>
      <c r="F5" t="n">
        <v>14.41</v>
      </c>
      <c r="G5" t="n">
        <v>10.54</v>
      </c>
      <c r="H5" t="n">
        <v>0.16</v>
      </c>
      <c r="I5" t="n">
        <v>82</v>
      </c>
      <c r="J5" t="n">
        <v>195.93</v>
      </c>
      <c r="K5" t="n">
        <v>54.38</v>
      </c>
      <c r="L5" t="n">
        <v>1.75</v>
      </c>
      <c r="M5" t="n">
        <v>80</v>
      </c>
      <c r="N5" t="n">
        <v>39.81</v>
      </c>
      <c r="O5" t="n">
        <v>24399.39</v>
      </c>
      <c r="P5" t="n">
        <v>197.05</v>
      </c>
      <c r="Q5" t="n">
        <v>988.29</v>
      </c>
      <c r="R5" t="n">
        <v>88.84</v>
      </c>
      <c r="S5" t="n">
        <v>35.43</v>
      </c>
      <c r="T5" t="n">
        <v>25323.32</v>
      </c>
      <c r="U5" t="n">
        <v>0.4</v>
      </c>
      <c r="V5" t="n">
        <v>0.79</v>
      </c>
      <c r="W5" t="n">
        <v>3.11</v>
      </c>
      <c r="X5" t="n">
        <v>1.65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5.1527</v>
      </c>
      <c r="E6" t="n">
        <v>19.41</v>
      </c>
      <c r="F6" t="n">
        <v>14.17</v>
      </c>
      <c r="G6" t="n">
        <v>12.14</v>
      </c>
      <c r="H6" t="n">
        <v>0.18</v>
      </c>
      <c r="I6" t="n">
        <v>70</v>
      </c>
      <c r="J6" t="n">
        <v>196.32</v>
      </c>
      <c r="K6" t="n">
        <v>54.38</v>
      </c>
      <c r="L6" t="n">
        <v>2</v>
      </c>
      <c r="M6" t="n">
        <v>68</v>
      </c>
      <c r="N6" t="n">
        <v>39.95</v>
      </c>
      <c r="O6" t="n">
        <v>24447.22</v>
      </c>
      <c r="P6" t="n">
        <v>192.84</v>
      </c>
      <c r="Q6" t="n">
        <v>988.2</v>
      </c>
      <c r="R6" t="n">
        <v>81.34999999999999</v>
      </c>
      <c r="S6" t="n">
        <v>35.43</v>
      </c>
      <c r="T6" t="n">
        <v>21635.25</v>
      </c>
      <c r="U6" t="n">
        <v>0.44</v>
      </c>
      <c r="V6" t="n">
        <v>0.8</v>
      </c>
      <c r="W6" t="n">
        <v>3.09</v>
      </c>
      <c r="X6" t="n">
        <v>1.41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5.2852</v>
      </c>
      <c r="E7" t="n">
        <v>18.92</v>
      </c>
      <c r="F7" t="n">
        <v>13.99</v>
      </c>
      <c r="G7" t="n">
        <v>13.54</v>
      </c>
      <c r="H7" t="n">
        <v>0.2</v>
      </c>
      <c r="I7" t="n">
        <v>62</v>
      </c>
      <c r="J7" t="n">
        <v>196.71</v>
      </c>
      <c r="K7" t="n">
        <v>54.38</v>
      </c>
      <c r="L7" t="n">
        <v>2.25</v>
      </c>
      <c r="M7" t="n">
        <v>60</v>
      </c>
      <c r="N7" t="n">
        <v>40.08</v>
      </c>
      <c r="O7" t="n">
        <v>24495.09</v>
      </c>
      <c r="P7" t="n">
        <v>189.47</v>
      </c>
      <c r="Q7" t="n">
        <v>988.3099999999999</v>
      </c>
      <c r="R7" t="n">
        <v>75.95</v>
      </c>
      <c r="S7" t="n">
        <v>35.43</v>
      </c>
      <c r="T7" t="n">
        <v>18974.62</v>
      </c>
      <c r="U7" t="n">
        <v>0.47</v>
      </c>
      <c r="V7" t="n">
        <v>0.8100000000000001</v>
      </c>
      <c r="W7" t="n">
        <v>3.07</v>
      </c>
      <c r="X7" t="n">
        <v>1.24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5.411</v>
      </c>
      <c r="E8" t="n">
        <v>18.48</v>
      </c>
      <c r="F8" t="n">
        <v>13.83</v>
      </c>
      <c r="G8" t="n">
        <v>15.08</v>
      </c>
      <c r="H8" t="n">
        <v>0.23</v>
      </c>
      <c r="I8" t="n">
        <v>55</v>
      </c>
      <c r="J8" t="n">
        <v>197.1</v>
      </c>
      <c r="K8" t="n">
        <v>54.38</v>
      </c>
      <c r="L8" t="n">
        <v>2.5</v>
      </c>
      <c r="M8" t="n">
        <v>53</v>
      </c>
      <c r="N8" t="n">
        <v>40.22</v>
      </c>
      <c r="O8" t="n">
        <v>24543.01</v>
      </c>
      <c r="P8" t="n">
        <v>186.18</v>
      </c>
      <c r="Q8" t="n">
        <v>988.1900000000001</v>
      </c>
      <c r="R8" t="n">
        <v>71.20999999999999</v>
      </c>
      <c r="S8" t="n">
        <v>35.43</v>
      </c>
      <c r="T8" t="n">
        <v>16639.16</v>
      </c>
      <c r="U8" t="n">
        <v>0.5</v>
      </c>
      <c r="V8" t="n">
        <v>0.82</v>
      </c>
      <c r="W8" t="n">
        <v>3.05</v>
      </c>
      <c r="X8" t="n">
        <v>1.07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5.5128</v>
      </c>
      <c r="E9" t="n">
        <v>18.14</v>
      </c>
      <c r="F9" t="n">
        <v>13.72</v>
      </c>
      <c r="G9" t="n">
        <v>16.8</v>
      </c>
      <c r="H9" t="n">
        <v>0.25</v>
      </c>
      <c r="I9" t="n">
        <v>49</v>
      </c>
      <c r="J9" t="n">
        <v>197.49</v>
      </c>
      <c r="K9" t="n">
        <v>54.38</v>
      </c>
      <c r="L9" t="n">
        <v>2.75</v>
      </c>
      <c r="M9" t="n">
        <v>47</v>
      </c>
      <c r="N9" t="n">
        <v>40.36</v>
      </c>
      <c r="O9" t="n">
        <v>24590.98</v>
      </c>
      <c r="P9" t="n">
        <v>183.76</v>
      </c>
      <c r="Q9" t="n">
        <v>988.34</v>
      </c>
      <c r="R9" t="n">
        <v>67.53</v>
      </c>
      <c r="S9" t="n">
        <v>35.43</v>
      </c>
      <c r="T9" t="n">
        <v>14832.26</v>
      </c>
      <c r="U9" t="n">
        <v>0.52</v>
      </c>
      <c r="V9" t="n">
        <v>0.83</v>
      </c>
      <c r="W9" t="n">
        <v>3.05</v>
      </c>
      <c r="X9" t="n">
        <v>0.96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5.5864</v>
      </c>
      <c r="E10" t="n">
        <v>17.9</v>
      </c>
      <c r="F10" t="n">
        <v>13.63</v>
      </c>
      <c r="G10" t="n">
        <v>18.18</v>
      </c>
      <c r="H10" t="n">
        <v>0.27</v>
      </c>
      <c r="I10" t="n">
        <v>45</v>
      </c>
      <c r="J10" t="n">
        <v>197.88</v>
      </c>
      <c r="K10" t="n">
        <v>54.38</v>
      </c>
      <c r="L10" t="n">
        <v>3</v>
      </c>
      <c r="M10" t="n">
        <v>43</v>
      </c>
      <c r="N10" t="n">
        <v>40.5</v>
      </c>
      <c r="O10" t="n">
        <v>24639</v>
      </c>
      <c r="P10" t="n">
        <v>181.66</v>
      </c>
      <c r="Q10" t="n">
        <v>988.25</v>
      </c>
      <c r="R10" t="n">
        <v>65.11</v>
      </c>
      <c r="S10" t="n">
        <v>35.43</v>
      </c>
      <c r="T10" t="n">
        <v>13639.5</v>
      </c>
      <c r="U10" t="n">
        <v>0.54</v>
      </c>
      <c r="V10" t="n">
        <v>0.84</v>
      </c>
      <c r="W10" t="n">
        <v>3.04</v>
      </c>
      <c r="X10" t="n">
        <v>0.88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5.6609</v>
      </c>
      <c r="E11" t="n">
        <v>17.66</v>
      </c>
      <c r="F11" t="n">
        <v>13.55</v>
      </c>
      <c r="G11" t="n">
        <v>19.83</v>
      </c>
      <c r="H11" t="n">
        <v>0.29</v>
      </c>
      <c r="I11" t="n">
        <v>41</v>
      </c>
      <c r="J11" t="n">
        <v>198.27</v>
      </c>
      <c r="K11" t="n">
        <v>54.38</v>
      </c>
      <c r="L11" t="n">
        <v>3.25</v>
      </c>
      <c r="M11" t="n">
        <v>39</v>
      </c>
      <c r="N11" t="n">
        <v>40.64</v>
      </c>
      <c r="O11" t="n">
        <v>24687.06</v>
      </c>
      <c r="P11" t="n">
        <v>179.64</v>
      </c>
      <c r="Q11" t="n">
        <v>988.3200000000001</v>
      </c>
      <c r="R11" t="n">
        <v>62.4</v>
      </c>
      <c r="S11" t="n">
        <v>35.43</v>
      </c>
      <c r="T11" t="n">
        <v>12306.28</v>
      </c>
      <c r="U11" t="n">
        <v>0.57</v>
      </c>
      <c r="V11" t="n">
        <v>0.84</v>
      </c>
      <c r="W11" t="n">
        <v>3.04</v>
      </c>
      <c r="X11" t="n">
        <v>0.8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5.7211</v>
      </c>
      <c r="E12" t="n">
        <v>17.48</v>
      </c>
      <c r="F12" t="n">
        <v>13.48</v>
      </c>
      <c r="G12" t="n">
        <v>21.29</v>
      </c>
      <c r="H12" t="n">
        <v>0.31</v>
      </c>
      <c r="I12" t="n">
        <v>38</v>
      </c>
      <c r="J12" t="n">
        <v>198.66</v>
      </c>
      <c r="K12" t="n">
        <v>54.38</v>
      </c>
      <c r="L12" t="n">
        <v>3.5</v>
      </c>
      <c r="M12" t="n">
        <v>36</v>
      </c>
      <c r="N12" t="n">
        <v>40.78</v>
      </c>
      <c r="O12" t="n">
        <v>24735.17</v>
      </c>
      <c r="P12" t="n">
        <v>177.6</v>
      </c>
      <c r="Q12" t="n">
        <v>988.14</v>
      </c>
      <c r="R12" t="n">
        <v>60.72</v>
      </c>
      <c r="S12" t="n">
        <v>35.43</v>
      </c>
      <c r="T12" t="n">
        <v>11479.99</v>
      </c>
      <c r="U12" t="n">
        <v>0.58</v>
      </c>
      <c r="V12" t="n">
        <v>0.85</v>
      </c>
      <c r="W12" t="n">
        <v>3.02</v>
      </c>
      <c r="X12" t="n">
        <v>0.73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5.7767</v>
      </c>
      <c r="E13" t="n">
        <v>17.31</v>
      </c>
      <c r="F13" t="n">
        <v>13.43</v>
      </c>
      <c r="G13" t="n">
        <v>23.03</v>
      </c>
      <c r="H13" t="n">
        <v>0.33</v>
      </c>
      <c r="I13" t="n">
        <v>35</v>
      </c>
      <c r="J13" t="n">
        <v>199.05</v>
      </c>
      <c r="K13" t="n">
        <v>54.38</v>
      </c>
      <c r="L13" t="n">
        <v>3.75</v>
      </c>
      <c r="M13" t="n">
        <v>33</v>
      </c>
      <c r="N13" t="n">
        <v>40.92</v>
      </c>
      <c r="O13" t="n">
        <v>24783.33</v>
      </c>
      <c r="P13" t="n">
        <v>176.09</v>
      </c>
      <c r="Q13" t="n">
        <v>988.15</v>
      </c>
      <c r="R13" t="n">
        <v>58.85</v>
      </c>
      <c r="S13" t="n">
        <v>35.43</v>
      </c>
      <c r="T13" t="n">
        <v>10558.87</v>
      </c>
      <c r="U13" t="n">
        <v>0.6</v>
      </c>
      <c r="V13" t="n">
        <v>0.85</v>
      </c>
      <c r="W13" t="n">
        <v>3.02</v>
      </c>
      <c r="X13" t="n">
        <v>0.68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5.8198</v>
      </c>
      <c r="E14" t="n">
        <v>17.18</v>
      </c>
      <c r="F14" t="n">
        <v>13.38</v>
      </c>
      <c r="G14" t="n">
        <v>24.33</v>
      </c>
      <c r="H14" t="n">
        <v>0.36</v>
      </c>
      <c r="I14" t="n">
        <v>33</v>
      </c>
      <c r="J14" t="n">
        <v>199.44</v>
      </c>
      <c r="K14" t="n">
        <v>54.38</v>
      </c>
      <c r="L14" t="n">
        <v>4</v>
      </c>
      <c r="M14" t="n">
        <v>31</v>
      </c>
      <c r="N14" t="n">
        <v>41.06</v>
      </c>
      <c r="O14" t="n">
        <v>24831.54</v>
      </c>
      <c r="P14" t="n">
        <v>174.34</v>
      </c>
      <c r="Q14" t="n">
        <v>988.11</v>
      </c>
      <c r="R14" t="n">
        <v>57.38</v>
      </c>
      <c r="S14" t="n">
        <v>35.43</v>
      </c>
      <c r="T14" t="n">
        <v>9836.91</v>
      </c>
      <c r="U14" t="n">
        <v>0.62</v>
      </c>
      <c r="V14" t="n">
        <v>0.85</v>
      </c>
      <c r="W14" t="n">
        <v>3.01</v>
      </c>
      <c r="X14" t="n">
        <v>0.63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5.8548</v>
      </c>
      <c r="E15" t="n">
        <v>17.08</v>
      </c>
      <c r="F15" t="n">
        <v>13.36</v>
      </c>
      <c r="G15" t="n">
        <v>25.85</v>
      </c>
      <c r="H15" t="n">
        <v>0.38</v>
      </c>
      <c r="I15" t="n">
        <v>31</v>
      </c>
      <c r="J15" t="n">
        <v>199.83</v>
      </c>
      <c r="K15" t="n">
        <v>54.38</v>
      </c>
      <c r="L15" t="n">
        <v>4.25</v>
      </c>
      <c r="M15" t="n">
        <v>29</v>
      </c>
      <c r="N15" t="n">
        <v>41.2</v>
      </c>
      <c r="O15" t="n">
        <v>24879.79</v>
      </c>
      <c r="P15" t="n">
        <v>172.97</v>
      </c>
      <c r="Q15" t="n">
        <v>988.1900000000001</v>
      </c>
      <c r="R15" t="n">
        <v>56.43</v>
      </c>
      <c r="S15" t="n">
        <v>35.43</v>
      </c>
      <c r="T15" t="n">
        <v>9371.49</v>
      </c>
      <c r="U15" t="n">
        <v>0.63</v>
      </c>
      <c r="V15" t="n">
        <v>0.85</v>
      </c>
      <c r="W15" t="n">
        <v>3.02</v>
      </c>
      <c r="X15" t="n">
        <v>0.6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5.8966</v>
      </c>
      <c r="E16" t="n">
        <v>16.96</v>
      </c>
      <c r="F16" t="n">
        <v>13.31</v>
      </c>
      <c r="G16" t="n">
        <v>27.55</v>
      </c>
      <c r="H16" t="n">
        <v>0.4</v>
      </c>
      <c r="I16" t="n">
        <v>29</v>
      </c>
      <c r="J16" t="n">
        <v>200.22</v>
      </c>
      <c r="K16" t="n">
        <v>54.38</v>
      </c>
      <c r="L16" t="n">
        <v>4.5</v>
      </c>
      <c r="M16" t="n">
        <v>27</v>
      </c>
      <c r="N16" t="n">
        <v>41.35</v>
      </c>
      <c r="O16" t="n">
        <v>24928.09</v>
      </c>
      <c r="P16" t="n">
        <v>171.23</v>
      </c>
      <c r="Q16" t="n">
        <v>988.14</v>
      </c>
      <c r="R16" t="n">
        <v>55.4</v>
      </c>
      <c r="S16" t="n">
        <v>35.43</v>
      </c>
      <c r="T16" t="n">
        <v>8864.65</v>
      </c>
      <c r="U16" t="n">
        <v>0.64</v>
      </c>
      <c r="V16" t="n">
        <v>0.86</v>
      </c>
      <c r="W16" t="n">
        <v>3</v>
      </c>
      <c r="X16" t="n">
        <v>0.5600000000000001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5.9386</v>
      </c>
      <c r="E17" t="n">
        <v>16.84</v>
      </c>
      <c r="F17" t="n">
        <v>13.27</v>
      </c>
      <c r="G17" t="n">
        <v>29.49</v>
      </c>
      <c r="H17" t="n">
        <v>0.42</v>
      </c>
      <c r="I17" t="n">
        <v>27</v>
      </c>
      <c r="J17" t="n">
        <v>200.61</v>
      </c>
      <c r="K17" t="n">
        <v>54.38</v>
      </c>
      <c r="L17" t="n">
        <v>4.75</v>
      </c>
      <c r="M17" t="n">
        <v>25</v>
      </c>
      <c r="N17" t="n">
        <v>41.49</v>
      </c>
      <c r="O17" t="n">
        <v>24976.45</v>
      </c>
      <c r="P17" t="n">
        <v>169.72</v>
      </c>
      <c r="Q17" t="n">
        <v>988.09</v>
      </c>
      <c r="R17" t="n">
        <v>53.88</v>
      </c>
      <c r="S17" t="n">
        <v>35.43</v>
      </c>
      <c r="T17" t="n">
        <v>8116.14</v>
      </c>
      <c r="U17" t="n">
        <v>0.66</v>
      </c>
      <c r="V17" t="n">
        <v>0.86</v>
      </c>
      <c r="W17" t="n">
        <v>3.01</v>
      </c>
      <c r="X17" t="n">
        <v>0.52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5.9858</v>
      </c>
      <c r="E18" t="n">
        <v>16.71</v>
      </c>
      <c r="F18" t="n">
        <v>13.22</v>
      </c>
      <c r="G18" t="n">
        <v>31.72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167.75</v>
      </c>
      <c r="Q18" t="n">
        <v>988.1900000000001</v>
      </c>
      <c r="R18" t="n">
        <v>52.31</v>
      </c>
      <c r="S18" t="n">
        <v>35.43</v>
      </c>
      <c r="T18" t="n">
        <v>7340.77</v>
      </c>
      <c r="U18" t="n">
        <v>0.68</v>
      </c>
      <c r="V18" t="n">
        <v>0.86</v>
      </c>
      <c r="W18" t="n">
        <v>3</v>
      </c>
      <c r="X18" t="n">
        <v>0.46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6.0039</v>
      </c>
      <c r="E19" t="n">
        <v>16.66</v>
      </c>
      <c r="F19" t="n">
        <v>13.21</v>
      </c>
      <c r="G19" t="n">
        <v>33.01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166.79</v>
      </c>
      <c r="Q19" t="n">
        <v>988.1</v>
      </c>
      <c r="R19" t="n">
        <v>52.06</v>
      </c>
      <c r="S19" t="n">
        <v>35.43</v>
      </c>
      <c r="T19" t="n">
        <v>7218.76</v>
      </c>
      <c r="U19" t="n">
        <v>0.68</v>
      </c>
      <c r="V19" t="n">
        <v>0.86</v>
      </c>
      <c r="W19" t="n">
        <v>3</v>
      </c>
      <c r="X19" t="n">
        <v>0.45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6.0244</v>
      </c>
      <c r="E20" t="n">
        <v>16.6</v>
      </c>
      <c r="F20" t="n">
        <v>13.19</v>
      </c>
      <c r="G20" t="n">
        <v>34.4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165.71</v>
      </c>
      <c r="Q20" t="n">
        <v>988.16</v>
      </c>
      <c r="R20" t="n">
        <v>51.31</v>
      </c>
      <c r="S20" t="n">
        <v>35.43</v>
      </c>
      <c r="T20" t="n">
        <v>6849.09</v>
      </c>
      <c r="U20" t="n">
        <v>0.6899999999999999</v>
      </c>
      <c r="V20" t="n">
        <v>0.86</v>
      </c>
      <c r="W20" t="n">
        <v>3</v>
      </c>
      <c r="X20" t="n">
        <v>0.43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6.0456</v>
      </c>
      <c r="E21" t="n">
        <v>16.54</v>
      </c>
      <c r="F21" t="n">
        <v>13.17</v>
      </c>
      <c r="G21" t="n">
        <v>35.91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164.38</v>
      </c>
      <c r="Q21" t="n">
        <v>988.09</v>
      </c>
      <c r="R21" t="n">
        <v>50.77</v>
      </c>
      <c r="S21" t="n">
        <v>35.43</v>
      </c>
      <c r="T21" t="n">
        <v>6587.05</v>
      </c>
      <c r="U21" t="n">
        <v>0.7</v>
      </c>
      <c r="V21" t="n">
        <v>0.87</v>
      </c>
      <c r="W21" t="n">
        <v>3</v>
      </c>
      <c r="X21" t="n">
        <v>0.41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6.0648</v>
      </c>
      <c r="E22" t="n">
        <v>16.49</v>
      </c>
      <c r="F22" t="n">
        <v>13.16</v>
      </c>
      <c r="G22" t="n">
        <v>37.59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162.92</v>
      </c>
      <c r="Q22" t="n">
        <v>988.14</v>
      </c>
      <c r="R22" t="n">
        <v>50.38</v>
      </c>
      <c r="S22" t="n">
        <v>35.43</v>
      </c>
      <c r="T22" t="n">
        <v>6396.35</v>
      </c>
      <c r="U22" t="n">
        <v>0.7</v>
      </c>
      <c r="V22" t="n">
        <v>0.87</v>
      </c>
      <c r="W22" t="n">
        <v>2.99</v>
      </c>
      <c r="X22" t="n">
        <v>0.4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6.0936</v>
      </c>
      <c r="E23" t="n">
        <v>16.41</v>
      </c>
      <c r="F23" t="n">
        <v>13.12</v>
      </c>
      <c r="G23" t="n">
        <v>39.35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161.55</v>
      </c>
      <c r="Q23" t="n">
        <v>988.15</v>
      </c>
      <c r="R23" t="n">
        <v>48.88</v>
      </c>
      <c r="S23" t="n">
        <v>35.43</v>
      </c>
      <c r="T23" t="n">
        <v>5652.43</v>
      </c>
      <c r="U23" t="n">
        <v>0.72</v>
      </c>
      <c r="V23" t="n">
        <v>0.87</v>
      </c>
      <c r="W23" t="n">
        <v>3</v>
      </c>
      <c r="X23" t="n">
        <v>0.36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6.1134</v>
      </c>
      <c r="E24" t="n">
        <v>16.36</v>
      </c>
      <c r="F24" t="n">
        <v>13.1</v>
      </c>
      <c r="G24" t="n">
        <v>41.37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160.34</v>
      </c>
      <c r="Q24" t="n">
        <v>988.09</v>
      </c>
      <c r="R24" t="n">
        <v>48.63</v>
      </c>
      <c r="S24" t="n">
        <v>35.43</v>
      </c>
      <c r="T24" t="n">
        <v>5532.75</v>
      </c>
      <c r="U24" t="n">
        <v>0.73</v>
      </c>
      <c r="V24" t="n">
        <v>0.87</v>
      </c>
      <c r="W24" t="n">
        <v>2.99</v>
      </c>
      <c r="X24" t="n">
        <v>0.35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6.1321</v>
      </c>
      <c r="E25" t="n">
        <v>16.31</v>
      </c>
      <c r="F25" t="n">
        <v>13.09</v>
      </c>
      <c r="G25" t="n">
        <v>43.64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159.14</v>
      </c>
      <c r="Q25" t="n">
        <v>988.15</v>
      </c>
      <c r="R25" t="n">
        <v>48.32</v>
      </c>
      <c r="S25" t="n">
        <v>35.43</v>
      </c>
      <c r="T25" t="n">
        <v>5379.8</v>
      </c>
      <c r="U25" t="n">
        <v>0.73</v>
      </c>
      <c r="V25" t="n">
        <v>0.87</v>
      </c>
      <c r="W25" t="n">
        <v>2.99</v>
      </c>
      <c r="X25" t="n">
        <v>0.34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6.1545</v>
      </c>
      <c r="E26" t="n">
        <v>16.25</v>
      </c>
      <c r="F26" t="n">
        <v>13.07</v>
      </c>
      <c r="G26" t="n">
        <v>46.13</v>
      </c>
      <c r="H26" t="n">
        <v>0.61</v>
      </c>
      <c r="I26" t="n">
        <v>17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156.15</v>
      </c>
      <c r="Q26" t="n">
        <v>988.14</v>
      </c>
      <c r="R26" t="n">
        <v>47.48</v>
      </c>
      <c r="S26" t="n">
        <v>35.43</v>
      </c>
      <c r="T26" t="n">
        <v>4965.78</v>
      </c>
      <c r="U26" t="n">
        <v>0.75</v>
      </c>
      <c r="V26" t="n">
        <v>0.87</v>
      </c>
      <c r="W26" t="n">
        <v>3</v>
      </c>
      <c r="X26" t="n">
        <v>0.32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6.1515</v>
      </c>
      <c r="E27" t="n">
        <v>16.26</v>
      </c>
      <c r="F27" t="n">
        <v>13.08</v>
      </c>
      <c r="G27" t="n">
        <v>46.16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155.84</v>
      </c>
      <c r="Q27" t="n">
        <v>988.17</v>
      </c>
      <c r="R27" t="n">
        <v>47.74</v>
      </c>
      <c r="S27" t="n">
        <v>35.43</v>
      </c>
      <c r="T27" t="n">
        <v>5096.89</v>
      </c>
      <c r="U27" t="n">
        <v>0.74</v>
      </c>
      <c r="V27" t="n">
        <v>0.87</v>
      </c>
      <c r="W27" t="n">
        <v>2.99</v>
      </c>
      <c r="X27" t="n">
        <v>0.32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6.1764</v>
      </c>
      <c r="E28" t="n">
        <v>16.19</v>
      </c>
      <c r="F28" t="n">
        <v>13.05</v>
      </c>
      <c r="G28" t="n">
        <v>48.94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154.82</v>
      </c>
      <c r="Q28" t="n">
        <v>988.14</v>
      </c>
      <c r="R28" t="n">
        <v>46.98</v>
      </c>
      <c r="S28" t="n">
        <v>35.43</v>
      </c>
      <c r="T28" t="n">
        <v>4719.78</v>
      </c>
      <c r="U28" t="n">
        <v>0.75</v>
      </c>
      <c r="V28" t="n">
        <v>0.87</v>
      </c>
      <c r="W28" t="n">
        <v>2.99</v>
      </c>
      <c r="X28" t="n">
        <v>0.3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6.1737</v>
      </c>
      <c r="E29" t="n">
        <v>16.2</v>
      </c>
      <c r="F29" t="n">
        <v>13.06</v>
      </c>
      <c r="G29" t="n">
        <v>48.97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153.59</v>
      </c>
      <c r="Q29" t="n">
        <v>988.1900000000001</v>
      </c>
      <c r="R29" t="n">
        <v>47.22</v>
      </c>
      <c r="S29" t="n">
        <v>35.43</v>
      </c>
      <c r="T29" t="n">
        <v>4842.06</v>
      </c>
      <c r="U29" t="n">
        <v>0.75</v>
      </c>
      <c r="V29" t="n">
        <v>0.87</v>
      </c>
      <c r="W29" t="n">
        <v>2.99</v>
      </c>
      <c r="X29" t="n">
        <v>0.3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6.1974</v>
      </c>
      <c r="E30" t="n">
        <v>16.14</v>
      </c>
      <c r="F30" t="n">
        <v>13.04</v>
      </c>
      <c r="G30" t="n">
        <v>52.14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152.25</v>
      </c>
      <c r="Q30" t="n">
        <v>988.08</v>
      </c>
      <c r="R30" t="n">
        <v>46.61</v>
      </c>
      <c r="S30" t="n">
        <v>35.43</v>
      </c>
      <c r="T30" t="n">
        <v>4543.12</v>
      </c>
      <c r="U30" t="n">
        <v>0.76</v>
      </c>
      <c r="V30" t="n">
        <v>0.87</v>
      </c>
      <c r="W30" t="n">
        <v>2.99</v>
      </c>
      <c r="X30" t="n">
        <v>0.28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6.1981</v>
      </c>
      <c r="E31" t="n">
        <v>16.13</v>
      </c>
      <c r="F31" t="n">
        <v>13.03</v>
      </c>
      <c r="G31" t="n">
        <v>52.14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150.76</v>
      </c>
      <c r="Q31" t="n">
        <v>988.16</v>
      </c>
      <c r="R31" t="n">
        <v>46.57</v>
      </c>
      <c r="S31" t="n">
        <v>35.43</v>
      </c>
      <c r="T31" t="n">
        <v>4519.81</v>
      </c>
      <c r="U31" t="n">
        <v>0.76</v>
      </c>
      <c r="V31" t="n">
        <v>0.87</v>
      </c>
      <c r="W31" t="n">
        <v>2.99</v>
      </c>
      <c r="X31" t="n">
        <v>0.28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6.2225</v>
      </c>
      <c r="E32" t="n">
        <v>16.07</v>
      </c>
      <c r="F32" t="n">
        <v>13.01</v>
      </c>
      <c r="G32" t="n">
        <v>55.76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149.92</v>
      </c>
      <c r="Q32" t="n">
        <v>988.12</v>
      </c>
      <c r="R32" t="n">
        <v>45.61</v>
      </c>
      <c r="S32" t="n">
        <v>35.43</v>
      </c>
      <c r="T32" t="n">
        <v>4045.62</v>
      </c>
      <c r="U32" t="n">
        <v>0.78</v>
      </c>
      <c r="V32" t="n">
        <v>0.88</v>
      </c>
      <c r="W32" t="n">
        <v>2.99</v>
      </c>
      <c r="X32" t="n">
        <v>0.26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6.2486</v>
      </c>
      <c r="E33" t="n">
        <v>16</v>
      </c>
      <c r="F33" t="n">
        <v>12.98</v>
      </c>
      <c r="G33" t="n">
        <v>59.91</v>
      </c>
      <c r="H33" t="n">
        <v>0.75</v>
      </c>
      <c r="I33" t="n">
        <v>13</v>
      </c>
      <c r="J33" t="n">
        <v>206.94</v>
      </c>
      <c r="K33" t="n">
        <v>54.38</v>
      </c>
      <c r="L33" t="n">
        <v>8.75</v>
      </c>
      <c r="M33" t="n">
        <v>11</v>
      </c>
      <c r="N33" t="n">
        <v>43.81</v>
      </c>
      <c r="O33" t="n">
        <v>25756.9</v>
      </c>
      <c r="P33" t="n">
        <v>146.85</v>
      </c>
      <c r="Q33" t="n">
        <v>988.08</v>
      </c>
      <c r="R33" t="n">
        <v>44.8</v>
      </c>
      <c r="S33" t="n">
        <v>35.43</v>
      </c>
      <c r="T33" t="n">
        <v>3643.82</v>
      </c>
      <c r="U33" t="n">
        <v>0.79</v>
      </c>
      <c r="V33" t="n">
        <v>0.88</v>
      </c>
      <c r="W33" t="n">
        <v>2.99</v>
      </c>
      <c r="X33" t="n">
        <v>0.23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6.2426</v>
      </c>
      <c r="E34" t="n">
        <v>16.02</v>
      </c>
      <c r="F34" t="n">
        <v>13</v>
      </c>
      <c r="G34" t="n">
        <v>59.98</v>
      </c>
      <c r="H34" t="n">
        <v>0.77</v>
      </c>
      <c r="I34" t="n">
        <v>13</v>
      </c>
      <c r="J34" t="n">
        <v>207.34</v>
      </c>
      <c r="K34" t="n">
        <v>54.38</v>
      </c>
      <c r="L34" t="n">
        <v>9</v>
      </c>
      <c r="M34" t="n">
        <v>11</v>
      </c>
      <c r="N34" t="n">
        <v>43.96</v>
      </c>
      <c r="O34" t="n">
        <v>25806.1</v>
      </c>
      <c r="P34" t="n">
        <v>146.36</v>
      </c>
      <c r="Q34" t="n">
        <v>988.08</v>
      </c>
      <c r="R34" t="n">
        <v>45.31</v>
      </c>
      <c r="S34" t="n">
        <v>35.43</v>
      </c>
      <c r="T34" t="n">
        <v>3901.39</v>
      </c>
      <c r="U34" t="n">
        <v>0.78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6.2483</v>
      </c>
      <c r="E35" t="n">
        <v>16</v>
      </c>
      <c r="F35" t="n">
        <v>12.98</v>
      </c>
      <c r="G35" t="n">
        <v>59.92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144.57</v>
      </c>
      <c r="Q35" t="n">
        <v>988.08</v>
      </c>
      <c r="R35" t="n">
        <v>44.7</v>
      </c>
      <c r="S35" t="n">
        <v>35.43</v>
      </c>
      <c r="T35" t="n">
        <v>3597.84</v>
      </c>
      <c r="U35" t="n">
        <v>0.79</v>
      </c>
      <c r="V35" t="n">
        <v>0.88</v>
      </c>
      <c r="W35" t="n">
        <v>2.99</v>
      </c>
      <c r="X35" t="n">
        <v>0.23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6.2687</v>
      </c>
      <c r="E36" t="n">
        <v>15.95</v>
      </c>
      <c r="F36" t="n">
        <v>12.97</v>
      </c>
      <c r="G36" t="n">
        <v>64.84</v>
      </c>
      <c r="H36" t="n">
        <v>0.8100000000000001</v>
      </c>
      <c r="I36" t="n">
        <v>12</v>
      </c>
      <c r="J36" t="n">
        <v>208.14</v>
      </c>
      <c r="K36" t="n">
        <v>54.38</v>
      </c>
      <c r="L36" t="n">
        <v>9.5</v>
      </c>
      <c r="M36" t="n">
        <v>10</v>
      </c>
      <c r="N36" t="n">
        <v>44.26</v>
      </c>
      <c r="O36" t="n">
        <v>25904.65</v>
      </c>
      <c r="P36" t="n">
        <v>142.85</v>
      </c>
      <c r="Q36" t="n">
        <v>988.08</v>
      </c>
      <c r="R36" t="n">
        <v>44.52</v>
      </c>
      <c r="S36" t="n">
        <v>35.43</v>
      </c>
      <c r="T36" t="n">
        <v>3513.33</v>
      </c>
      <c r="U36" t="n">
        <v>0.8</v>
      </c>
      <c r="V36" t="n">
        <v>0.88</v>
      </c>
      <c r="W36" t="n">
        <v>2.98</v>
      </c>
      <c r="X36" t="n">
        <v>0.22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6.2698</v>
      </c>
      <c r="E37" t="n">
        <v>15.95</v>
      </c>
      <c r="F37" t="n">
        <v>12.97</v>
      </c>
      <c r="G37" t="n">
        <v>64.83</v>
      </c>
      <c r="H37" t="n">
        <v>0.83</v>
      </c>
      <c r="I37" t="n">
        <v>12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142.74</v>
      </c>
      <c r="Q37" t="n">
        <v>988.11</v>
      </c>
      <c r="R37" t="n">
        <v>44.35</v>
      </c>
      <c r="S37" t="n">
        <v>35.43</v>
      </c>
      <c r="T37" t="n">
        <v>3428.22</v>
      </c>
      <c r="U37" t="n">
        <v>0.8</v>
      </c>
      <c r="V37" t="n">
        <v>0.88</v>
      </c>
      <c r="W37" t="n">
        <v>2.98</v>
      </c>
      <c r="X37" t="n">
        <v>0.21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6.2677</v>
      </c>
      <c r="E38" t="n">
        <v>15.95</v>
      </c>
      <c r="F38" t="n">
        <v>12.97</v>
      </c>
      <c r="G38" t="n">
        <v>64.86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141.92</v>
      </c>
      <c r="Q38" t="n">
        <v>988.08</v>
      </c>
      <c r="R38" t="n">
        <v>44.3</v>
      </c>
      <c r="S38" t="n">
        <v>35.43</v>
      </c>
      <c r="T38" t="n">
        <v>3399.89</v>
      </c>
      <c r="U38" t="n">
        <v>0.8</v>
      </c>
      <c r="V38" t="n">
        <v>0.88</v>
      </c>
      <c r="W38" t="n">
        <v>2.99</v>
      </c>
      <c r="X38" t="n">
        <v>0.22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6.2662</v>
      </c>
      <c r="E39" t="n">
        <v>15.96</v>
      </c>
      <c r="F39" t="n">
        <v>12.98</v>
      </c>
      <c r="G39" t="n">
        <v>64.88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141.49</v>
      </c>
      <c r="Q39" t="n">
        <v>988.08</v>
      </c>
      <c r="R39" t="n">
        <v>44.42</v>
      </c>
      <c r="S39" t="n">
        <v>35.43</v>
      </c>
      <c r="T39" t="n">
        <v>3460.46</v>
      </c>
      <c r="U39" t="n">
        <v>0.8</v>
      </c>
      <c r="V39" t="n">
        <v>0.88</v>
      </c>
      <c r="W39" t="n">
        <v>2.99</v>
      </c>
      <c r="X39" t="n">
        <v>0.22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6.2883</v>
      </c>
      <c r="E40" t="n">
        <v>15.9</v>
      </c>
      <c r="F40" t="n">
        <v>12.96</v>
      </c>
      <c r="G40" t="n">
        <v>70.68000000000001</v>
      </c>
      <c r="H40" t="n">
        <v>0.89</v>
      </c>
      <c r="I40" t="n">
        <v>11</v>
      </c>
      <c r="J40" t="n">
        <v>209.74</v>
      </c>
      <c r="K40" t="n">
        <v>54.38</v>
      </c>
      <c r="L40" t="n">
        <v>10.5</v>
      </c>
      <c r="M40" t="n">
        <v>2</v>
      </c>
      <c r="N40" t="n">
        <v>44.87</v>
      </c>
      <c r="O40" t="n">
        <v>26102.37</v>
      </c>
      <c r="P40" t="n">
        <v>140.66</v>
      </c>
      <c r="Q40" t="n">
        <v>988.08</v>
      </c>
      <c r="R40" t="n">
        <v>43.77</v>
      </c>
      <c r="S40" t="n">
        <v>35.43</v>
      </c>
      <c r="T40" t="n">
        <v>3142.08</v>
      </c>
      <c r="U40" t="n">
        <v>0.8100000000000001</v>
      </c>
      <c r="V40" t="n">
        <v>0.88</v>
      </c>
      <c r="W40" t="n">
        <v>2.99</v>
      </c>
      <c r="X40" t="n">
        <v>0.2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6.2899</v>
      </c>
      <c r="E41" t="n">
        <v>15.9</v>
      </c>
      <c r="F41" t="n">
        <v>12.95</v>
      </c>
      <c r="G41" t="n">
        <v>70.66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0</v>
      </c>
      <c r="N41" t="n">
        <v>45.02</v>
      </c>
      <c r="O41" t="n">
        <v>26151.93</v>
      </c>
      <c r="P41" t="n">
        <v>141.04</v>
      </c>
      <c r="Q41" t="n">
        <v>988.1799999999999</v>
      </c>
      <c r="R41" t="n">
        <v>43.75</v>
      </c>
      <c r="S41" t="n">
        <v>35.43</v>
      </c>
      <c r="T41" t="n">
        <v>3131.04</v>
      </c>
      <c r="U41" t="n">
        <v>0.8100000000000001</v>
      </c>
      <c r="V41" t="n">
        <v>0.88</v>
      </c>
      <c r="W41" t="n">
        <v>2.99</v>
      </c>
      <c r="X41" t="n">
        <v>0.2</v>
      </c>
      <c r="Y41" t="n">
        <v>1</v>
      </c>
      <c r="Z41" t="n">
        <v>10</v>
      </c>
    </row>
    <row r="42">
      <c r="A42" t="n">
        <v>0</v>
      </c>
      <c r="B42" t="n">
        <v>140</v>
      </c>
      <c r="C42" t="inlineStr">
        <is>
          <t xml:space="preserve">CONCLUIDO	</t>
        </is>
      </c>
      <c r="D42" t="n">
        <v>3.2004</v>
      </c>
      <c r="E42" t="n">
        <v>31.25</v>
      </c>
      <c r="F42" t="n">
        <v>17.17</v>
      </c>
      <c r="G42" t="n">
        <v>4.81</v>
      </c>
      <c r="H42" t="n">
        <v>0.06</v>
      </c>
      <c r="I42" t="n">
        <v>214</v>
      </c>
      <c r="J42" t="n">
        <v>274.09</v>
      </c>
      <c r="K42" t="n">
        <v>60.56</v>
      </c>
      <c r="L42" t="n">
        <v>1</v>
      </c>
      <c r="M42" t="n">
        <v>212</v>
      </c>
      <c r="N42" t="n">
        <v>72.53</v>
      </c>
      <c r="O42" t="n">
        <v>34038.11</v>
      </c>
      <c r="P42" t="n">
        <v>297.18</v>
      </c>
      <c r="Q42" t="n">
        <v>988.54</v>
      </c>
      <c r="R42" t="n">
        <v>175.09</v>
      </c>
      <c r="S42" t="n">
        <v>35.43</v>
      </c>
      <c r="T42" t="n">
        <v>67784.62</v>
      </c>
      <c r="U42" t="n">
        <v>0.2</v>
      </c>
      <c r="V42" t="n">
        <v>0.66</v>
      </c>
      <c r="W42" t="n">
        <v>3.33</v>
      </c>
      <c r="X42" t="n">
        <v>4.41</v>
      </c>
      <c r="Y42" t="n">
        <v>1</v>
      </c>
      <c r="Z42" t="n">
        <v>10</v>
      </c>
    </row>
    <row r="43">
      <c r="A43" t="n">
        <v>1</v>
      </c>
      <c r="B43" t="n">
        <v>140</v>
      </c>
      <c r="C43" t="inlineStr">
        <is>
          <t xml:space="preserve">CONCLUIDO	</t>
        </is>
      </c>
      <c r="D43" t="n">
        <v>3.6681</v>
      </c>
      <c r="E43" t="n">
        <v>27.26</v>
      </c>
      <c r="F43" t="n">
        <v>16.01</v>
      </c>
      <c r="G43" t="n">
        <v>6</v>
      </c>
      <c r="H43" t="n">
        <v>0.08</v>
      </c>
      <c r="I43" t="n">
        <v>160</v>
      </c>
      <c r="J43" t="n">
        <v>274.57</v>
      </c>
      <c r="K43" t="n">
        <v>60.56</v>
      </c>
      <c r="L43" t="n">
        <v>1.25</v>
      </c>
      <c r="M43" t="n">
        <v>158</v>
      </c>
      <c r="N43" t="n">
        <v>72.76000000000001</v>
      </c>
      <c r="O43" t="n">
        <v>34097.72</v>
      </c>
      <c r="P43" t="n">
        <v>276.33</v>
      </c>
      <c r="Q43" t="n">
        <v>988.39</v>
      </c>
      <c r="R43" t="n">
        <v>139.07</v>
      </c>
      <c r="S43" t="n">
        <v>35.43</v>
      </c>
      <c r="T43" t="n">
        <v>50047.02</v>
      </c>
      <c r="U43" t="n">
        <v>0.25</v>
      </c>
      <c r="V43" t="n">
        <v>0.71</v>
      </c>
      <c r="W43" t="n">
        <v>3.22</v>
      </c>
      <c r="X43" t="n">
        <v>3.25</v>
      </c>
      <c r="Y43" t="n">
        <v>1</v>
      </c>
      <c r="Z43" t="n">
        <v>10</v>
      </c>
    </row>
    <row r="44">
      <c r="A44" t="n">
        <v>2</v>
      </c>
      <c r="B44" t="n">
        <v>140</v>
      </c>
      <c r="C44" t="inlineStr">
        <is>
          <t xml:space="preserve">CONCLUIDO	</t>
        </is>
      </c>
      <c r="D44" t="n">
        <v>4.021</v>
      </c>
      <c r="E44" t="n">
        <v>24.87</v>
      </c>
      <c r="F44" t="n">
        <v>15.34</v>
      </c>
      <c r="G44" t="n">
        <v>7.25</v>
      </c>
      <c r="H44" t="n">
        <v>0.1</v>
      </c>
      <c r="I44" t="n">
        <v>127</v>
      </c>
      <c r="J44" t="n">
        <v>275.05</v>
      </c>
      <c r="K44" t="n">
        <v>60.56</v>
      </c>
      <c r="L44" t="n">
        <v>1.5</v>
      </c>
      <c r="M44" t="n">
        <v>125</v>
      </c>
      <c r="N44" t="n">
        <v>73</v>
      </c>
      <c r="O44" t="n">
        <v>34157.42</v>
      </c>
      <c r="P44" t="n">
        <v>264.16</v>
      </c>
      <c r="Q44" t="n">
        <v>988.45</v>
      </c>
      <c r="R44" t="n">
        <v>117.74</v>
      </c>
      <c r="S44" t="n">
        <v>35.43</v>
      </c>
      <c r="T44" t="n">
        <v>39548.11</v>
      </c>
      <c r="U44" t="n">
        <v>0.3</v>
      </c>
      <c r="V44" t="n">
        <v>0.74</v>
      </c>
      <c r="W44" t="n">
        <v>3.18</v>
      </c>
      <c r="X44" t="n">
        <v>2.58</v>
      </c>
      <c r="Y44" t="n">
        <v>1</v>
      </c>
      <c r="Z44" t="n">
        <v>10</v>
      </c>
    </row>
    <row r="45">
      <c r="A45" t="n">
        <v>3</v>
      </c>
      <c r="B45" t="n">
        <v>140</v>
      </c>
      <c r="C45" t="inlineStr">
        <is>
          <t xml:space="preserve">CONCLUIDO	</t>
        </is>
      </c>
      <c r="D45" t="n">
        <v>4.2869</v>
      </c>
      <c r="E45" t="n">
        <v>23.33</v>
      </c>
      <c r="F45" t="n">
        <v>14.89</v>
      </c>
      <c r="G45" t="n">
        <v>8.43</v>
      </c>
      <c r="H45" t="n">
        <v>0.11</v>
      </c>
      <c r="I45" t="n">
        <v>106</v>
      </c>
      <c r="J45" t="n">
        <v>275.54</v>
      </c>
      <c r="K45" t="n">
        <v>60.56</v>
      </c>
      <c r="L45" t="n">
        <v>1.75</v>
      </c>
      <c r="M45" t="n">
        <v>104</v>
      </c>
      <c r="N45" t="n">
        <v>73.23</v>
      </c>
      <c r="O45" t="n">
        <v>34217.22</v>
      </c>
      <c r="P45" t="n">
        <v>255.87</v>
      </c>
      <c r="Q45" t="n">
        <v>988.5</v>
      </c>
      <c r="R45" t="n">
        <v>104.22</v>
      </c>
      <c r="S45" t="n">
        <v>35.43</v>
      </c>
      <c r="T45" t="n">
        <v>32893.23</v>
      </c>
      <c r="U45" t="n">
        <v>0.34</v>
      </c>
      <c r="V45" t="n">
        <v>0.77</v>
      </c>
      <c r="W45" t="n">
        <v>3.13</v>
      </c>
      <c r="X45" t="n">
        <v>2.13</v>
      </c>
      <c r="Y45" t="n">
        <v>1</v>
      </c>
      <c r="Z45" t="n">
        <v>10</v>
      </c>
    </row>
    <row r="46">
      <c r="A46" t="n">
        <v>4</v>
      </c>
      <c r="B46" t="n">
        <v>140</v>
      </c>
      <c r="C46" t="inlineStr">
        <is>
          <t xml:space="preserve">CONCLUIDO	</t>
        </is>
      </c>
      <c r="D46" t="n">
        <v>4.5003</v>
      </c>
      <c r="E46" t="n">
        <v>22.22</v>
      </c>
      <c r="F46" t="n">
        <v>14.57</v>
      </c>
      <c r="G46" t="n">
        <v>9.6</v>
      </c>
      <c r="H46" t="n">
        <v>0.13</v>
      </c>
      <c r="I46" t="n">
        <v>91</v>
      </c>
      <c r="J46" t="n">
        <v>276.02</v>
      </c>
      <c r="K46" t="n">
        <v>60.56</v>
      </c>
      <c r="L46" t="n">
        <v>2</v>
      </c>
      <c r="M46" t="n">
        <v>89</v>
      </c>
      <c r="N46" t="n">
        <v>73.47</v>
      </c>
      <c r="O46" t="n">
        <v>34277.1</v>
      </c>
      <c r="P46" t="n">
        <v>249.75</v>
      </c>
      <c r="Q46" t="n">
        <v>988.24</v>
      </c>
      <c r="R46" t="n">
        <v>94.17</v>
      </c>
      <c r="S46" t="n">
        <v>35.43</v>
      </c>
      <c r="T46" t="n">
        <v>27941.79</v>
      </c>
      <c r="U46" t="n">
        <v>0.38</v>
      </c>
      <c r="V46" t="n">
        <v>0.78</v>
      </c>
      <c r="W46" t="n">
        <v>3.11</v>
      </c>
      <c r="X46" t="n">
        <v>1.81</v>
      </c>
      <c r="Y46" t="n">
        <v>1</v>
      </c>
      <c r="Z46" t="n">
        <v>10</v>
      </c>
    </row>
    <row r="47">
      <c r="A47" t="n">
        <v>5</v>
      </c>
      <c r="B47" t="n">
        <v>140</v>
      </c>
      <c r="C47" t="inlineStr">
        <is>
          <t xml:space="preserve">CONCLUIDO	</t>
        </is>
      </c>
      <c r="D47" t="n">
        <v>4.6862</v>
      </c>
      <c r="E47" t="n">
        <v>21.34</v>
      </c>
      <c r="F47" t="n">
        <v>14.31</v>
      </c>
      <c r="G47" t="n">
        <v>10.87</v>
      </c>
      <c r="H47" t="n">
        <v>0.14</v>
      </c>
      <c r="I47" t="n">
        <v>79</v>
      </c>
      <c r="J47" t="n">
        <v>276.51</v>
      </c>
      <c r="K47" t="n">
        <v>60.56</v>
      </c>
      <c r="L47" t="n">
        <v>2.25</v>
      </c>
      <c r="M47" t="n">
        <v>77</v>
      </c>
      <c r="N47" t="n">
        <v>73.70999999999999</v>
      </c>
      <c r="O47" t="n">
        <v>34337.08</v>
      </c>
      <c r="P47" t="n">
        <v>244.63</v>
      </c>
      <c r="Q47" t="n">
        <v>988.39</v>
      </c>
      <c r="R47" t="n">
        <v>86.28</v>
      </c>
      <c r="S47" t="n">
        <v>35.43</v>
      </c>
      <c r="T47" t="n">
        <v>24057.42</v>
      </c>
      <c r="U47" t="n">
        <v>0.41</v>
      </c>
      <c r="V47" t="n">
        <v>0.8</v>
      </c>
      <c r="W47" t="n">
        <v>3.09</v>
      </c>
      <c r="X47" t="n">
        <v>1.56</v>
      </c>
      <c r="Y47" t="n">
        <v>1</v>
      </c>
      <c r="Z47" t="n">
        <v>10</v>
      </c>
    </row>
    <row r="48">
      <c r="A48" t="n">
        <v>6</v>
      </c>
      <c r="B48" t="n">
        <v>140</v>
      </c>
      <c r="C48" t="inlineStr">
        <is>
          <t xml:space="preserve">CONCLUIDO	</t>
        </is>
      </c>
      <c r="D48" t="n">
        <v>4.8108</v>
      </c>
      <c r="E48" t="n">
        <v>20.79</v>
      </c>
      <c r="F48" t="n">
        <v>14.18</v>
      </c>
      <c r="G48" t="n">
        <v>11.98</v>
      </c>
      <c r="H48" t="n">
        <v>0.16</v>
      </c>
      <c r="I48" t="n">
        <v>71</v>
      </c>
      <c r="J48" t="n">
        <v>277</v>
      </c>
      <c r="K48" t="n">
        <v>60.56</v>
      </c>
      <c r="L48" t="n">
        <v>2.5</v>
      </c>
      <c r="M48" t="n">
        <v>69</v>
      </c>
      <c r="N48" t="n">
        <v>73.94</v>
      </c>
      <c r="O48" t="n">
        <v>34397.15</v>
      </c>
      <c r="P48" t="n">
        <v>241.88</v>
      </c>
      <c r="Q48" t="n">
        <v>988.29</v>
      </c>
      <c r="R48" t="n">
        <v>81.83</v>
      </c>
      <c r="S48" t="n">
        <v>35.43</v>
      </c>
      <c r="T48" t="n">
        <v>21873.28</v>
      </c>
      <c r="U48" t="n">
        <v>0.43</v>
      </c>
      <c r="V48" t="n">
        <v>0.8</v>
      </c>
      <c r="W48" t="n">
        <v>3.09</v>
      </c>
      <c r="X48" t="n">
        <v>1.42</v>
      </c>
      <c r="Y48" t="n">
        <v>1</v>
      </c>
      <c r="Z48" t="n">
        <v>10</v>
      </c>
    </row>
    <row r="49">
      <c r="A49" t="n">
        <v>7</v>
      </c>
      <c r="B49" t="n">
        <v>140</v>
      </c>
      <c r="C49" t="inlineStr">
        <is>
          <t xml:space="preserve">CONCLUIDO	</t>
        </is>
      </c>
      <c r="D49" t="n">
        <v>4.96</v>
      </c>
      <c r="E49" t="n">
        <v>20.16</v>
      </c>
      <c r="F49" t="n">
        <v>13.97</v>
      </c>
      <c r="G49" t="n">
        <v>13.31</v>
      </c>
      <c r="H49" t="n">
        <v>0.18</v>
      </c>
      <c r="I49" t="n">
        <v>63</v>
      </c>
      <c r="J49" t="n">
        <v>277.48</v>
      </c>
      <c r="K49" t="n">
        <v>60.56</v>
      </c>
      <c r="L49" t="n">
        <v>2.75</v>
      </c>
      <c r="M49" t="n">
        <v>61</v>
      </c>
      <c r="N49" t="n">
        <v>74.18000000000001</v>
      </c>
      <c r="O49" t="n">
        <v>34457.31</v>
      </c>
      <c r="P49" t="n">
        <v>237.67</v>
      </c>
      <c r="Q49" t="n">
        <v>988.12</v>
      </c>
      <c r="R49" t="n">
        <v>75.65000000000001</v>
      </c>
      <c r="S49" t="n">
        <v>35.43</v>
      </c>
      <c r="T49" t="n">
        <v>18819.35</v>
      </c>
      <c r="U49" t="n">
        <v>0.47</v>
      </c>
      <c r="V49" t="n">
        <v>0.82</v>
      </c>
      <c r="W49" t="n">
        <v>3.06</v>
      </c>
      <c r="X49" t="n">
        <v>1.22</v>
      </c>
      <c r="Y49" t="n">
        <v>1</v>
      </c>
      <c r="Z49" t="n">
        <v>10</v>
      </c>
    </row>
    <row r="50">
      <c r="A50" t="n">
        <v>8</v>
      </c>
      <c r="B50" t="n">
        <v>140</v>
      </c>
      <c r="C50" t="inlineStr">
        <is>
          <t xml:space="preserve">CONCLUIDO	</t>
        </is>
      </c>
      <c r="D50" t="n">
        <v>5.0405</v>
      </c>
      <c r="E50" t="n">
        <v>19.84</v>
      </c>
      <c r="F50" t="n">
        <v>13.91</v>
      </c>
      <c r="G50" t="n">
        <v>14.39</v>
      </c>
      <c r="H50" t="n">
        <v>0.19</v>
      </c>
      <c r="I50" t="n">
        <v>58</v>
      </c>
      <c r="J50" t="n">
        <v>277.97</v>
      </c>
      <c r="K50" t="n">
        <v>60.56</v>
      </c>
      <c r="L50" t="n">
        <v>3</v>
      </c>
      <c r="M50" t="n">
        <v>56</v>
      </c>
      <c r="N50" t="n">
        <v>74.42</v>
      </c>
      <c r="O50" t="n">
        <v>34517.57</v>
      </c>
      <c r="P50" t="n">
        <v>235.95</v>
      </c>
      <c r="Q50" t="n">
        <v>988.33</v>
      </c>
      <c r="R50" t="n">
        <v>73.55</v>
      </c>
      <c r="S50" t="n">
        <v>35.43</v>
      </c>
      <c r="T50" t="n">
        <v>17797.51</v>
      </c>
      <c r="U50" t="n">
        <v>0.48</v>
      </c>
      <c r="V50" t="n">
        <v>0.82</v>
      </c>
      <c r="W50" t="n">
        <v>3.06</v>
      </c>
      <c r="X50" t="n">
        <v>1.15</v>
      </c>
      <c r="Y50" t="n">
        <v>1</v>
      </c>
      <c r="Z50" t="n">
        <v>10</v>
      </c>
    </row>
    <row r="51">
      <c r="A51" t="n">
        <v>9</v>
      </c>
      <c r="B51" t="n">
        <v>140</v>
      </c>
      <c r="C51" t="inlineStr">
        <is>
          <t xml:space="preserve">CONCLUIDO	</t>
        </is>
      </c>
      <c r="D51" t="n">
        <v>5.1361</v>
      </c>
      <c r="E51" t="n">
        <v>19.47</v>
      </c>
      <c r="F51" t="n">
        <v>13.8</v>
      </c>
      <c r="G51" t="n">
        <v>15.62</v>
      </c>
      <c r="H51" t="n">
        <v>0.21</v>
      </c>
      <c r="I51" t="n">
        <v>53</v>
      </c>
      <c r="J51" t="n">
        <v>278.46</v>
      </c>
      <c r="K51" t="n">
        <v>60.56</v>
      </c>
      <c r="L51" t="n">
        <v>3.25</v>
      </c>
      <c r="M51" t="n">
        <v>51</v>
      </c>
      <c r="N51" t="n">
        <v>74.66</v>
      </c>
      <c r="O51" t="n">
        <v>34577.92</v>
      </c>
      <c r="P51" t="n">
        <v>233.59</v>
      </c>
      <c r="Q51" t="n">
        <v>988.21</v>
      </c>
      <c r="R51" t="n">
        <v>70.38</v>
      </c>
      <c r="S51" t="n">
        <v>35.43</v>
      </c>
      <c r="T51" t="n">
        <v>16234.74</v>
      </c>
      <c r="U51" t="n">
        <v>0.5</v>
      </c>
      <c r="V51" t="n">
        <v>0.83</v>
      </c>
      <c r="W51" t="n">
        <v>3.05</v>
      </c>
      <c r="X51" t="n">
        <v>1.05</v>
      </c>
      <c r="Y51" t="n">
        <v>1</v>
      </c>
      <c r="Z51" t="n">
        <v>10</v>
      </c>
    </row>
    <row r="52">
      <c r="A52" t="n">
        <v>10</v>
      </c>
      <c r="B52" t="n">
        <v>140</v>
      </c>
      <c r="C52" t="inlineStr">
        <is>
          <t xml:space="preserve">CONCLUIDO	</t>
        </is>
      </c>
      <c r="D52" t="n">
        <v>5.2123</v>
      </c>
      <c r="E52" t="n">
        <v>19.19</v>
      </c>
      <c r="F52" t="n">
        <v>13.73</v>
      </c>
      <c r="G52" t="n">
        <v>16.81</v>
      </c>
      <c r="H52" t="n">
        <v>0.22</v>
      </c>
      <c r="I52" t="n">
        <v>49</v>
      </c>
      <c r="J52" t="n">
        <v>278.95</v>
      </c>
      <c r="K52" t="n">
        <v>60.56</v>
      </c>
      <c r="L52" t="n">
        <v>3.5</v>
      </c>
      <c r="M52" t="n">
        <v>47</v>
      </c>
      <c r="N52" t="n">
        <v>74.90000000000001</v>
      </c>
      <c r="O52" t="n">
        <v>34638.36</v>
      </c>
      <c r="P52" t="n">
        <v>231.68</v>
      </c>
      <c r="Q52" t="n">
        <v>988.34</v>
      </c>
      <c r="R52" t="n">
        <v>67.77</v>
      </c>
      <c r="S52" t="n">
        <v>35.43</v>
      </c>
      <c r="T52" t="n">
        <v>14948.62</v>
      </c>
      <c r="U52" t="n">
        <v>0.52</v>
      </c>
      <c r="V52" t="n">
        <v>0.83</v>
      </c>
      <c r="W52" t="n">
        <v>3.05</v>
      </c>
      <c r="X52" t="n">
        <v>0.97</v>
      </c>
      <c r="Y52" t="n">
        <v>1</v>
      </c>
      <c r="Z52" t="n">
        <v>10</v>
      </c>
    </row>
    <row r="53">
      <c r="A53" t="n">
        <v>11</v>
      </c>
      <c r="B53" t="n">
        <v>140</v>
      </c>
      <c r="C53" t="inlineStr">
        <is>
          <t xml:space="preserve">CONCLUIDO	</t>
        </is>
      </c>
      <c r="D53" t="n">
        <v>5.291</v>
      </c>
      <c r="E53" t="n">
        <v>18.9</v>
      </c>
      <c r="F53" t="n">
        <v>13.65</v>
      </c>
      <c r="G53" t="n">
        <v>18.2</v>
      </c>
      <c r="H53" t="n">
        <v>0.24</v>
      </c>
      <c r="I53" t="n">
        <v>45</v>
      </c>
      <c r="J53" t="n">
        <v>279.44</v>
      </c>
      <c r="K53" t="n">
        <v>60.56</v>
      </c>
      <c r="L53" t="n">
        <v>3.75</v>
      </c>
      <c r="M53" t="n">
        <v>43</v>
      </c>
      <c r="N53" t="n">
        <v>75.14</v>
      </c>
      <c r="O53" t="n">
        <v>34698.9</v>
      </c>
      <c r="P53" t="n">
        <v>229.78</v>
      </c>
      <c r="Q53" t="n">
        <v>988.15</v>
      </c>
      <c r="R53" t="n">
        <v>65.66</v>
      </c>
      <c r="S53" t="n">
        <v>35.43</v>
      </c>
      <c r="T53" t="n">
        <v>13918.28</v>
      </c>
      <c r="U53" t="n">
        <v>0.54</v>
      </c>
      <c r="V53" t="n">
        <v>0.84</v>
      </c>
      <c r="W53" t="n">
        <v>3.04</v>
      </c>
      <c r="X53" t="n">
        <v>0.89</v>
      </c>
      <c r="Y53" t="n">
        <v>1</v>
      </c>
      <c r="Z53" t="n">
        <v>10</v>
      </c>
    </row>
    <row r="54">
      <c r="A54" t="n">
        <v>12</v>
      </c>
      <c r="B54" t="n">
        <v>140</v>
      </c>
      <c r="C54" t="inlineStr">
        <is>
          <t xml:space="preserve">CONCLUIDO	</t>
        </is>
      </c>
      <c r="D54" t="n">
        <v>5.3598</v>
      </c>
      <c r="E54" t="n">
        <v>18.66</v>
      </c>
      <c r="F54" t="n">
        <v>13.56</v>
      </c>
      <c r="G54" t="n">
        <v>19.38</v>
      </c>
      <c r="H54" t="n">
        <v>0.25</v>
      </c>
      <c r="I54" t="n">
        <v>42</v>
      </c>
      <c r="J54" t="n">
        <v>279.94</v>
      </c>
      <c r="K54" t="n">
        <v>60.56</v>
      </c>
      <c r="L54" t="n">
        <v>4</v>
      </c>
      <c r="M54" t="n">
        <v>40</v>
      </c>
      <c r="N54" t="n">
        <v>75.38</v>
      </c>
      <c r="O54" t="n">
        <v>34759.54</v>
      </c>
      <c r="P54" t="n">
        <v>227.72</v>
      </c>
      <c r="Q54" t="n">
        <v>988.16</v>
      </c>
      <c r="R54" t="n">
        <v>63</v>
      </c>
      <c r="S54" t="n">
        <v>35.43</v>
      </c>
      <c r="T54" t="n">
        <v>12599.12</v>
      </c>
      <c r="U54" t="n">
        <v>0.5600000000000001</v>
      </c>
      <c r="V54" t="n">
        <v>0.84</v>
      </c>
      <c r="W54" t="n">
        <v>3.03</v>
      </c>
      <c r="X54" t="n">
        <v>0.8100000000000001</v>
      </c>
      <c r="Y54" t="n">
        <v>1</v>
      </c>
      <c r="Z54" t="n">
        <v>10</v>
      </c>
    </row>
    <row r="55">
      <c r="A55" t="n">
        <v>13</v>
      </c>
      <c r="B55" t="n">
        <v>140</v>
      </c>
      <c r="C55" t="inlineStr">
        <is>
          <t xml:space="preserve">CONCLUIDO	</t>
        </is>
      </c>
      <c r="D55" t="n">
        <v>5.3977</v>
      </c>
      <c r="E55" t="n">
        <v>18.53</v>
      </c>
      <c r="F55" t="n">
        <v>13.54</v>
      </c>
      <c r="G55" t="n">
        <v>20.3</v>
      </c>
      <c r="H55" t="n">
        <v>0.27</v>
      </c>
      <c r="I55" t="n">
        <v>40</v>
      </c>
      <c r="J55" t="n">
        <v>280.43</v>
      </c>
      <c r="K55" t="n">
        <v>60.56</v>
      </c>
      <c r="L55" t="n">
        <v>4.25</v>
      </c>
      <c r="M55" t="n">
        <v>38</v>
      </c>
      <c r="N55" t="n">
        <v>75.62</v>
      </c>
      <c r="O55" t="n">
        <v>34820.27</v>
      </c>
      <c r="P55" t="n">
        <v>226.67</v>
      </c>
      <c r="Q55" t="n">
        <v>988.1900000000001</v>
      </c>
      <c r="R55" t="n">
        <v>62.12</v>
      </c>
      <c r="S55" t="n">
        <v>35.43</v>
      </c>
      <c r="T55" t="n">
        <v>12170.49</v>
      </c>
      <c r="U55" t="n">
        <v>0.57</v>
      </c>
      <c r="V55" t="n">
        <v>0.84</v>
      </c>
      <c r="W55" t="n">
        <v>3.03</v>
      </c>
      <c r="X55" t="n">
        <v>0.78</v>
      </c>
      <c r="Y55" t="n">
        <v>1</v>
      </c>
      <c r="Z55" t="n">
        <v>10</v>
      </c>
    </row>
    <row r="56">
      <c r="A56" t="n">
        <v>14</v>
      </c>
      <c r="B56" t="n">
        <v>140</v>
      </c>
      <c r="C56" t="inlineStr">
        <is>
          <t xml:space="preserve">CONCLUIDO	</t>
        </is>
      </c>
      <c r="D56" t="n">
        <v>5.4618</v>
      </c>
      <c r="E56" t="n">
        <v>18.31</v>
      </c>
      <c r="F56" t="n">
        <v>13.48</v>
      </c>
      <c r="G56" t="n">
        <v>21.85</v>
      </c>
      <c r="H56" t="n">
        <v>0.29</v>
      </c>
      <c r="I56" t="n">
        <v>37</v>
      </c>
      <c r="J56" t="n">
        <v>280.92</v>
      </c>
      <c r="K56" t="n">
        <v>60.56</v>
      </c>
      <c r="L56" t="n">
        <v>4.5</v>
      </c>
      <c r="M56" t="n">
        <v>35</v>
      </c>
      <c r="N56" t="n">
        <v>75.87</v>
      </c>
      <c r="O56" t="n">
        <v>34881.09</v>
      </c>
      <c r="P56" t="n">
        <v>225.13</v>
      </c>
      <c r="Q56" t="n">
        <v>988.17</v>
      </c>
      <c r="R56" t="n">
        <v>60.19</v>
      </c>
      <c r="S56" t="n">
        <v>35.43</v>
      </c>
      <c r="T56" t="n">
        <v>11220.82</v>
      </c>
      <c r="U56" t="n">
        <v>0.59</v>
      </c>
      <c r="V56" t="n">
        <v>0.85</v>
      </c>
      <c r="W56" t="n">
        <v>3.02</v>
      </c>
      <c r="X56" t="n">
        <v>0.72</v>
      </c>
      <c r="Y56" t="n">
        <v>1</v>
      </c>
      <c r="Z56" t="n">
        <v>10</v>
      </c>
    </row>
    <row r="57">
      <c r="A57" t="n">
        <v>15</v>
      </c>
      <c r="B57" t="n">
        <v>140</v>
      </c>
      <c r="C57" t="inlineStr">
        <is>
          <t xml:space="preserve">CONCLUIDO	</t>
        </is>
      </c>
      <c r="D57" t="n">
        <v>5.508</v>
      </c>
      <c r="E57" t="n">
        <v>18.16</v>
      </c>
      <c r="F57" t="n">
        <v>13.43</v>
      </c>
      <c r="G57" t="n">
        <v>23.02</v>
      </c>
      <c r="H57" t="n">
        <v>0.3</v>
      </c>
      <c r="I57" t="n">
        <v>35</v>
      </c>
      <c r="J57" t="n">
        <v>281.41</v>
      </c>
      <c r="K57" t="n">
        <v>60.56</v>
      </c>
      <c r="L57" t="n">
        <v>4.75</v>
      </c>
      <c r="M57" t="n">
        <v>33</v>
      </c>
      <c r="N57" t="n">
        <v>76.11</v>
      </c>
      <c r="O57" t="n">
        <v>34942.02</v>
      </c>
      <c r="P57" t="n">
        <v>223.81</v>
      </c>
      <c r="Q57" t="n">
        <v>988.13</v>
      </c>
      <c r="R57" t="n">
        <v>58.61</v>
      </c>
      <c r="S57" t="n">
        <v>35.43</v>
      </c>
      <c r="T57" t="n">
        <v>10439.13</v>
      </c>
      <c r="U57" t="n">
        <v>0.6</v>
      </c>
      <c r="V57" t="n">
        <v>0.85</v>
      </c>
      <c r="W57" t="n">
        <v>3.02</v>
      </c>
      <c r="X57" t="n">
        <v>0.67</v>
      </c>
      <c r="Y57" t="n">
        <v>1</v>
      </c>
      <c r="Z57" t="n">
        <v>10</v>
      </c>
    </row>
    <row r="58">
      <c r="A58" t="n">
        <v>16</v>
      </c>
      <c r="B58" t="n">
        <v>140</v>
      </c>
      <c r="C58" t="inlineStr">
        <is>
          <t xml:space="preserve">CONCLUIDO	</t>
        </is>
      </c>
      <c r="D58" t="n">
        <v>5.5508</v>
      </c>
      <c r="E58" t="n">
        <v>18.02</v>
      </c>
      <c r="F58" t="n">
        <v>13.39</v>
      </c>
      <c r="G58" t="n">
        <v>24.35</v>
      </c>
      <c r="H58" t="n">
        <v>0.32</v>
      </c>
      <c r="I58" t="n">
        <v>33</v>
      </c>
      <c r="J58" t="n">
        <v>281.91</v>
      </c>
      <c r="K58" t="n">
        <v>60.56</v>
      </c>
      <c r="L58" t="n">
        <v>5</v>
      </c>
      <c r="M58" t="n">
        <v>31</v>
      </c>
      <c r="N58" t="n">
        <v>76.34999999999999</v>
      </c>
      <c r="O58" t="n">
        <v>35003.04</v>
      </c>
      <c r="P58" t="n">
        <v>222.23</v>
      </c>
      <c r="Q58" t="n">
        <v>988.14</v>
      </c>
      <c r="R58" t="n">
        <v>57.89</v>
      </c>
      <c r="S58" t="n">
        <v>35.43</v>
      </c>
      <c r="T58" t="n">
        <v>10093.15</v>
      </c>
      <c r="U58" t="n">
        <v>0.61</v>
      </c>
      <c r="V58" t="n">
        <v>0.85</v>
      </c>
      <c r="W58" t="n">
        <v>3.01</v>
      </c>
      <c r="X58" t="n">
        <v>0.64</v>
      </c>
      <c r="Y58" t="n">
        <v>1</v>
      </c>
      <c r="Z58" t="n">
        <v>10</v>
      </c>
    </row>
    <row r="59">
      <c r="A59" t="n">
        <v>17</v>
      </c>
      <c r="B59" t="n">
        <v>140</v>
      </c>
      <c r="C59" t="inlineStr">
        <is>
          <t xml:space="preserve">CONCLUIDO	</t>
        </is>
      </c>
      <c r="D59" t="n">
        <v>5.5713</v>
      </c>
      <c r="E59" t="n">
        <v>17.95</v>
      </c>
      <c r="F59" t="n">
        <v>13.38</v>
      </c>
      <c r="G59" t="n">
        <v>25.08</v>
      </c>
      <c r="H59" t="n">
        <v>0.33</v>
      </c>
      <c r="I59" t="n">
        <v>32</v>
      </c>
      <c r="J59" t="n">
        <v>282.4</v>
      </c>
      <c r="K59" t="n">
        <v>60.56</v>
      </c>
      <c r="L59" t="n">
        <v>5.25</v>
      </c>
      <c r="M59" t="n">
        <v>30</v>
      </c>
      <c r="N59" t="n">
        <v>76.59999999999999</v>
      </c>
      <c r="O59" t="n">
        <v>35064.15</v>
      </c>
      <c r="P59" t="n">
        <v>221.38</v>
      </c>
      <c r="Q59" t="n">
        <v>988.3099999999999</v>
      </c>
      <c r="R59" t="n">
        <v>57.24</v>
      </c>
      <c r="S59" t="n">
        <v>35.43</v>
      </c>
      <c r="T59" t="n">
        <v>9770.870000000001</v>
      </c>
      <c r="U59" t="n">
        <v>0.62</v>
      </c>
      <c r="V59" t="n">
        <v>0.85</v>
      </c>
      <c r="W59" t="n">
        <v>3.01</v>
      </c>
      <c r="X59" t="n">
        <v>0.62</v>
      </c>
      <c r="Y59" t="n">
        <v>1</v>
      </c>
      <c r="Z59" t="n">
        <v>10</v>
      </c>
    </row>
    <row r="60">
      <c r="A60" t="n">
        <v>18</v>
      </c>
      <c r="B60" t="n">
        <v>140</v>
      </c>
      <c r="C60" t="inlineStr">
        <is>
          <t xml:space="preserve">CONCLUIDO	</t>
        </is>
      </c>
      <c r="D60" t="n">
        <v>5.6153</v>
      </c>
      <c r="E60" t="n">
        <v>17.81</v>
      </c>
      <c r="F60" t="n">
        <v>13.34</v>
      </c>
      <c r="G60" t="n">
        <v>26.68</v>
      </c>
      <c r="H60" t="n">
        <v>0.35</v>
      </c>
      <c r="I60" t="n">
        <v>30</v>
      </c>
      <c r="J60" t="n">
        <v>282.9</v>
      </c>
      <c r="K60" t="n">
        <v>60.56</v>
      </c>
      <c r="L60" t="n">
        <v>5.5</v>
      </c>
      <c r="M60" t="n">
        <v>28</v>
      </c>
      <c r="N60" t="n">
        <v>76.84999999999999</v>
      </c>
      <c r="O60" t="n">
        <v>35125.37</v>
      </c>
      <c r="P60" t="n">
        <v>220.49</v>
      </c>
      <c r="Q60" t="n">
        <v>988.21</v>
      </c>
      <c r="R60" t="n">
        <v>55.87</v>
      </c>
      <c r="S60" t="n">
        <v>35.43</v>
      </c>
      <c r="T60" t="n">
        <v>9097.92</v>
      </c>
      <c r="U60" t="n">
        <v>0.63</v>
      </c>
      <c r="V60" t="n">
        <v>0.85</v>
      </c>
      <c r="W60" t="n">
        <v>3.02</v>
      </c>
      <c r="X60" t="n">
        <v>0.59</v>
      </c>
      <c r="Y60" t="n">
        <v>1</v>
      </c>
      <c r="Z60" t="n">
        <v>10</v>
      </c>
    </row>
    <row r="61">
      <c r="A61" t="n">
        <v>19</v>
      </c>
      <c r="B61" t="n">
        <v>140</v>
      </c>
      <c r="C61" t="inlineStr">
        <is>
          <t xml:space="preserve">CONCLUIDO	</t>
        </is>
      </c>
      <c r="D61" t="n">
        <v>5.6407</v>
      </c>
      <c r="E61" t="n">
        <v>17.73</v>
      </c>
      <c r="F61" t="n">
        <v>13.31</v>
      </c>
      <c r="G61" t="n">
        <v>27.54</v>
      </c>
      <c r="H61" t="n">
        <v>0.36</v>
      </c>
      <c r="I61" t="n">
        <v>29</v>
      </c>
      <c r="J61" t="n">
        <v>283.4</v>
      </c>
      <c r="K61" t="n">
        <v>60.56</v>
      </c>
      <c r="L61" t="n">
        <v>5.75</v>
      </c>
      <c r="M61" t="n">
        <v>27</v>
      </c>
      <c r="N61" t="n">
        <v>77.09</v>
      </c>
      <c r="O61" t="n">
        <v>35186.68</v>
      </c>
      <c r="P61" t="n">
        <v>219.35</v>
      </c>
      <c r="Q61" t="n">
        <v>988.09</v>
      </c>
      <c r="R61" t="n">
        <v>55.31</v>
      </c>
      <c r="S61" t="n">
        <v>35.43</v>
      </c>
      <c r="T61" t="n">
        <v>8822.82</v>
      </c>
      <c r="U61" t="n">
        <v>0.64</v>
      </c>
      <c r="V61" t="n">
        <v>0.86</v>
      </c>
      <c r="W61" t="n">
        <v>3</v>
      </c>
      <c r="X61" t="n">
        <v>0.5600000000000001</v>
      </c>
      <c r="Y61" t="n">
        <v>1</v>
      </c>
      <c r="Z61" t="n">
        <v>10</v>
      </c>
    </row>
    <row r="62">
      <c r="A62" t="n">
        <v>20</v>
      </c>
      <c r="B62" t="n">
        <v>140</v>
      </c>
      <c r="C62" t="inlineStr">
        <is>
          <t xml:space="preserve">CONCLUIDO	</t>
        </is>
      </c>
      <c r="D62" t="n">
        <v>5.6544</v>
      </c>
      <c r="E62" t="n">
        <v>17.69</v>
      </c>
      <c r="F62" t="n">
        <v>13.32</v>
      </c>
      <c r="G62" t="n">
        <v>28.55</v>
      </c>
      <c r="H62" t="n">
        <v>0.38</v>
      </c>
      <c r="I62" t="n">
        <v>28</v>
      </c>
      <c r="J62" t="n">
        <v>283.9</v>
      </c>
      <c r="K62" t="n">
        <v>60.56</v>
      </c>
      <c r="L62" t="n">
        <v>6</v>
      </c>
      <c r="M62" t="n">
        <v>26</v>
      </c>
      <c r="N62" t="n">
        <v>77.34</v>
      </c>
      <c r="O62" t="n">
        <v>35248.1</v>
      </c>
      <c r="P62" t="n">
        <v>218.92</v>
      </c>
      <c r="Q62" t="n">
        <v>988.38</v>
      </c>
      <c r="R62" t="n">
        <v>55.39</v>
      </c>
      <c r="S62" t="n">
        <v>35.43</v>
      </c>
      <c r="T62" t="n">
        <v>8865.49</v>
      </c>
      <c r="U62" t="n">
        <v>0.64</v>
      </c>
      <c r="V62" t="n">
        <v>0.86</v>
      </c>
      <c r="W62" t="n">
        <v>3.01</v>
      </c>
      <c r="X62" t="n">
        <v>0.57</v>
      </c>
      <c r="Y62" t="n">
        <v>1</v>
      </c>
      <c r="Z62" t="n">
        <v>10</v>
      </c>
    </row>
    <row r="63">
      <c r="A63" t="n">
        <v>21</v>
      </c>
      <c r="B63" t="n">
        <v>140</v>
      </c>
      <c r="C63" t="inlineStr">
        <is>
          <t xml:space="preserve">CONCLUIDO	</t>
        </is>
      </c>
      <c r="D63" t="n">
        <v>5.7098</v>
      </c>
      <c r="E63" t="n">
        <v>17.51</v>
      </c>
      <c r="F63" t="n">
        <v>13.25</v>
      </c>
      <c r="G63" t="n">
        <v>30.59</v>
      </c>
      <c r="H63" t="n">
        <v>0.39</v>
      </c>
      <c r="I63" t="n">
        <v>26</v>
      </c>
      <c r="J63" t="n">
        <v>284.4</v>
      </c>
      <c r="K63" t="n">
        <v>60.56</v>
      </c>
      <c r="L63" t="n">
        <v>6.25</v>
      </c>
      <c r="M63" t="n">
        <v>24</v>
      </c>
      <c r="N63" t="n">
        <v>77.59</v>
      </c>
      <c r="O63" t="n">
        <v>35309.61</v>
      </c>
      <c r="P63" t="n">
        <v>217</v>
      </c>
      <c r="Q63" t="n">
        <v>988.17</v>
      </c>
      <c r="R63" t="n">
        <v>53.3</v>
      </c>
      <c r="S63" t="n">
        <v>35.43</v>
      </c>
      <c r="T63" t="n">
        <v>7831.69</v>
      </c>
      <c r="U63" t="n">
        <v>0.66</v>
      </c>
      <c r="V63" t="n">
        <v>0.86</v>
      </c>
      <c r="W63" t="n">
        <v>3.01</v>
      </c>
      <c r="X63" t="n">
        <v>0.5</v>
      </c>
      <c r="Y63" t="n">
        <v>1</v>
      </c>
      <c r="Z63" t="n">
        <v>10</v>
      </c>
    </row>
    <row r="64">
      <c r="A64" t="n">
        <v>22</v>
      </c>
      <c r="B64" t="n">
        <v>140</v>
      </c>
      <c r="C64" t="inlineStr">
        <is>
          <t xml:space="preserve">CONCLUIDO	</t>
        </is>
      </c>
      <c r="D64" t="n">
        <v>5.7323</v>
      </c>
      <c r="E64" t="n">
        <v>17.44</v>
      </c>
      <c r="F64" t="n">
        <v>13.24</v>
      </c>
      <c r="G64" t="n">
        <v>31.77</v>
      </c>
      <c r="H64" t="n">
        <v>0.41</v>
      </c>
      <c r="I64" t="n">
        <v>25</v>
      </c>
      <c r="J64" t="n">
        <v>284.89</v>
      </c>
      <c r="K64" t="n">
        <v>60.56</v>
      </c>
      <c r="L64" t="n">
        <v>6.5</v>
      </c>
      <c r="M64" t="n">
        <v>23</v>
      </c>
      <c r="N64" t="n">
        <v>77.84</v>
      </c>
      <c r="O64" t="n">
        <v>35371.22</v>
      </c>
      <c r="P64" t="n">
        <v>216.34</v>
      </c>
      <c r="Q64" t="n">
        <v>988.28</v>
      </c>
      <c r="R64" t="n">
        <v>52.86</v>
      </c>
      <c r="S64" t="n">
        <v>35.43</v>
      </c>
      <c r="T64" t="n">
        <v>7617.83</v>
      </c>
      <c r="U64" t="n">
        <v>0.67</v>
      </c>
      <c r="V64" t="n">
        <v>0.86</v>
      </c>
      <c r="W64" t="n">
        <v>3</v>
      </c>
      <c r="X64" t="n">
        <v>0.48</v>
      </c>
      <c r="Y64" t="n">
        <v>1</v>
      </c>
      <c r="Z64" t="n">
        <v>10</v>
      </c>
    </row>
    <row r="65">
      <c r="A65" t="n">
        <v>23</v>
      </c>
      <c r="B65" t="n">
        <v>140</v>
      </c>
      <c r="C65" t="inlineStr">
        <is>
          <t xml:space="preserve">CONCLUIDO	</t>
        </is>
      </c>
      <c r="D65" t="n">
        <v>5.7603</v>
      </c>
      <c r="E65" t="n">
        <v>17.36</v>
      </c>
      <c r="F65" t="n">
        <v>13.21</v>
      </c>
      <c r="G65" t="n">
        <v>33.01</v>
      </c>
      <c r="H65" t="n">
        <v>0.42</v>
      </c>
      <c r="I65" t="n">
        <v>24</v>
      </c>
      <c r="J65" t="n">
        <v>285.39</v>
      </c>
      <c r="K65" t="n">
        <v>60.56</v>
      </c>
      <c r="L65" t="n">
        <v>6.75</v>
      </c>
      <c r="M65" t="n">
        <v>22</v>
      </c>
      <c r="N65" t="n">
        <v>78.09</v>
      </c>
      <c r="O65" t="n">
        <v>35432.93</v>
      </c>
      <c r="P65" t="n">
        <v>215.08</v>
      </c>
      <c r="Q65" t="n">
        <v>988.11</v>
      </c>
      <c r="R65" t="n">
        <v>51.85</v>
      </c>
      <c r="S65" t="n">
        <v>35.43</v>
      </c>
      <c r="T65" t="n">
        <v>7115.11</v>
      </c>
      <c r="U65" t="n">
        <v>0.68</v>
      </c>
      <c r="V65" t="n">
        <v>0.86</v>
      </c>
      <c r="W65" t="n">
        <v>3</v>
      </c>
      <c r="X65" t="n">
        <v>0.45</v>
      </c>
      <c r="Y65" t="n">
        <v>1</v>
      </c>
      <c r="Z65" t="n">
        <v>10</v>
      </c>
    </row>
    <row r="66">
      <c r="A66" t="n">
        <v>24</v>
      </c>
      <c r="B66" t="n">
        <v>140</v>
      </c>
      <c r="C66" t="inlineStr">
        <is>
          <t xml:space="preserve">CONCLUIDO	</t>
        </is>
      </c>
      <c r="D66" t="n">
        <v>5.7777</v>
      </c>
      <c r="E66" t="n">
        <v>17.31</v>
      </c>
      <c r="F66" t="n">
        <v>13.21</v>
      </c>
      <c r="G66" t="n">
        <v>34.45</v>
      </c>
      <c r="H66" t="n">
        <v>0.44</v>
      </c>
      <c r="I66" t="n">
        <v>23</v>
      </c>
      <c r="J66" t="n">
        <v>285.9</v>
      </c>
      <c r="K66" t="n">
        <v>60.56</v>
      </c>
      <c r="L66" t="n">
        <v>7</v>
      </c>
      <c r="M66" t="n">
        <v>21</v>
      </c>
      <c r="N66" t="n">
        <v>78.34</v>
      </c>
      <c r="O66" t="n">
        <v>35494.74</v>
      </c>
      <c r="P66" t="n">
        <v>214.5</v>
      </c>
      <c r="Q66" t="n">
        <v>988.12</v>
      </c>
      <c r="R66" t="n">
        <v>51.61</v>
      </c>
      <c r="S66" t="n">
        <v>35.43</v>
      </c>
      <c r="T66" t="n">
        <v>7000.67</v>
      </c>
      <c r="U66" t="n">
        <v>0.6899999999999999</v>
      </c>
      <c r="V66" t="n">
        <v>0.86</v>
      </c>
      <c r="W66" t="n">
        <v>3.01</v>
      </c>
      <c r="X66" t="n">
        <v>0.45</v>
      </c>
      <c r="Y66" t="n">
        <v>1</v>
      </c>
      <c r="Z66" t="n">
        <v>10</v>
      </c>
    </row>
    <row r="67">
      <c r="A67" t="n">
        <v>25</v>
      </c>
      <c r="B67" t="n">
        <v>140</v>
      </c>
      <c r="C67" t="inlineStr">
        <is>
          <t xml:space="preserve">CONCLUIDO	</t>
        </is>
      </c>
      <c r="D67" t="n">
        <v>5.7795</v>
      </c>
      <c r="E67" t="n">
        <v>17.3</v>
      </c>
      <c r="F67" t="n">
        <v>13.2</v>
      </c>
      <c r="G67" t="n">
        <v>34.44</v>
      </c>
      <c r="H67" t="n">
        <v>0.45</v>
      </c>
      <c r="I67" t="n">
        <v>23</v>
      </c>
      <c r="J67" t="n">
        <v>286.4</v>
      </c>
      <c r="K67" t="n">
        <v>60.56</v>
      </c>
      <c r="L67" t="n">
        <v>7.25</v>
      </c>
      <c r="M67" t="n">
        <v>21</v>
      </c>
      <c r="N67" t="n">
        <v>78.59</v>
      </c>
      <c r="O67" t="n">
        <v>35556.78</v>
      </c>
      <c r="P67" t="n">
        <v>213.77</v>
      </c>
      <c r="Q67" t="n">
        <v>988.08</v>
      </c>
      <c r="R67" t="n">
        <v>51.64</v>
      </c>
      <c r="S67" t="n">
        <v>35.43</v>
      </c>
      <c r="T67" t="n">
        <v>7014.9</v>
      </c>
      <c r="U67" t="n">
        <v>0.6899999999999999</v>
      </c>
      <c r="V67" t="n">
        <v>0.86</v>
      </c>
      <c r="W67" t="n">
        <v>3</v>
      </c>
      <c r="X67" t="n">
        <v>0.45</v>
      </c>
      <c r="Y67" t="n">
        <v>1</v>
      </c>
      <c r="Z67" t="n">
        <v>10</v>
      </c>
    </row>
    <row r="68">
      <c r="A68" t="n">
        <v>26</v>
      </c>
      <c r="B68" t="n">
        <v>140</v>
      </c>
      <c r="C68" t="inlineStr">
        <is>
          <t xml:space="preserve">CONCLUIDO	</t>
        </is>
      </c>
      <c r="D68" t="n">
        <v>5.8076</v>
      </c>
      <c r="E68" t="n">
        <v>17.22</v>
      </c>
      <c r="F68" t="n">
        <v>13.17</v>
      </c>
      <c r="G68" t="n">
        <v>35.92</v>
      </c>
      <c r="H68" t="n">
        <v>0.47</v>
      </c>
      <c r="I68" t="n">
        <v>22</v>
      </c>
      <c r="J68" t="n">
        <v>286.9</v>
      </c>
      <c r="K68" t="n">
        <v>60.56</v>
      </c>
      <c r="L68" t="n">
        <v>7.5</v>
      </c>
      <c r="M68" t="n">
        <v>20</v>
      </c>
      <c r="N68" t="n">
        <v>78.84999999999999</v>
      </c>
      <c r="O68" t="n">
        <v>35618.8</v>
      </c>
      <c r="P68" t="n">
        <v>212.81</v>
      </c>
      <c r="Q68" t="n">
        <v>988.3200000000001</v>
      </c>
      <c r="R68" t="n">
        <v>50.84</v>
      </c>
      <c r="S68" t="n">
        <v>35.43</v>
      </c>
      <c r="T68" t="n">
        <v>6621.45</v>
      </c>
      <c r="U68" t="n">
        <v>0.7</v>
      </c>
      <c r="V68" t="n">
        <v>0.87</v>
      </c>
      <c r="W68" t="n">
        <v>3</v>
      </c>
      <c r="X68" t="n">
        <v>0.41</v>
      </c>
      <c r="Y68" t="n">
        <v>1</v>
      </c>
      <c r="Z68" t="n">
        <v>10</v>
      </c>
    </row>
    <row r="69">
      <c r="A69" t="n">
        <v>27</v>
      </c>
      <c r="B69" t="n">
        <v>140</v>
      </c>
      <c r="C69" t="inlineStr">
        <is>
          <t xml:space="preserve">CONCLUIDO	</t>
        </is>
      </c>
      <c r="D69" t="n">
        <v>5.8273</v>
      </c>
      <c r="E69" t="n">
        <v>17.16</v>
      </c>
      <c r="F69" t="n">
        <v>13.16</v>
      </c>
      <c r="G69" t="n">
        <v>37.61</v>
      </c>
      <c r="H69" t="n">
        <v>0.48</v>
      </c>
      <c r="I69" t="n">
        <v>21</v>
      </c>
      <c r="J69" t="n">
        <v>287.41</v>
      </c>
      <c r="K69" t="n">
        <v>60.56</v>
      </c>
      <c r="L69" t="n">
        <v>7.75</v>
      </c>
      <c r="M69" t="n">
        <v>19</v>
      </c>
      <c r="N69" t="n">
        <v>79.09999999999999</v>
      </c>
      <c r="O69" t="n">
        <v>35680.92</v>
      </c>
      <c r="P69" t="n">
        <v>211.94</v>
      </c>
      <c r="Q69" t="n">
        <v>988.08</v>
      </c>
      <c r="R69" t="n">
        <v>50.59</v>
      </c>
      <c r="S69" t="n">
        <v>35.43</v>
      </c>
      <c r="T69" t="n">
        <v>6499.28</v>
      </c>
      <c r="U69" t="n">
        <v>0.7</v>
      </c>
      <c r="V69" t="n">
        <v>0.87</v>
      </c>
      <c r="W69" t="n">
        <v>3</v>
      </c>
      <c r="X69" t="n">
        <v>0.41</v>
      </c>
      <c r="Y69" t="n">
        <v>1</v>
      </c>
      <c r="Z69" t="n">
        <v>10</v>
      </c>
    </row>
    <row r="70">
      <c r="A70" t="n">
        <v>28</v>
      </c>
      <c r="B70" t="n">
        <v>140</v>
      </c>
      <c r="C70" t="inlineStr">
        <is>
          <t xml:space="preserve">CONCLUIDO	</t>
        </is>
      </c>
      <c r="D70" t="n">
        <v>5.8542</v>
      </c>
      <c r="E70" t="n">
        <v>17.08</v>
      </c>
      <c r="F70" t="n">
        <v>13.14</v>
      </c>
      <c r="G70" t="n">
        <v>39.41</v>
      </c>
      <c r="H70" t="n">
        <v>0.49</v>
      </c>
      <c r="I70" t="n">
        <v>20</v>
      </c>
      <c r="J70" t="n">
        <v>287.91</v>
      </c>
      <c r="K70" t="n">
        <v>60.56</v>
      </c>
      <c r="L70" t="n">
        <v>8</v>
      </c>
      <c r="M70" t="n">
        <v>18</v>
      </c>
      <c r="N70" t="n">
        <v>79.36</v>
      </c>
      <c r="O70" t="n">
        <v>35743.15</v>
      </c>
      <c r="P70" t="n">
        <v>211.17</v>
      </c>
      <c r="Q70" t="n">
        <v>988.1</v>
      </c>
      <c r="R70" t="n">
        <v>49.4</v>
      </c>
      <c r="S70" t="n">
        <v>35.43</v>
      </c>
      <c r="T70" t="n">
        <v>5909.97</v>
      </c>
      <c r="U70" t="n">
        <v>0.72</v>
      </c>
      <c r="V70" t="n">
        <v>0.87</v>
      </c>
      <c r="W70" t="n">
        <v>3</v>
      </c>
      <c r="X70" t="n">
        <v>0.38</v>
      </c>
      <c r="Y70" t="n">
        <v>1</v>
      </c>
      <c r="Z70" t="n">
        <v>10</v>
      </c>
    </row>
    <row r="71">
      <c r="A71" t="n">
        <v>29</v>
      </c>
      <c r="B71" t="n">
        <v>140</v>
      </c>
      <c r="C71" t="inlineStr">
        <is>
          <t xml:space="preserve">CONCLUIDO	</t>
        </is>
      </c>
      <c r="D71" t="n">
        <v>5.859</v>
      </c>
      <c r="E71" t="n">
        <v>17.07</v>
      </c>
      <c r="F71" t="n">
        <v>13.12</v>
      </c>
      <c r="G71" t="n">
        <v>39.37</v>
      </c>
      <c r="H71" t="n">
        <v>0.51</v>
      </c>
      <c r="I71" t="n">
        <v>20</v>
      </c>
      <c r="J71" t="n">
        <v>288.42</v>
      </c>
      <c r="K71" t="n">
        <v>60.56</v>
      </c>
      <c r="L71" t="n">
        <v>8.25</v>
      </c>
      <c r="M71" t="n">
        <v>18</v>
      </c>
      <c r="N71" t="n">
        <v>79.61</v>
      </c>
      <c r="O71" t="n">
        <v>35805.48</v>
      </c>
      <c r="P71" t="n">
        <v>210.23</v>
      </c>
      <c r="Q71" t="n">
        <v>988.09</v>
      </c>
      <c r="R71" t="n">
        <v>49.03</v>
      </c>
      <c r="S71" t="n">
        <v>35.43</v>
      </c>
      <c r="T71" t="n">
        <v>5727.81</v>
      </c>
      <c r="U71" t="n">
        <v>0.72</v>
      </c>
      <c r="V71" t="n">
        <v>0.87</v>
      </c>
      <c r="W71" t="n">
        <v>3</v>
      </c>
      <c r="X71" t="n">
        <v>0.37</v>
      </c>
      <c r="Y71" t="n">
        <v>1</v>
      </c>
      <c r="Z71" t="n">
        <v>10</v>
      </c>
    </row>
    <row r="72">
      <c r="A72" t="n">
        <v>30</v>
      </c>
      <c r="B72" t="n">
        <v>140</v>
      </c>
      <c r="C72" t="inlineStr">
        <is>
          <t xml:space="preserve">CONCLUIDO	</t>
        </is>
      </c>
      <c r="D72" t="n">
        <v>5.8804</v>
      </c>
      <c r="E72" t="n">
        <v>17.01</v>
      </c>
      <c r="F72" t="n">
        <v>13.11</v>
      </c>
      <c r="G72" t="n">
        <v>41.41</v>
      </c>
      <c r="H72" t="n">
        <v>0.52</v>
      </c>
      <c r="I72" t="n">
        <v>19</v>
      </c>
      <c r="J72" t="n">
        <v>288.92</v>
      </c>
      <c r="K72" t="n">
        <v>60.56</v>
      </c>
      <c r="L72" t="n">
        <v>8.5</v>
      </c>
      <c r="M72" t="n">
        <v>17</v>
      </c>
      <c r="N72" t="n">
        <v>79.87</v>
      </c>
      <c r="O72" t="n">
        <v>35867.91</v>
      </c>
      <c r="P72" t="n">
        <v>209.45</v>
      </c>
      <c r="Q72" t="n">
        <v>988.23</v>
      </c>
      <c r="R72" t="n">
        <v>48.74</v>
      </c>
      <c r="S72" t="n">
        <v>35.43</v>
      </c>
      <c r="T72" t="n">
        <v>5588.15</v>
      </c>
      <c r="U72" t="n">
        <v>0.73</v>
      </c>
      <c r="V72" t="n">
        <v>0.87</v>
      </c>
      <c r="W72" t="n">
        <v>3</v>
      </c>
      <c r="X72" t="n">
        <v>0.36</v>
      </c>
      <c r="Y72" t="n">
        <v>1</v>
      </c>
      <c r="Z72" t="n">
        <v>10</v>
      </c>
    </row>
    <row r="73">
      <c r="A73" t="n">
        <v>31</v>
      </c>
      <c r="B73" t="n">
        <v>140</v>
      </c>
      <c r="C73" t="inlineStr">
        <is>
          <t xml:space="preserve">CONCLUIDO	</t>
        </is>
      </c>
      <c r="D73" t="n">
        <v>5.8786</v>
      </c>
      <c r="E73" t="n">
        <v>17.01</v>
      </c>
      <c r="F73" t="n">
        <v>13.12</v>
      </c>
      <c r="G73" t="n">
        <v>41.42</v>
      </c>
      <c r="H73" t="n">
        <v>0.54</v>
      </c>
      <c r="I73" t="n">
        <v>19</v>
      </c>
      <c r="J73" t="n">
        <v>289.43</v>
      </c>
      <c r="K73" t="n">
        <v>60.56</v>
      </c>
      <c r="L73" t="n">
        <v>8.75</v>
      </c>
      <c r="M73" t="n">
        <v>17</v>
      </c>
      <c r="N73" t="n">
        <v>80.12</v>
      </c>
      <c r="O73" t="n">
        <v>35930.44</v>
      </c>
      <c r="P73" t="n">
        <v>208.45</v>
      </c>
      <c r="Q73" t="n">
        <v>988.14</v>
      </c>
      <c r="R73" t="n">
        <v>49.02</v>
      </c>
      <c r="S73" t="n">
        <v>35.43</v>
      </c>
      <c r="T73" t="n">
        <v>5724.27</v>
      </c>
      <c r="U73" t="n">
        <v>0.72</v>
      </c>
      <c r="V73" t="n">
        <v>0.87</v>
      </c>
      <c r="W73" t="n">
        <v>3</v>
      </c>
      <c r="X73" t="n">
        <v>0.36</v>
      </c>
      <c r="Y73" t="n">
        <v>1</v>
      </c>
      <c r="Z73" t="n">
        <v>10</v>
      </c>
    </row>
    <row r="74">
      <c r="A74" t="n">
        <v>32</v>
      </c>
      <c r="B74" t="n">
        <v>140</v>
      </c>
      <c r="C74" t="inlineStr">
        <is>
          <t xml:space="preserve">CONCLUIDO	</t>
        </is>
      </c>
      <c r="D74" t="n">
        <v>5.9046</v>
      </c>
      <c r="E74" t="n">
        <v>16.94</v>
      </c>
      <c r="F74" t="n">
        <v>13.09</v>
      </c>
      <c r="G74" t="n">
        <v>43.65</v>
      </c>
      <c r="H74" t="n">
        <v>0.55</v>
      </c>
      <c r="I74" t="n">
        <v>18</v>
      </c>
      <c r="J74" t="n">
        <v>289.94</v>
      </c>
      <c r="K74" t="n">
        <v>60.56</v>
      </c>
      <c r="L74" t="n">
        <v>9</v>
      </c>
      <c r="M74" t="n">
        <v>16</v>
      </c>
      <c r="N74" t="n">
        <v>80.38</v>
      </c>
      <c r="O74" t="n">
        <v>35993.08</v>
      </c>
      <c r="P74" t="n">
        <v>208.12</v>
      </c>
      <c r="Q74" t="n">
        <v>988.11</v>
      </c>
      <c r="R74" t="n">
        <v>48.21</v>
      </c>
      <c r="S74" t="n">
        <v>35.43</v>
      </c>
      <c r="T74" t="n">
        <v>5325.67</v>
      </c>
      <c r="U74" t="n">
        <v>0.74</v>
      </c>
      <c r="V74" t="n">
        <v>0.87</v>
      </c>
      <c r="W74" t="n">
        <v>3</v>
      </c>
      <c r="X74" t="n">
        <v>0.34</v>
      </c>
      <c r="Y74" t="n">
        <v>1</v>
      </c>
      <c r="Z74" t="n">
        <v>10</v>
      </c>
    </row>
    <row r="75">
      <c r="A75" t="n">
        <v>33</v>
      </c>
      <c r="B75" t="n">
        <v>140</v>
      </c>
      <c r="C75" t="inlineStr">
        <is>
          <t xml:space="preserve">CONCLUIDO	</t>
        </is>
      </c>
      <c r="D75" t="n">
        <v>5.9285</v>
      </c>
      <c r="E75" t="n">
        <v>16.87</v>
      </c>
      <c r="F75" t="n">
        <v>13.08</v>
      </c>
      <c r="G75" t="n">
        <v>46.16</v>
      </c>
      <c r="H75" t="n">
        <v>0.57</v>
      </c>
      <c r="I75" t="n">
        <v>17</v>
      </c>
      <c r="J75" t="n">
        <v>290.45</v>
      </c>
      <c r="K75" t="n">
        <v>60.56</v>
      </c>
      <c r="L75" t="n">
        <v>9.25</v>
      </c>
      <c r="M75" t="n">
        <v>15</v>
      </c>
      <c r="N75" t="n">
        <v>80.64</v>
      </c>
      <c r="O75" t="n">
        <v>36055.83</v>
      </c>
      <c r="P75" t="n">
        <v>205.77</v>
      </c>
      <c r="Q75" t="n">
        <v>988.15</v>
      </c>
      <c r="R75" t="n">
        <v>47.7</v>
      </c>
      <c r="S75" t="n">
        <v>35.43</v>
      </c>
      <c r="T75" t="n">
        <v>5074.64</v>
      </c>
      <c r="U75" t="n">
        <v>0.74</v>
      </c>
      <c r="V75" t="n">
        <v>0.87</v>
      </c>
      <c r="W75" t="n">
        <v>3</v>
      </c>
      <c r="X75" t="n">
        <v>0.32</v>
      </c>
      <c r="Y75" t="n">
        <v>1</v>
      </c>
      <c r="Z75" t="n">
        <v>10</v>
      </c>
    </row>
    <row r="76">
      <c r="A76" t="n">
        <v>34</v>
      </c>
      <c r="B76" t="n">
        <v>140</v>
      </c>
      <c r="C76" t="inlineStr">
        <is>
          <t xml:space="preserve">CONCLUIDO	</t>
        </is>
      </c>
      <c r="D76" t="n">
        <v>5.929</v>
      </c>
      <c r="E76" t="n">
        <v>16.87</v>
      </c>
      <c r="F76" t="n">
        <v>13.08</v>
      </c>
      <c r="G76" t="n">
        <v>46.15</v>
      </c>
      <c r="H76" t="n">
        <v>0.58</v>
      </c>
      <c r="I76" t="n">
        <v>17</v>
      </c>
      <c r="J76" t="n">
        <v>290.96</v>
      </c>
      <c r="K76" t="n">
        <v>60.56</v>
      </c>
      <c r="L76" t="n">
        <v>9.5</v>
      </c>
      <c r="M76" t="n">
        <v>15</v>
      </c>
      <c r="N76" t="n">
        <v>80.90000000000001</v>
      </c>
      <c r="O76" t="n">
        <v>36118.68</v>
      </c>
      <c r="P76" t="n">
        <v>205.66</v>
      </c>
      <c r="Q76" t="n">
        <v>988.09</v>
      </c>
      <c r="R76" t="n">
        <v>47.66</v>
      </c>
      <c r="S76" t="n">
        <v>35.43</v>
      </c>
      <c r="T76" t="n">
        <v>5056.33</v>
      </c>
      <c r="U76" t="n">
        <v>0.74</v>
      </c>
      <c r="V76" t="n">
        <v>0.87</v>
      </c>
      <c r="W76" t="n">
        <v>3</v>
      </c>
      <c r="X76" t="n">
        <v>0.32</v>
      </c>
      <c r="Y76" t="n">
        <v>1</v>
      </c>
      <c r="Z76" t="n">
        <v>10</v>
      </c>
    </row>
    <row r="77">
      <c r="A77" t="n">
        <v>35</v>
      </c>
      <c r="B77" t="n">
        <v>140</v>
      </c>
      <c r="C77" t="inlineStr">
        <is>
          <t xml:space="preserve">CONCLUIDO	</t>
        </is>
      </c>
      <c r="D77" t="n">
        <v>5.9292</v>
      </c>
      <c r="E77" t="n">
        <v>16.87</v>
      </c>
      <c r="F77" t="n">
        <v>13.08</v>
      </c>
      <c r="G77" t="n">
        <v>46.15</v>
      </c>
      <c r="H77" t="n">
        <v>0.6</v>
      </c>
      <c r="I77" t="n">
        <v>17</v>
      </c>
      <c r="J77" t="n">
        <v>291.47</v>
      </c>
      <c r="K77" t="n">
        <v>60.56</v>
      </c>
      <c r="L77" t="n">
        <v>9.75</v>
      </c>
      <c r="M77" t="n">
        <v>15</v>
      </c>
      <c r="N77" t="n">
        <v>81.16</v>
      </c>
      <c r="O77" t="n">
        <v>36181.64</v>
      </c>
      <c r="P77" t="n">
        <v>204.94</v>
      </c>
      <c r="Q77" t="n">
        <v>988.11</v>
      </c>
      <c r="R77" t="n">
        <v>47.64</v>
      </c>
      <c r="S77" t="n">
        <v>35.43</v>
      </c>
      <c r="T77" t="n">
        <v>5047.61</v>
      </c>
      <c r="U77" t="n">
        <v>0.74</v>
      </c>
      <c r="V77" t="n">
        <v>0.87</v>
      </c>
      <c r="W77" t="n">
        <v>3</v>
      </c>
      <c r="X77" t="n">
        <v>0.32</v>
      </c>
      <c r="Y77" t="n">
        <v>1</v>
      </c>
      <c r="Z77" t="n">
        <v>10</v>
      </c>
    </row>
    <row r="78">
      <c r="A78" t="n">
        <v>36</v>
      </c>
      <c r="B78" t="n">
        <v>140</v>
      </c>
      <c r="C78" t="inlineStr">
        <is>
          <t xml:space="preserve">CONCLUIDO	</t>
        </is>
      </c>
      <c r="D78" t="n">
        <v>5.9555</v>
      </c>
      <c r="E78" t="n">
        <v>16.79</v>
      </c>
      <c r="F78" t="n">
        <v>13.05</v>
      </c>
      <c r="G78" t="n">
        <v>48.95</v>
      </c>
      <c r="H78" t="n">
        <v>0.61</v>
      </c>
      <c r="I78" t="n">
        <v>16</v>
      </c>
      <c r="J78" t="n">
        <v>291.98</v>
      </c>
      <c r="K78" t="n">
        <v>60.56</v>
      </c>
      <c r="L78" t="n">
        <v>10</v>
      </c>
      <c r="M78" t="n">
        <v>14</v>
      </c>
      <c r="N78" t="n">
        <v>81.42</v>
      </c>
      <c r="O78" t="n">
        <v>36244.71</v>
      </c>
      <c r="P78" t="n">
        <v>204.65</v>
      </c>
      <c r="Q78" t="n">
        <v>988.12</v>
      </c>
      <c r="R78" t="n">
        <v>47.1</v>
      </c>
      <c r="S78" t="n">
        <v>35.43</v>
      </c>
      <c r="T78" t="n">
        <v>4782.05</v>
      </c>
      <c r="U78" t="n">
        <v>0.75</v>
      </c>
      <c r="V78" t="n">
        <v>0.87</v>
      </c>
      <c r="W78" t="n">
        <v>2.99</v>
      </c>
      <c r="X78" t="n">
        <v>0.3</v>
      </c>
      <c r="Y78" t="n">
        <v>1</v>
      </c>
      <c r="Z78" t="n">
        <v>10</v>
      </c>
    </row>
    <row r="79">
      <c r="A79" t="n">
        <v>37</v>
      </c>
      <c r="B79" t="n">
        <v>140</v>
      </c>
      <c r="C79" t="inlineStr">
        <is>
          <t xml:space="preserve">CONCLUIDO	</t>
        </is>
      </c>
      <c r="D79" t="n">
        <v>5.9498</v>
      </c>
      <c r="E79" t="n">
        <v>16.81</v>
      </c>
      <c r="F79" t="n">
        <v>13.07</v>
      </c>
      <c r="G79" t="n">
        <v>49.01</v>
      </c>
      <c r="H79" t="n">
        <v>0.62</v>
      </c>
      <c r="I79" t="n">
        <v>16</v>
      </c>
      <c r="J79" t="n">
        <v>292.49</v>
      </c>
      <c r="K79" t="n">
        <v>60.56</v>
      </c>
      <c r="L79" t="n">
        <v>10.25</v>
      </c>
      <c r="M79" t="n">
        <v>14</v>
      </c>
      <c r="N79" t="n">
        <v>81.68000000000001</v>
      </c>
      <c r="O79" t="n">
        <v>36307.88</v>
      </c>
      <c r="P79" t="n">
        <v>203.98</v>
      </c>
      <c r="Q79" t="n">
        <v>988.24</v>
      </c>
      <c r="R79" t="n">
        <v>47.45</v>
      </c>
      <c r="S79" t="n">
        <v>35.43</v>
      </c>
      <c r="T79" t="n">
        <v>4957.43</v>
      </c>
      <c r="U79" t="n">
        <v>0.75</v>
      </c>
      <c r="V79" t="n">
        <v>0.87</v>
      </c>
      <c r="W79" t="n">
        <v>3</v>
      </c>
      <c r="X79" t="n">
        <v>0.32</v>
      </c>
      <c r="Y79" t="n">
        <v>1</v>
      </c>
      <c r="Z79" t="n">
        <v>10</v>
      </c>
    </row>
    <row r="80">
      <c r="A80" t="n">
        <v>38</v>
      </c>
      <c r="B80" t="n">
        <v>140</v>
      </c>
      <c r="C80" t="inlineStr">
        <is>
          <t xml:space="preserve">CONCLUIDO	</t>
        </is>
      </c>
      <c r="D80" t="n">
        <v>5.9799</v>
      </c>
      <c r="E80" t="n">
        <v>16.72</v>
      </c>
      <c r="F80" t="n">
        <v>13.04</v>
      </c>
      <c r="G80" t="n">
        <v>52.15</v>
      </c>
      <c r="H80" t="n">
        <v>0.64</v>
      </c>
      <c r="I80" t="n">
        <v>15</v>
      </c>
      <c r="J80" t="n">
        <v>293</v>
      </c>
      <c r="K80" t="n">
        <v>60.56</v>
      </c>
      <c r="L80" t="n">
        <v>10.5</v>
      </c>
      <c r="M80" t="n">
        <v>13</v>
      </c>
      <c r="N80" t="n">
        <v>81.95</v>
      </c>
      <c r="O80" t="n">
        <v>36371.17</v>
      </c>
      <c r="P80" t="n">
        <v>202.95</v>
      </c>
      <c r="Q80" t="n">
        <v>988.09</v>
      </c>
      <c r="R80" t="n">
        <v>46.8</v>
      </c>
      <c r="S80" t="n">
        <v>35.43</v>
      </c>
      <c r="T80" t="n">
        <v>4638.49</v>
      </c>
      <c r="U80" t="n">
        <v>0.76</v>
      </c>
      <c r="V80" t="n">
        <v>0.87</v>
      </c>
      <c r="W80" t="n">
        <v>2.98</v>
      </c>
      <c r="X80" t="n">
        <v>0.28</v>
      </c>
      <c r="Y80" t="n">
        <v>1</v>
      </c>
      <c r="Z80" t="n">
        <v>10</v>
      </c>
    </row>
    <row r="81">
      <c r="A81" t="n">
        <v>39</v>
      </c>
      <c r="B81" t="n">
        <v>140</v>
      </c>
      <c r="C81" t="inlineStr">
        <is>
          <t xml:space="preserve">CONCLUIDO	</t>
        </is>
      </c>
      <c r="D81" t="n">
        <v>5.9807</v>
      </c>
      <c r="E81" t="n">
        <v>16.72</v>
      </c>
      <c r="F81" t="n">
        <v>13.04</v>
      </c>
      <c r="G81" t="n">
        <v>52.14</v>
      </c>
      <c r="H81" t="n">
        <v>0.65</v>
      </c>
      <c r="I81" t="n">
        <v>15</v>
      </c>
      <c r="J81" t="n">
        <v>293.52</v>
      </c>
      <c r="K81" t="n">
        <v>60.56</v>
      </c>
      <c r="L81" t="n">
        <v>10.75</v>
      </c>
      <c r="M81" t="n">
        <v>13</v>
      </c>
      <c r="N81" t="n">
        <v>82.20999999999999</v>
      </c>
      <c r="O81" t="n">
        <v>36434.56</v>
      </c>
      <c r="P81" t="n">
        <v>202.37</v>
      </c>
      <c r="Q81" t="n">
        <v>988.11</v>
      </c>
      <c r="R81" t="n">
        <v>46.53</v>
      </c>
      <c r="S81" t="n">
        <v>35.43</v>
      </c>
      <c r="T81" t="n">
        <v>4499.81</v>
      </c>
      <c r="U81" t="n">
        <v>0.76</v>
      </c>
      <c r="V81" t="n">
        <v>0.87</v>
      </c>
      <c r="W81" t="n">
        <v>2.99</v>
      </c>
      <c r="X81" t="n">
        <v>0.28</v>
      </c>
      <c r="Y81" t="n">
        <v>1</v>
      </c>
      <c r="Z81" t="n">
        <v>10</v>
      </c>
    </row>
    <row r="82">
      <c r="A82" t="n">
        <v>40</v>
      </c>
      <c r="B82" t="n">
        <v>140</v>
      </c>
      <c r="C82" t="inlineStr">
        <is>
          <t xml:space="preserve">CONCLUIDO	</t>
        </is>
      </c>
      <c r="D82" t="n">
        <v>5.9785</v>
      </c>
      <c r="E82" t="n">
        <v>16.73</v>
      </c>
      <c r="F82" t="n">
        <v>13.04</v>
      </c>
      <c r="G82" t="n">
        <v>52.17</v>
      </c>
      <c r="H82" t="n">
        <v>0.67</v>
      </c>
      <c r="I82" t="n">
        <v>15</v>
      </c>
      <c r="J82" t="n">
        <v>294.03</v>
      </c>
      <c r="K82" t="n">
        <v>60.56</v>
      </c>
      <c r="L82" t="n">
        <v>11</v>
      </c>
      <c r="M82" t="n">
        <v>13</v>
      </c>
      <c r="N82" t="n">
        <v>82.48</v>
      </c>
      <c r="O82" t="n">
        <v>36498.06</v>
      </c>
      <c r="P82" t="n">
        <v>201.32</v>
      </c>
      <c r="Q82" t="n">
        <v>988.17</v>
      </c>
      <c r="R82" t="n">
        <v>46.77</v>
      </c>
      <c r="S82" t="n">
        <v>35.43</v>
      </c>
      <c r="T82" t="n">
        <v>4619.54</v>
      </c>
      <c r="U82" t="n">
        <v>0.76</v>
      </c>
      <c r="V82" t="n">
        <v>0.87</v>
      </c>
      <c r="W82" t="n">
        <v>2.99</v>
      </c>
      <c r="X82" t="n">
        <v>0.29</v>
      </c>
      <c r="Y82" t="n">
        <v>1</v>
      </c>
      <c r="Z82" t="n">
        <v>10</v>
      </c>
    </row>
    <row r="83">
      <c r="A83" t="n">
        <v>41</v>
      </c>
      <c r="B83" t="n">
        <v>140</v>
      </c>
      <c r="C83" t="inlineStr">
        <is>
          <t xml:space="preserve">CONCLUIDO	</t>
        </is>
      </c>
      <c r="D83" t="n">
        <v>6.0092</v>
      </c>
      <c r="E83" t="n">
        <v>16.64</v>
      </c>
      <c r="F83" t="n">
        <v>13.01</v>
      </c>
      <c r="G83" t="n">
        <v>55.75</v>
      </c>
      <c r="H83" t="n">
        <v>0.68</v>
      </c>
      <c r="I83" t="n">
        <v>14</v>
      </c>
      <c r="J83" t="n">
        <v>294.55</v>
      </c>
      <c r="K83" t="n">
        <v>60.56</v>
      </c>
      <c r="L83" t="n">
        <v>11.25</v>
      </c>
      <c r="M83" t="n">
        <v>12</v>
      </c>
      <c r="N83" t="n">
        <v>82.73999999999999</v>
      </c>
      <c r="O83" t="n">
        <v>36561.67</v>
      </c>
      <c r="P83" t="n">
        <v>200.58</v>
      </c>
      <c r="Q83" t="n">
        <v>988.13</v>
      </c>
      <c r="R83" t="n">
        <v>45.57</v>
      </c>
      <c r="S83" t="n">
        <v>35.43</v>
      </c>
      <c r="T83" t="n">
        <v>4027.15</v>
      </c>
      <c r="U83" t="n">
        <v>0.78</v>
      </c>
      <c r="V83" t="n">
        <v>0.88</v>
      </c>
      <c r="W83" t="n">
        <v>2.99</v>
      </c>
      <c r="X83" t="n">
        <v>0.25</v>
      </c>
      <c r="Y83" t="n">
        <v>1</v>
      </c>
      <c r="Z83" t="n">
        <v>10</v>
      </c>
    </row>
    <row r="84">
      <c r="A84" t="n">
        <v>42</v>
      </c>
      <c r="B84" t="n">
        <v>140</v>
      </c>
      <c r="C84" t="inlineStr">
        <is>
          <t xml:space="preserve">CONCLUIDO	</t>
        </is>
      </c>
      <c r="D84" t="n">
        <v>6.0093</v>
      </c>
      <c r="E84" t="n">
        <v>16.64</v>
      </c>
      <c r="F84" t="n">
        <v>13.01</v>
      </c>
      <c r="G84" t="n">
        <v>55.75</v>
      </c>
      <c r="H84" t="n">
        <v>0.6899999999999999</v>
      </c>
      <c r="I84" t="n">
        <v>14</v>
      </c>
      <c r="J84" t="n">
        <v>295.06</v>
      </c>
      <c r="K84" t="n">
        <v>60.56</v>
      </c>
      <c r="L84" t="n">
        <v>11.5</v>
      </c>
      <c r="M84" t="n">
        <v>12</v>
      </c>
      <c r="N84" t="n">
        <v>83.01000000000001</v>
      </c>
      <c r="O84" t="n">
        <v>36625.39</v>
      </c>
      <c r="P84" t="n">
        <v>200.21</v>
      </c>
      <c r="Q84" t="n">
        <v>988.13</v>
      </c>
      <c r="R84" t="n">
        <v>45.67</v>
      </c>
      <c r="S84" t="n">
        <v>35.43</v>
      </c>
      <c r="T84" t="n">
        <v>4075.16</v>
      </c>
      <c r="U84" t="n">
        <v>0.78</v>
      </c>
      <c r="V84" t="n">
        <v>0.88</v>
      </c>
      <c r="W84" t="n">
        <v>2.99</v>
      </c>
      <c r="X84" t="n">
        <v>0.25</v>
      </c>
      <c r="Y84" t="n">
        <v>1</v>
      </c>
      <c r="Z84" t="n">
        <v>10</v>
      </c>
    </row>
    <row r="85">
      <c r="A85" t="n">
        <v>43</v>
      </c>
      <c r="B85" t="n">
        <v>140</v>
      </c>
      <c r="C85" t="inlineStr">
        <is>
          <t xml:space="preserve">CONCLUIDO	</t>
        </is>
      </c>
      <c r="D85" t="n">
        <v>6.0121</v>
      </c>
      <c r="E85" t="n">
        <v>16.63</v>
      </c>
      <c r="F85" t="n">
        <v>13</v>
      </c>
      <c r="G85" t="n">
        <v>55.72</v>
      </c>
      <c r="H85" t="n">
        <v>0.71</v>
      </c>
      <c r="I85" t="n">
        <v>14</v>
      </c>
      <c r="J85" t="n">
        <v>295.58</v>
      </c>
      <c r="K85" t="n">
        <v>60.56</v>
      </c>
      <c r="L85" t="n">
        <v>11.75</v>
      </c>
      <c r="M85" t="n">
        <v>12</v>
      </c>
      <c r="N85" t="n">
        <v>83.28</v>
      </c>
      <c r="O85" t="n">
        <v>36689.22</v>
      </c>
      <c r="P85" t="n">
        <v>198.58</v>
      </c>
      <c r="Q85" t="n">
        <v>988.09</v>
      </c>
      <c r="R85" t="n">
        <v>45.43</v>
      </c>
      <c r="S85" t="n">
        <v>35.43</v>
      </c>
      <c r="T85" t="n">
        <v>3953.83</v>
      </c>
      <c r="U85" t="n">
        <v>0.78</v>
      </c>
      <c r="V85" t="n">
        <v>0.88</v>
      </c>
      <c r="W85" t="n">
        <v>2.98</v>
      </c>
      <c r="X85" t="n">
        <v>0.25</v>
      </c>
      <c r="Y85" t="n">
        <v>1</v>
      </c>
      <c r="Z85" t="n">
        <v>10</v>
      </c>
    </row>
    <row r="86">
      <c r="A86" t="n">
        <v>44</v>
      </c>
      <c r="B86" t="n">
        <v>140</v>
      </c>
      <c r="C86" t="inlineStr">
        <is>
          <t xml:space="preserve">CONCLUIDO	</t>
        </is>
      </c>
      <c r="D86" t="n">
        <v>6.0328</v>
      </c>
      <c r="E86" t="n">
        <v>16.58</v>
      </c>
      <c r="F86" t="n">
        <v>13</v>
      </c>
      <c r="G86" t="n">
        <v>59.98</v>
      </c>
      <c r="H86" t="n">
        <v>0.72</v>
      </c>
      <c r="I86" t="n">
        <v>13</v>
      </c>
      <c r="J86" t="n">
        <v>296.1</v>
      </c>
      <c r="K86" t="n">
        <v>60.56</v>
      </c>
      <c r="L86" t="n">
        <v>12</v>
      </c>
      <c r="M86" t="n">
        <v>11</v>
      </c>
      <c r="N86" t="n">
        <v>83.54000000000001</v>
      </c>
      <c r="O86" t="n">
        <v>36753.16</v>
      </c>
      <c r="P86" t="n">
        <v>198.27</v>
      </c>
      <c r="Q86" t="n">
        <v>988.09</v>
      </c>
      <c r="R86" t="n">
        <v>45.33</v>
      </c>
      <c r="S86" t="n">
        <v>35.43</v>
      </c>
      <c r="T86" t="n">
        <v>3909.85</v>
      </c>
      <c r="U86" t="n">
        <v>0.78</v>
      </c>
      <c r="V86" t="n">
        <v>0.88</v>
      </c>
      <c r="W86" t="n">
        <v>2.98</v>
      </c>
      <c r="X86" t="n">
        <v>0.24</v>
      </c>
      <c r="Y86" t="n">
        <v>1</v>
      </c>
      <c r="Z86" t="n">
        <v>10</v>
      </c>
    </row>
    <row r="87">
      <c r="A87" t="n">
        <v>45</v>
      </c>
      <c r="B87" t="n">
        <v>140</v>
      </c>
      <c r="C87" t="inlineStr">
        <is>
          <t xml:space="preserve">CONCLUIDO	</t>
        </is>
      </c>
      <c r="D87" t="n">
        <v>6.0327</v>
      </c>
      <c r="E87" t="n">
        <v>16.58</v>
      </c>
      <c r="F87" t="n">
        <v>13</v>
      </c>
      <c r="G87" t="n">
        <v>59.98</v>
      </c>
      <c r="H87" t="n">
        <v>0.74</v>
      </c>
      <c r="I87" t="n">
        <v>13</v>
      </c>
      <c r="J87" t="n">
        <v>296.62</v>
      </c>
      <c r="K87" t="n">
        <v>60.56</v>
      </c>
      <c r="L87" t="n">
        <v>12.25</v>
      </c>
      <c r="M87" t="n">
        <v>11</v>
      </c>
      <c r="N87" t="n">
        <v>83.81</v>
      </c>
      <c r="O87" t="n">
        <v>36817.22</v>
      </c>
      <c r="P87" t="n">
        <v>197.49</v>
      </c>
      <c r="Q87" t="n">
        <v>988.11</v>
      </c>
      <c r="R87" t="n">
        <v>45.29</v>
      </c>
      <c r="S87" t="n">
        <v>35.43</v>
      </c>
      <c r="T87" t="n">
        <v>3891.35</v>
      </c>
      <c r="U87" t="n">
        <v>0.78</v>
      </c>
      <c r="V87" t="n">
        <v>0.88</v>
      </c>
      <c r="W87" t="n">
        <v>2.99</v>
      </c>
      <c r="X87" t="n">
        <v>0.24</v>
      </c>
      <c r="Y87" t="n">
        <v>1</v>
      </c>
      <c r="Z87" t="n">
        <v>10</v>
      </c>
    </row>
    <row r="88">
      <c r="A88" t="n">
        <v>46</v>
      </c>
      <c r="B88" t="n">
        <v>140</v>
      </c>
      <c r="C88" t="inlineStr">
        <is>
          <t xml:space="preserve">CONCLUIDO	</t>
        </is>
      </c>
      <c r="D88" t="n">
        <v>6.0351</v>
      </c>
      <c r="E88" t="n">
        <v>16.57</v>
      </c>
      <c r="F88" t="n">
        <v>12.99</v>
      </c>
      <c r="G88" t="n">
        <v>59.95</v>
      </c>
      <c r="H88" t="n">
        <v>0.75</v>
      </c>
      <c r="I88" t="n">
        <v>13</v>
      </c>
      <c r="J88" t="n">
        <v>297.14</v>
      </c>
      <c r="K88" t="n">
        <v>60.56</v>
      </c>
      <c r="L88" t="n">
        <v>12.5</v>
      </c>
      <c r="M88" t="n">
        <v>11</v>
      </c>
      <c r="N88" t="n">
        <v>84.08</v>
      </c>
      <c r="O88" t="n">
        <v>36881.39</v>
      </c>
      <c r="P88" t="n">
        <v>196.91</v>
      </c>
      <c r="Q88" t="n">
        <v>988.09</v>
      </c>
      <c r="R88" t="n">
        <v>44.99</v>
      </c>
      <c r="S88" t="n">
        <v>35.43</v>
      </c>
      <c r="T88" t="n">
        <v>3743.14</v>
      </c>
      <c r="U88" t="n">
        <v>0.79</v>
      </c>
      <c r="V88" t="n">
        <v>0.88</v>
      </c>
      <c r="W88" t="n">
        <v>2.99</v>
      </c>
      <c r="X88" t="n">
        <v>0.24</v>
      </c>
      <c r="Y88" t="n">
        <v>1</v>
      </c>
      <c r="Z88" t="n">
        <v>10</v>
      </c>
    </row>
    <row r="89">
      <c r="A89" t="n">
        <v>47</v>
      </c>
      <c r="B89" t="n">
        <v>140</v>
      </c>
      <c r="C89" t="inlineStr">
        <is>
          <t xml:space="preserve">CONCLUIDO	</t>
        </is>
      </c>
      <c r="D89" t="n">
        <v>6.0606</v>
      </c>
      <c r="E89" t="n">
        <v>16.5</v>
      </c>
      <c r="F89" t="n">
        <v>12.97</v>
      </c>
      <c r="G89" t="n">
        <v>64.86</v>
      </c>
      <c r="H89" t="n">
        <v>0.76</v>
      </c>
      <c r="I89" t="n">
        <v>12</v>
      </c>
      <c r="J89" t="n">
        <v>297.66</v>
      </c>
      <c r="K89" t="n">
        <v>60.56</v>
      </c>
      <c r="L89" t="n">
        <v>12.75</v>
      </c>
      <c r="M89" t="n">
        <v>10</v>
      </c>
      <c r="N89" t="n">
        <v>84.36</v>
      </c>
      <c r="O89" t="n">
        <v>36945.67</v>
      </c>
      <c r="P89" t="n">
        <v>195.05</v>
      </c>
      <c r="Q89" t="n">
        <v>988.11</v>
      </c>
      <c r="R89" t="n">
        <v>44.5</v>
      </c>
      <c r="S89" t="n">
        <v>35.43</v>
      </c>
      <c r="T89" t="n">
        <v>3503.44</v>
      </c>
      <c r="U89" t="n">
        <v>0.8</v>
      </c>
      <c r="V89" t="n">
        <v>0.88</v>
      </c>
      <c r="W89" t="n">
        <v>2.99</v>
      </c>
      <c r="X89" t="n">
        <v>0.22</v>
      </c>
      <c r="Y89" t="n">
        <v>1</v>
      </c>
      <c r="Z89" t="n">
        <v>10</v>
      </c>
    </row>
    <row r="90">
      <c r="A90" t="n">
        <v>48</v>
      </c>
      <c r="B90" t="n">
        <v>140</v>
      </c>
      <c r="C90" t="inlineStr">
        <is>
          <t xml:space="preserve">CONCLUIDO	</t>
        </is>
      </c>
      <c r="D90" t="n">
        <v>6.0614</v>
      </c>
      <c r="E90" t="n">
        <v>16.5</v>
      </c>
      <c r="F90" t="n">
        <v>12.97</v>
      </c>
      <c r="G90" t="n">
        <v>64.84999999999999</v>
      </c>
      <c r="H90" t="n">
        <v>0.78</v>
      </c>
      <c r="I90" t="n">
        <v>12</v>
      </c>
      <c r="J90" t="n">
        <v>298.18</v>
      </c>
      <c r="K90" t="n">
        <v>60.56</v>
      </c>
      <c r="L90" t="n">
        <v>13</v>
      </c>
      <c r="M90" t="n">
        <v>10</v>
      </c>
      <c r="N90" t="n">
        <v>84.63</v>
      </c>
      <c r="O90" t="n">
        <v>37010.06</v>
      </c>
      <c r="P90" t="n">
        <v>194.77</v>
      </c>
      <c r="Q90" t="n">
        <v>988.09</v>
      </c>
      <c r="R90" t="n">
        <v>44.42</v>
      </c>
      <c r="S90" t="n">
        <v>35.43</v>
      </c>
      <c r="T90" t="n">
        <v>3463.04</v>
      </c>
      <c r="U90" t="n">
        <v>0.8</v>
      </c>
      <c r="V90" t="n">
        <v>0.88</v>
      </c>
      <c r="W90" t="n">
        <v>2.99</v>
      </c>
      <c r="X90" t="n">
        <v>0.22</v>
      </c>
      <c r="Y90" t="n">
        <v>1</v>
      </c>
      <c r="Z90" t="n">
        <v>10</v>
      </c>
    </row>
    <row r="91">
      <c r="A91" t="n">
        <v>49</v>
      </c>
      <c r="B91" t="n">
        <v>140</v>
      </c>
      <c r="C91" t="inlineStr">
        <is>
          <t xml:space="preserve">CONCLUIDO	</t>
        </is>
      </c>
      <c r="D91" t="n">
        <v>6.062</v>
      </c>
      <c r="E91" t="n">
        <v>16.5</v>
      </c>
      <c r="F91" t="n">
        <v>12.97</v>
      </c>
      <c r="G91" t="n">
        <v>64.84</v>
      </c>
      <c r="H91" t="n">
        <v>0.79</v>
      </c>
      <c r="I91" t="n">
        <v>12</v>
      </c>
      <c r="J91" t="n">
        <v>298.71</v>
      </c>
      <c r="K91" t="n">
        <v>60.56</v>
      </c>
      <c r="L91" t="n">
        <v>13.25</v>
      </c>
      <c r="M91" t="n">
        <v>10</v>
      </c>
      <c r="N91" t="n">
        <v>84.90000000000001</v>
      </c>
      <c r="O91" t="n">
        <v>37074.57</v>
      </c>
      <c r="P91" t="n">
        <v>194.44</v>
      </c>
      <c r="Q91" t="n">
        <v>988.12</v>
      </c>
      <c r="R91" t="n">
        <v>44.38</v>
      </c>
      <c r="S91" t="n">
        <v>35.43</v>
      </c>
      <c r="T91" t="n">
        <v>3439.59</v>
      </c>
      <c r="U91" t="n">
        <v>0.8</v>
      </c>
      <c r="V91" t="n">
        <v>0.88</v>
      </c>
      <c r="W91" t="n">
        <v>2.98</v>
      </c>
      <c r="X91" t="n">
        <v>0.21</v>
      </c>
      <c r="Y91" t="n">
        <v>1</v>
      </c>
      <c r="Z91" t="n">
        <v>10</v>
      </c>
    </row>
    <row r="92">
      <c r="A92" t="n">
        <v>50</v>
      </c>
      <c r="B92" t="n">
        <v>140</v>
      </c>
      <c r="C92" t="inlineStr">
        <is>
          <t xml:space="preserve">CONCLUIDO	</t>
        </is>
      </c>
      <c r="D92" t="n">
        <v>6.0617</v>
      </c>
      <c r="E92" t="n">
        <v>16.5</v>
      </c>
      <c r="F92" t="n">
        <v>12.97</v>
      </c>
      <c r="G92" t="n">
        <v>64.84999999999999</v>
      </c>
      <c r="H92" t="n">
        <v>0.8</v>
      </c>
      <c r="I92" t="n">
        <v>12</v>
      </c>
      <c r="J92" t="n">
        <v>299.23</v>
      </c>
      <c r="K92" t="n">
        <v>60.56</v>
      </c>
      <c r="L92" t="n">
        <v>13.5</v>
      </c>
      <c r="M92" t="n">
        <v>10</v>
      </c>
      <c r="N92" t="n">
        <v>85.18000000000001</v>
      </c>
      <c r="O92" t="n">
        <v>37139.2</v>
      </c>
      <c r="P92" t="n">
        <v>193.31</v>
      </c>
      <c r="Q92" t="n">
        <v>988.09</v>
      </c>
      <c r="R92" t="n">
        <v>44.51</v>
      </c>
      <c r="S92" t="n">
        <v>35.43</v>
      </c>
      <c r="T92" t="n">
        <v>3506.4</v>
      </c>
      <c r="U92" t="n">
        <v>0.8</v>
      </c>
      <c r="V92" t="n">
        <v>0.88</v>
      </c>
      <c r="W92" t="n">
        <v>2.98</v>
      </c>
      <c r="X92" t="n">
        <v>0.22</v>
      </c>
      <c r="Y92" t="n">
        <v>1</v>
      </c>
      <c r="Z92" t="n">
        <v>10</v>
      </c>
    </row>
    <row r="93">
      <c r="A93" t="n">
        <v>51</v>
      </c>
      <c r="B93" t="n">
        <v>140</v>
      </c>
      <c r="C93" t="inlineStr">
        <is>
          <t xml:space="preserve">CONCLUIDO	</t>
        </is>
      </c>
      <c r="D93" t="n">
        <v>6.0874</v>
      </c>
      <c r="E93" t="n">
        <v>16.43</v>
      </c>
      <c r="F93" t="n">
        <v>12.95</v>
      </c>
      <c r="G93" t="n">
        <v>70.65000000000001</v>
      </c>
      <c r="H93" t="n">
        <v>0.82</v>
      </c>
      <c r="I93" t="n">
        <v>11</v>
      </c>
      <c r="J93" t="n">
        <v>299.76</v>
      </c>
      <c r="K93" t="n">
        <v>60.56</v>
      </c>
      <c r="L93" t="n">
        <v>13.75</v>
      </c>
      <c r="M93" t="n">
        <v>9</v>
      </c>
      <c r="N93" t="n">
        <v>85.45</v>
      </c>
      <c r="O93" t="n">
        <v>37204.07</v>
      </c>
      <c r="P93" t="n">
        <v>192.1</v>
      </c>
      <c r="Q93" t="n">
        <v>988.08</v>
      </c>
      <c r="R93" t="n">
        <v>43.86</v>
      </c>
      <c r="S93" t="n">
        <v>35.43</v>
      </c>
      <c r="T93" t="n">
        <v>3185.86</v>
      </c>
      <c r="U93" t="n">
        <v>0.8100000000000001</v>
      </c>
      <c r="V93" t="n">
        <v>0.88</v>
      </c>
      <c r="W93" t="n">
        <v>2.98</v>
      </c>
      <c r="X93" t="n">
        <v>0.2</v>
      </c>
      <c r="Y93" t="n">
        <v>1</v>
      </c>
      <c r="Z93" t="n">
        <v>10</v>
      </c>
    </row>
    <row r="94">
      <c r="A94" t="n">
        <v>52</v>
      </c>
      <c r="B94" t="n">
        <v>140</v>
      </c>
      <c r="C94" t="inlineStr">
        <is>
          <t xml:space="preserve">CONCLUIDO	</t>
        </is>
      </c>
      <c r="D94" t="n">
        <v>6.085</v>
      </c>
      <c r="E94" t="n">
        <v>16.43</v>
      </c>
      <c r="F94" t="n">
        <v>12.96</v>
      </c>
      <c r="G94" t="n">
        <v>70.68000000000001</v>
      </c>
      <c r="H94" t="n">
        <v>0.83</v>
      </c>
      <c r="I94" t="n">
        <v>11</v>
      </c>
      <c r="J94" t="n">
        <v>300.28</v>
      </c>
      <c r="K94" t="n">
        <v>60.56</v>
      </c>
      <c r="L94" t="n">
        <v>14</v>
      </c>
      <c r="M94" t="n">
        <v>9</v>
      </c>
      <c r="N94" t="n">
        <v>85.73</v>
      </c>
      <c r="O94" t="n">
        <v>37268.93</v>
      </c>
      <c r="P94" t="n">
        <v>191.97</v>
      </c>
      <c r="Q94" t="n">
        <v>988.08</v>
      </c>
      <c r="R94" t="n">
        <v>44.19</v>
      </c>
      <c r="S94" t="n">
        <v>35.43</v>
      </c>
      <c r="T94" t="n">
        <v>3348.87</v>
      </c>
      <c r="U94" t="n">
        <v>0.8</v>
      </c>
      <c r="V94" t="n">
        <v>0.88</v>
      </c>
      <c r="W94" t="n">
        <v>2.98</v>
      </c>
      <c r="X94" t="n">
        <v>0.2</v>
      </c>
      <c r="Y94" t="n">
        <v>1</v>
      </c>
      <c r="Z94" t="n">
        <v>10</v>
      </c>
    </row>
    <row r="95">
      <c r="A95" t="n">
        <v>53</v>
      </c>
      <c r="B95" t="n">
        <v>140</v>
      </c>
      <c r="C95" t="inlineStr">
        <is>
          <t xml:space="preserve">CONCLUIDO	</t>
        </is>
      </c>
      <c r="D95" t="n">
        <v>6.0886</v>
      </c>
      <c r="E95" t="n">
        <v>16.42</v>
      </c>
      <c r="F95" t="n">
        <v>12.95</v>
      </c>
      <c r="G95" t="n">
        <v>70.63</v>
      </c>
      <c r="H95" t="n">
        <v>0.84</v>
      </c>
      <c r="I95" t="n">
        <v>11</v>
      </c>
      <c r="J95" t="n">
        <v>300.81</v>
      </c>
      <c r="K95" t="n">
        <v>60.56</v>
      </c>
      <c r="L95" t="n">
        <v>14.25</v>
      </c>
      <c r="M95" t="n">
        <v>9</v>
      </c>
      <c r="N95" t="n">
        <v>86</v>
      </c>
      <c r="O95" t="n">
        <v>37333.9</v>
      </c>
      <c r="P95" t="n">
        <v>191.53</v>
      </c>
      <c r="Q95" t="n">
        <v>988.1</v>
      </c>
      <c r="R95" t="n">
        <v>43.81</v>
      </c>
      <c r="S95" t="n">
        <v>35.43</v>
      </c>
      <c r="T95" t="n">
        <v>3162.68</v>
      </c>
      <c r="U95" t="n">
        <v>0.8100000000000001</v>
      </c>
      <c r="V95" t="n">
        <v>0.88</v>
      </c>
      <c r="W95" t="n">
        <v>2.98</v>
      </c>
      <c r="X95" t="n">
        <v>0.2</v>
      </c>
      <c r="Y95" t="n">
        <v>1</v>
      </c>
      <c r="Z95" t="n">
        <v>10</v>
      </c>
    </row>
    <row r="96">
      <c r="A96" t="n">
        <v>54</v>
      </c>
      <c r="B96" t="n">
        <v>140</v>
      </c>
      <c r="C96" t="inlineStr">
        <is>
          <t xml:space="preserve">CONCLUIDO	</t>
        </is>
      </c>
      <c r="D96" t="n">
        <v>6.09</v>
      </c>
      <c r="E96" t="n">
        <v>16.42</v>
      </c>
      <c r="F96" t="n">
        <v>12.94</v>
      </c>
      <c r="G96" t="n">
        <v>70.61</v>
      </c>
      <c r="H96" t="n">
        <v>0.86</v>
      </c>
      <c r="I96" t="n">
        <v>11</v>
      </c>
      <c r="J96" t="n">
        <v>301.34</v>
      </c>
      <c r="K96" t="n">
        <v>60.56</v>
      </c>
      <c r="L96" t="n">
        <v>14.5</v>
      </c>
      <c r="M96" t="n">
        <v>9</v>
      </c>
      <c r="N96" t="n">
        <v>86.28</v>
      </c>
      <c r="O96" t="n">
        <v>37399</v>
      </c>
      <c r="P96" t="n">
        <v>190.55</v>
      </c>
      <c r="Q96" t="n">
        <v>988.08</v>
      </c>
      <c r="R96" t="n">
        <v>43.83</v>
      </c>
      <c r="S96" t="n">
        <v>35.43</v>
      </c>
      <c r="T96" t="n">
        <v>3171.67</v>
      </c>
      <c r="U96" t="n">
        <v>0.8100000000000001</v>
      </c>
      <c r="V96" t="n">
        <v>0.88</v>
      </c>
      <c r="W96" t="n">
        <v>2.98</v>
      </c>
      <c r="X96" t="n">
        <v>0.19</v>
      </c>
      <c r="Y96" t="n">
        <v>1</v>
      </c>
      <c r="Z96" t="n">
        <v>10</v>
      </c>
    </row>
    <row r="97">
      <c r="A97" t="n">
        <v>55</v>
      </c>
      <c r="B97" t="n">
        <v>140</v>
      </c>
      <c r="C97" t="inlineStr">
        <is>
          <t xml:space="preserve">CONCLUIDO	</t>
        </is>
      </c>
      <c r="D97" t="n">
        <v>6.0898</v>
      </c>
      <c r="E97" t="n">
        <v>16.42</v>
      </c>
      <c r="F97" t="n">
        <v>12.95</v>
      </c>
      <c r="G97" t="n">
        <v>70.61</v>
      </c>
      <c r="H97" t="n">
        <v>0.87</v>
      </c>
      <c r="I97" t="n">
        <v>11</v>
      </c>
      <c r="J97" t="n">
        <v>301.86</v>
      </c>
      <c r="K97" t="n">
        <v>60.56</v>
      </c>
      <c r="L97" t="n">
        <v>14.75</v>
      </c>
      <c r="M97" t="n">
        <v>9</v>
      </c>
      <c r="N97" t="n">
        <v>86.56</v>
      </c>
      <c r="O97" t="n">
        <v>37464.21</v>
      </c>
      <c r="P97" t="n">
        <v>189.42</v>
      </c>
      <c r="Q97" t="n">
        <v>988.15</v>
      </c>
      <c r="R97" t="n">
        <v>43.8</v>
      </c>
      <c r="S97" t="n">
        <v>35.43</v>
      </c>
      <c r="T97" t="n">
        <v>3157.91</v>
      </c>
      <c r="U97" t="n">
        <v>0.8100000000000001</v>
      </c>
      <c r="V97" t="n">
        <v>0.88</v>
      </c>
      <c r="W97" t="n">
        <v>2.98</v>
      </c>
      <c r="X97" t="n">
        <v>0.19</v>
      </c>
      <c r="Y97" t="n">
        <v>1</v>
      </c>
      <c r="Z97" t="n">
        <v>10</v>
      </c>
    </row>
    <row r="98">
      <c r="A98" t="n">
        <v>56</v>
      </c>
      <c r="B98" t="n">
        <v>140</v>
      </c>
      <c r="C98" t="inlineStr">
        <is>
          <t xml:space="preserve">CONCLUIDO	</t>
        </is>
      </c>
      <c r="D98" t="n">
        <v>6.1156</v>
      </c>
      <c r="E98" t="n">
        <v>16.35</v>
      </c>
      <c r="F98" t="n">
        <v>12.93</v>
      </c>
      <c r="G98" t="n">
        <v>77.56999999999999</v>
      </c>
      <c r="H98" t="n">
        <v>0.88</v>
      </c>
      <c r="I98" t="n">
        <v>10</v>
      </c>
      <c r="J98" t="n">
        <v>302.39</v>
      </c>
      <c r="K98" t="n">
        <v>60.56</v>
      </c>
      <c r="L98" t="n">
        <v>15</v>
      </c>
      <c r="M98" t="n">
        <v>8</v>
      </c>
      <c r="N98" t="n">
        <v>86.84</v>
      </c>
      <c r="O98" t="n">
        <v>37529.55</v>
      </c>
      <c r="P98" t="n">
        <v>187.7</v>
      </c>
      <c r="Q98" t="n">
        <v>988.08</v>
      </c>
      <c r="R98" t="n">
        <v>43.04</v>
      </c>
      <c r="S98" t="n">
        <v>35.43</v>
      </c>
      <c r="T98" t="n">
        <v>2780.17</v>
      </c>
      <c r="U98" t="n">
        <v>0.82</v>
      </c>
      <c r="V98" t="n">
        <v>0.88</v>
      </c>
      <c r="W98" t="n">
        <v>2.98</v>
      </c>
      <c r="X98" t="n">
        <v>0.17</v>
      </c>
      <c r="Y98" t="n">
        <v>1</v>
      </c>
      <c r="Z98" t="n">
        <v>10</v>
      </c>
    </row>
    <row r="99">
      <c r="A99" t="n">
        <v>57</v>
      </c>
      <c r="B99" t="n">
        <v>140</v>
      </c>
      <c r="C99" t="inlineStr">
        <is>
          <t xml:space="preserve">CONCLUIDO	</t>
        </is>
      </c>
      <c r="D99" t="n">
        <v>6.1114</v>
      </c>
      <c r="E99" t="n">
        <v>16.36</v>
      </c>
      <c r="F99" t="n">
        <v>12.94</v>
      </c>
      <c r="G99" t="n">
        <v>77.64</v>
      </c>
      <c r="H99" t="n">
        <v>0.9</v>
      </c>
      <c r="I99" t="n">
        <v>10</v>
      </c>
      <c r="J99" t="n">
        <v>302.92</v>
      </c>
      <c r="K99" t="n">
        <v>60.56</v>
      </c>
      <c r="L99" t="n">
        <v>15.25</v>
      </c>
      <c r="M99" t="n">
        <v>8</v>
      </c>
      <c r="N99" t="n">
        <v>87.12</v>
      </c>
      <c r="O99" t="n">
        <v>37595</v>
      </c>
      <c r="P99" t="n">
        <v>187.14</v>
      </c>
      <c r="Q99" t="n">
        <v>988.1799999999999</v>
      </c>
      <c r="R99" t="n">
        <v>43.59</v>
      </c>
      <c r="S99" t="n">
        <v>35.43</v>
      </c>
      <c r="T99" t="n">
        <v>3056.51</v>
      </c>
      <c r="U99" t="n">
        <v>0.8100000000000001</v>
      </c>
      <c r="V99" t="n">
        <v>0.88</v>
      </c>
      <c r="W99" t="n">
        <v>2.98</v>
      </c>
      <c r="X99" t="n">
        <v>0.19</v>
      </c>
      <c r="Y99" t="n">
        <v>1</v>
      </c>
      <c r="Z99" t="n">
        <v>10</v>
      </c>
    </row>
    <row r="100">
      <c r="A100" t="n">
        <v>58</v>
      </c>
      <c r="B100" t="n">
        <v>140</v>
      </c>
      <c r="C100" t="inlineStr">
        <is>
          <t xml:space="preserve">CONCLUIDO	</t>
        </is>
      </c>
      <c r="D100" t="n">
        <v>6.1164</v>
      </c>
      <c r="E100" t="n">
        <v>16.35</v>
      </c>
      <c r="F100" t="n">
        <v>12.93</v>
      </c>
      <c r="G100" t="n">
        <v>77.56</v>
      </c>
      <c r="H100" t="n">
        <v>0.91</v>
      </c>
      <c r="I100" t="n">
        <v>10</v>
      </c>
      <c r="J100" t="n">
        <v>303.46</v>
      </c>
      <c r="K100" t="n">
        <v>60.56</v>
      </c>
      <c r="L100" t="n">
        <v>15.5</v>
      </c>
      <c r="M100" t="n">
        <v>8</v>
      </c>
      <c r="N100" t="n">
        <v>87.40000000000001</v>
      </c>
      <c r="O100" t="n">
        <v>37660.57</v>
      </c>
      <c r="P100" t="n">
        <v>185.94</v>
      </c>
      <c r="Q100" t="n">
        <v>988.1</v>
      </c>
      <c r="R100" t="n">
        <v>43.13</v>
      </c>
      <c r="S100" t="n">
        <v>35.43</v>
      </c>
      <c r="T100" t="n">
        <v>2824.6</v>
      </c>
      <c r="U100" t="n">
        <v>0.82</v>
      </c>
      <c r="V100" t="n">
        <v>0.88</v>
      </c>
      <c r="W100" t="n">
        <v>2.98</v>
      </c>
      <c r="X100" t="n">
        <v>0.17</v>
      </c>
      <c r="Y100" t="n">
        <v>1</v>
      </c>
      <c r="Z100" t="n">
        <v>10</v>
      </c>
    </row>
    <row r="101">
      <c r="A101" t="n">
        <v>59</v>
      </c>
      <c r="B101" t="n">
        <v>140</v>
      </c>
      <c r="C101" t="inlineStr">
        <is>
          <t xml:space="preserve">CONCLUIDO	</t>
        </is>
      </c>
      <c r="D101" t="n">
        <v>6.1144</v>
      </c>
      <c r="E101" t="n">
        <v>16.35</v>
      </c>
      <c r="F101" t="n">
        <v>12.93</v>
      </c>
      <c r="G101" t="n">
        <v>77.59</v>
      </c>
      <c r="H101" t="n">
        <v>0.92</v>
      </c>
      <c r="I101" t="n">
        <v>10</v>
      </c>
      <c r="J101" t="n">
        <v>303.99</v>
      </c>
      <c r="K101" t="n">
        <v>60.56</v>
      </c>
      <c r="L101" t="n">
        <v>15.75</v>
      </c>
      <c r="M101" t="n">
        <v>8</v>
      </c>
      <c r="N101" t="n">
        <v>87.68000000000001</v>
      </c>
      <c r="O101" t="n">
        <v>37726.27</v>
      </c>
      <c r="P101" t="n">
        <v>186.15</v>
      </c>
      <c r="Q101" t="n">
        <v>988.12</v>
      </c>
      <c r="R101" t="n">
        <v>43.16</v>
      </c>
      <c r="S101" t="n">
        <v>35.43</v>
      </c>
      <c r="T101" t="n">
        <v>2842.71</v>
      </c>
      <c r="U101" t="n">
        <v>0.82</v>
      </c>
      <c r="V101" t="n">
        <v>0.88</v>
      </c>
      <c r="W101" t="n">
        <v>2.98</v>
      </c>
      <c r="X101" t="n">
        <v>0.18</v>
      </c>
      <c r="Y101" t="n">
        <v>1</v>
      </c>
      <c r="Z101" t="n">
        <v>10</v>
      </c>
    </row>
    <row r="102">
      <c r="A102" t="n">
        <v>60</v>
      </c>
      <c r="B102" t="n">
        <v>140</v>
      </c>
      <c r="C102" t="inlineStr">
        <is>
          <t xml:space="preserve">CONCLUIDO	</t>
        </is>
      </c>
      <c r="D102" t="n">
        <v>6.1131</v>
      </c>
      <c r="E102" t="n">
        <v>16.36</v>
      </c>
      <c r="F102" t="n">
        <v>12.94</v>
      </c>
      <c r="G102" t="n">
        <v>77.61</v>
      </c>
      <c r="H102" t="n">
        <v>0.9399999999999999</v>
      </c>
      <c r="I102" t="n">
        <v>10</v>
      </c>
      <c r="J102" t="n">
        <v>304.52</v>
      </c>
      <c r="K102" t="n">
        <v>60.56</v>
      </c>
      <c r="L102" t="n">
        <v>16</v>
      </c>
      <c r="M102" t="n">
        <v>8</v>
      </c>
      <c r="N102" t="n">
        <v>87.97</v>
      </c>
      <c r="O102" t="n">
        <v>37792.08</v>
      </c>
      <c r="P102" t="n">
        <v>185.14</v>
      </c>
      <c r="Q102" t="n">
        <v>988.08</v>
      </c>
      <c r="R102" t="n">
        <v>43.37</v>
      </c>
      <c r="S102" t="n">
        <v>35.43</v>
      </c>
      <c r="T102" t="n">
        <v>2947.3</v>
      </c>
      <c r="U102" t="n">
        <v>0.82</v>
      </c>
      <c r="V102" t="n">
        <v>0.88</v>
      </c>
      <c r="W102" t="n">
        <v>2.98</v>
      </c>
      <c r="X102" t="n">
        <v>0.18</v>
      </c>
      <c r="Y102" t="n">
        <v>1</v>
      </c>
      <c r="Z102" t="n">
        <v>10</v>
      </c>
    </row>
    <row r="103">
      <c r="A103" t="n">
        <v>61</v>
      </c>
      <c r="B103" t="n">
        <v>140</v>
      </c>
      <c r="C103" t="inlineStr">
        <is>
          <t xml:space="preserve">CONCLUIDO	</t>
        </is>
      </c>
      <c r="D103" t="n">
        <v>6.1152</v>
      </c>
      <c r="E103" t="n">
        <v>16.35</v>
      </c>
      <c r="F103" t="n">
        <v>12.93</v>
      </c>
      <c r="G103" t="n">
        <v>77.58</v>
      </c>
      <c r="H103" t="n">
        <v>0.95</v>
      </c>
      <c r="I103" t="n">
        <v>10</v>
      </c>
      <c r="J103" t="n">
        <v>305.06</v>
      </c>
      <c r="K103" t="n">
        <v>60.56</v>
      </c>
      <c r="L103" t="n">
        <v>16.25</v>
      </c>
      <c r="M103" t="n">
        <v>8</v>
      </c>
      <c r="N103" t="n">
        <v>88.25</v>
      </c>
      <c r="O103" t="n">
        <v>37858.02</v>
      </c>
      <c r="P103" t="n">
        <v>184.14</v>
      </c>
      <c r="Q103" t="n">
        <v>988.1</v>
      </c>
      <c r="R103" t="n">
        <v>43.25</v>
      </c>
      <c r="S103" t="n">
        <v>35.43</v>
      </c>
      <c r="T103" t="n">
        <v>2886.65</v>
      </c>
      <c r="U103" t="n">
        <v>0.82</v>
      </c>
      <c r="V103" t="n">
        <v>0.88</v>
      </c>
      <c r="W103" t="n">
        <v>2.98</v>
      </c>
      <c r="X103" t="n">
        <v>0.18</v>
      </c>
      <c r="Y103" t="n">
        <v>1</v>
      </c>
      <c r="Z103" t="n">
        <v>10</v>
      </c>
    </row>
    <row r="104">
      <c r="A104" t="n">
        <v>62</v>
      </c>
      <c r="B104" t="n">
        <v>140</v>
      </c>
      <c r="C104" t="inlineStr">
        <is>
          <t xml:space="preserve">CONCLUIDO	</t>
        </is>
      </c>
      <c r="D104" t="n">
        <v>6.1389</v>
      </c>
      <c r="E104" t="n">
        <v>16.29</v>
      </c>
      <c r="F104" t="n">
        <v>12.92</v>
      </c>
      <c r="G104" t="n">
        <v>86.12</v>
      </c>
      <c r="H104" t="n">
        <v>0.96</v>
      </c>
      <c r="I104" t="n">
        <v>9</v>
      </c>
      <c r="J104" t="n">
        <v>305.59</v>
      </c>
      <c r="K104" t="n">
        <v>60.56</v>
      </c>
      <c r="L104" t="n">
        <v>16.5</v>
      </c>
      <c r="M104" t="n">
        <v>7</v>
      </c>
      <c r="N104" t="n">
        <v>88.54000000000001</v>
      </c>
      <c r="O104" t="n">
        <v>37924.08</v>
      </c>
      <c r="P104" t="n">
        <v>183.05</v>
      </c>
      <c r="Q104" t="n">
        <v>988.11</v>
      </c>
      <c r="R104" t="n">
        <v>42.83</v>
      </c>
      <c r="S104" t="n">
        <v>35.43</v>
      </c>
      <c r="T104" t="n">
        <v>2678.61</v>
      </c>
      <c r="U104" t="n">
        <v>0.83</v>
      </c>
      <c r="V104" t="n">
        <v>0.88</v>
      </c>
      <c r="W104" t="n">
        <v>2.98</v>
      </c>
      <c r="X104" t="n">
        <v>0.16</v>
      </c>
      <c r="Y104" t="n">
        <v>1</v>
      </c>
      <c r="Z104" t="n">
        <v>10</v>
      </c>
    </row>
    <row r="105">
      <c r="A105" t="n">
        <v>63</v>
      </c>
      <c r="B105" t="n">
        <v>140</v>
      </c>
      <c r="C105" t="inlineStr">
        <is>
          <t xml:space="preserve">CONCLUIDO	</t>
        </is>
      </c>
      <c r="D105" t="n">
        <v>6.1402</v>
      </c>
      <c r="E105" t="n">
        <v>16.29</v>
      </c>
      <c r="F105" t="n">
        <v>12.91</v>
      </c>
      <c r="G105" t="n">
        <v>86.09999999999999</v>
      </c>
      <c r="H105" t="n">
        <v>0.97</v>
      </c>
      <c r="I105" t="n">
        <v>9</v>
      </c>
      <c r="J105" t="n">
        <v>306.13</v>
      </c>
      <c r="K105" t="n">
        <v>60.56</v>
      </c>
      <c r="L105" t="n">
        <v>16.75</v>
      </c>
      <c r="M105" t="n">
        <v>7</v>
      </c>
      <c r="N105" t="n">
        <v>88.83</v>
      </c>
      <c r="O105" t="n">
        <v>37990.27</v>
      </c>
      <c r="P105" t="n">
        <v>183.25</v>
      </c>
      <c r="Q105" t="n">
        <v>988.08</v>
      </c>
      <c r="R105" t="n">
        <v>42.84</v>
      </c>
      <c r="S105" t="n">
        <v>35.43</v>
      </c>
      <c r="T105" t="n">
        <v>2685.46</v>
      </c>
      <c r="U105" t="n">
        <v>0.83</v>
      </c>
      <c r="V105" t="n">
        <v>0.88</v>
      </c>
      <c r="W105" t="n">
        <v>2.98</v>
      </c>
      <c r="X105" t="n">
        <v>0.16</v>
      </c>
      <c r="Y105" t="n">
        <v>1</v>
      </c>
      <c r="Z105" t="n">
        <v>10</v>
      </c>
    </row>
    <row r="106">
      <c r="A106" t="n">
        <v>64</v>
      </c>
      <c r="B106" t="n">
        <v>140</v>
      </c>
      <c r="C106" t="inlineStr">
        <is>
          <t xml:space="preserve">CONCLUIDO	</t>
        </is>
      </c>
      <c r="D106" t="n">
        <v>6.1394</v>
      </c>
      <c r="E106" t="n">
        <v>16.29</v>
      </c>
      <c r="F106" t="n">
        <v>12.92</v>
      </c>
      <c r="G106" t="n">
        <v>86.11</v>
      </c>
      <c r="H106" t="n">
        <v>0.99</v>
      </c>
      <c r="I106" t="n">
        <v>9</v>
      </c>
      <c r="J106" t="n">
        <v>306.67</v>
      </c>
      <c r="K106" t="n">
        <v>60.56</v>
      </c>
      <c r="L106" t="n">
        <v>17</v>
      </c>
      <c r="M106" t="n">
        <v>7</v>
      </c>
      <c r="N106" t="n">
        <v>89.11</v>
      </c>
      <c r="O106" t="n">
        <v>38056.58</v>
      </c>
      <c r="P106" t="n">
        <v>183.08</v>
      </c>
      <c r="Q106" t="n">
        <v>988.08</v>
      </c>
      <c r="R106" t="n">
        <v>42.88</v>
      </c>
      <c r="S106" t="n">
        <v>35.43</v>
      </c>
      <c r="T106" t="n">
        <v>2707.13</v>
      </c>
      <c r="U106" t="n">
        <v>0.83</v>
      </c>
      <c r="V106" t="n">
        <v>0.88</v>
      </c>
      <c r="W106" t="n">
        <v>2.98</v>
      </c>
      <c r="X106" t="n">
        <v>0.16</v>
      </c>
      <c r="Y106" t="n">
        <v>1</v>
      </c>
      <c r="Z106" t="n">
        <v>10</v>
      </c>
    </row>
    <row r="107">
      <c r="A107" t="n">
        <v>65</v>
      </c>
      <c r="B107" t="n">
        <v>140</v>
      </c>
      <c r="C107" t="inlineStr">
        <is>
          <t xml:space="preserve">CONCLUIDO	</t>
        </is>
      </c>
      <c r="D107" t="n">
        <v>6.1411</v>
      </c>
      <c r="E107" t="n">
        <v>16.28</v>
      </c>
      <c r="F107" t="n">
        <v>12.91</v>
      </c>
      <c r="G107" t="n">
        <v>86.08</v>
      </c>
      <c r="H107" t="n">
        <v>1</v>
      </c>
      <c r="I107" t="n">
        <v>9</v>
      </c>
      <c r="J107" t="n">
        <v>307.21</v>
      </c>
      <c r="K107" t="n">
        <v>60.56</v>
      </c>
      <c r="L107" t="n">
        <v>17.25</v>
      </c>
      <c r="M107" t="n">
        <v>6</v>
      </c>
      <c r="N107" t="n">
        <v>89.40000000000001</v>
      </c>
      <c r="O107" t="n">
        <v>38123.01</v>
      </c>
      <c r="P107" t="n">
        <v>182.32</v>
      </c>
      <c r="Q107" t="n">
        <v>988.1</v>
      </c>
      <c r="R107" t="n">
        <v>42.71</v>
      </c>
      <c r="S107" t="n">
        <v>35.43</v>
      </c>
      <c r="T107" t="n">
        <v>2619.04</v>
      </c>
      <c r="U107" t="n">
        <v>0.83</v>
      </c>
      <c r="V107" t="n">
        <v>0.88</v>
      </c>
      <c r="W107" t="n">
        <v>2.98</v>
      </c>
      <c r="X107" t="n">
        <v>0.16</v>
      </c>
      <c r="Y107" t="n">
        <v>1</v>
      </c>
      <c r="Z107" t="n">
        <v>10</v>
      </c>
    </row>
    <row r="108">
      <c r="A108" t="n">
        <v>66</v>
      </c>
      <c r="B108" t="n">
        <v>140</v>
      </c>
      <c r="C108" t="inlineStr">
        <is>
          <t xml:space="preserve">CONCLUIDO	</t>
        </is>
      </c>
      <c r="D108" t="n">
        <v>6.142</v>
      </c>
      <c r="E108" t="n">
        <v>16.28</v>
      </c>
      <c r="F108" t="n">
        <v>12.91</v>
      </c>
      <c r="G108" t="n">
        <v>86.06999999999999</v>
      </c>
      <c r="H108" t="n">
        <v>1.01</v>
      </c>
      <c r="I108" t="n">
        <v>9</v>
      </c>
      <c r="J108" t="n">
        <v>307.75</v>
      </c>
      <c r="K108" t="n">
        <v>60.56</v>
      </c>
      <c r="L108" t="n">
        <v>17.5</v>
      </c>
      <c r="M108" t="n">
        <v>5</v>
      </c>
      <c r="N108" t="n">
        <v>89.69</v>
      </c>
      <c r="O108" t="n">
        <v>38189.58</v>
      </c>
      <c r="P108" t="n">
        <v>181.33</v>
      </c>
      <c r="Q108" t="n">
        <v>988.1</v>
      </c>
      <c r="R108" t="n">
        <v>42.38</v>
      </c>
      <c r="S108" t="n">
        <v>35.43</v>
      </c>
      <c r="T108" t="n">
        <v>2454.44</v>
      </c>
      <c r="U108" t="n">
        <v>0.84</v>
      </c>
      <c r="V108" t="n">
        <v>0.88</v>
      </c>
      <c r="W108" t="n">
        <v>2.98</v>
      </c>
      <c r="X108" t="n">
        <v>0.16</v>
      </c>
      <c r="Y108" t="n">
        <v>1</v>
      </c>
      <c r="Z108" t="n">
        <v>10</v>
      </c>
    </row>
    <row r="109">
      <c r="A109" t="n">
        <v>67</v>
      </c>
      <c r="B109" t="n">
        <v>140</v>
      </c>
      <c r="C109" t="inlineStr">
        <is>
          <t xml:space="preserve">CONCLUIDO	</t>
        </is>
      </c>
      <c r="D109" t="n">
        <v>6.1417</v>
      </c>
      <c r="E109" t="n">
        <v>16.28</v>
      </c>
      <c r="F109" t="n">
        <v>12.91</v>
      </c>
      <c r="G109" t="n">
        <v>86.06999999999999</v>
      </c>
      <c r="H109" t="n">
        <v>1.03</v>
      </c>
      <c r="I109" t="n">
        <v>9</v>
      </c>
      <c r="J109" t="n">
        <v>308.29</v>
      </c>
      <c r="K109" t="n">
        <v>60.56</v>
      </c>
      <c r="L109" t="n">
        <v>17.75</v>
      </c>
      <c r="M109" t="n">
        <v>4</v>
      </c>
      <c r="N109" t="n">
        <v>89.98</v>
      </c>
      <c r="O109" t="n">
        <v>38256.26</v>
      </c>
      <c r="P109" t="n">
        <v>180.73</v>
      </c>
      <c r="Q109" t="n">
        <v>988.08</v>
      </c>
      <c r="R109" t="n">
        <v>42.49</v>
      </c>
      <c r="S109" t="n">
        <v>35.43</v>
      </c>
      <c r="T109" t="n">
        <v>2511.43</v>
      </c>
      <c r="U109" t="n">
        <v>0.83</v>
      </c>
      <c r="V109" t="n">
        <v>0.88</v>
      </c>
      <c r="W109" t="n">
        <v>2.98</v>
      </c>
      <c r="X109" t="n">
        <v>0.16</v>
      </c>
      <c r="Y109" t="n">
        <v>1</v>
      </c>
      <c r="Z109" t="n">
        <v>10</v>
      </c>
    </row>
    <row r="110">
      <c r="A110" t="n">
        <v>68</v>
      </c>
      <c r="B110" t="n">
        <v>140</v>
      </c>
      <c r="C110" t="inlineStr">
        <is>
          <t xml:space="preserve">CONCLUIDO	</t>
        </is>
      </c>
      <c r="D110" t="n">
        <v>6.1394</v>
      </c>
      <c r="E110" t="n">
        <v>16.29</v>
      </c>
      <c r="F110" t="n">
        <v>12.92</v>
      </c>
      <c r="G110" t="n">
        <v>86.11</v>
      </c>
      <c r="H110" t="n">
        <v>1.04</v>
      </c>
      <c r="I110" t="n">
        <v>9</v>
      </c>
      <c r="J110" t="n">
        <v>308.83</v>
      </c>
      <c r="K110" t="n">
        <v>60.56</v>
      </c>
      <c r="L110" t="n">
        <v>18</v>
      </c>
      <c r="M110" t="n">
        <v>3</v>
      </c>
      <c r="N110" t="n">
        <v>90.27</v>
      </c>
      <c r="O110" t="n">
        <v>38323.08</v>
      </c>
      <c r="P110" t="n">
        <v>179.64</v>
      </c>
      <c r="Q110" t="n">
        <v>988.08</v>
      </c>
      <c r="R110" t="n">
        <v>42.62</v>
      </c>
      <c r="S110" t="n">
        <v>35.43</v>
      </c>
      <c r="T110" t="n">
        <v>2574.54</v>
      </c>
      <c r="U110" t="n">
        <v>0.83</v>
      </c>
      <c r="V110" t="n">
        <v>0.88</v>
      </c>
      <c r="W110" t="n">
        <v>2.99</v>
      </c>
      <c r="X110" t="n">
        <v>0.16</v>
      </c>
      <c r="Y110" t="n">
        <v>1</v>
      </c>
      <c r="Z110" t="n">
        <v>10</v>
      </c>
    </row>
    <row r="111">
      <c r="A111" t="n">
        <v>69</v>
      </c>
      <c r="B111" t="n">
        <v>140</v>
      </c>
      <c r="C111" t="inlineStr">
        <is>
          <t xml:space="preserve">CONCLUIDO	</t>
        </is>
      </c>
      <c r="D111" t="n">
        <v>6.1382</v>
      </c>
      <c r="E111" t="n">
        <v>16.29</v>
      </c>
      <c r="F111" t="n">
        <v>12.92</v>
      </c>
      <c r="G111" t="n">
        <v>86.14</v>
      </c>
      <c r="H111" t="n">
        <v>1.05</v>
      </c>
      <c r="I111" t="n">
        <v>9</v>
      </c>
      <c r="J111" t="n">
        <v>309.37</v>
      </c>
      <c r="K111" t="n">
        <v>60.56</v>
      </c>
      <c r="L111" t="n">
        <v>18.25</v>
      </c>
      <c r="M111" t="n">
        <v>3</v>
      </c>
      <c r="N111" t="n">
        <v>90.56999999999999</v>
      </c>
      <c r="O111" t="n">
        <v>38390.02</v>
      </c>
      <c r="P111" t="n">
        <v>179.48</v>
      </c>
      <c r="Q111" t="n">
        <v>988.08</v>
      </c>
      <c r="R111" t="n">
        <v>42.73</v>
      </c>
      <c r="S111" t="n">
        <v>35.43</v>
      </c>
      <c r="T111" t="n">
        <v>2632.27</v>
      </c>
      <c r="U111" t="n">
        <v>0.83</v>
      </c>
      <c r="V111" t="n">
        <v>0.88</v>
      </c>
      <c r="W111" t="n">
        <v>2.99</v>
      </c>
      <c r="X111" t="n">
        <v>0.17</v>
      </c>
      <c r="Y111" t="n">
        <v>1</v>
      </c>
      <c r="Z111" t="n">
        <v>10</v>
      </c>
    </row>
    <row r="112">
      <c r="A112" t="n">
        <v>70</v>
      </c>
      <c r="B112" t="n">
        <v>140</v>
      </c>
      <c r="C112" t="inlineStr">
        <is>
          <t xml:space="preserve">CONCLUIDO	</t>
        </is>
      </c>
      <c r="D112" t="n">
        <v>6.1375</v>
      </c>
      <c r="E112" t="n">
        <v>16.29</v>
      </c>
      <c r="F112" t="n">
        <v>12.92</v>
      </c>
      <c r="G112" t="n">
        <v>86.15000000000001</v>
      </c>
      <c r="H112" t="n">
        <v>1.06</v>
      </c>
      <c r="I112" t="n">
        <v>9</v>
      </c>
      <c r="J112" t="n">
        <v>309.91</v>
      </c>
      <c r="K112" t="n">
        <v>60.56</v>
      </c>
      <c r="L112" t="n">
        <v>18.5</v>
      </c>
      <c r="M112" t="n">
        <v>2</v>
      </c>
      <c r="N112" t="n">
        <v>90.86</v>
      </c>
      <c r="O112" t="n">
        <v>38457.09</v>
      </c>
      <c r="P112" t="n">
        <v>179.3</v>
      </c>
      <c r="Q112" t="n">
        <v>988.08</v>
      </c>
      <c r="R112" t="n">
        <v>42.71</v>
      </c>
      <c r="S112" t="n">
        <v>35.43</v>
      </c>
      <c r="T112" t="n">
        <v>2619.74</v>
      </c>
      <c r="U112" t="n">
        <v>0.83</v>
      </c>
      <c r="V112" t="n">
        <v>0.88</v>
      </c>
      <c r="W112" t="n">
        <v>2.99</v>
      </c>
      <c r="X112" t="n">
        <v>0.17</v>
      </c>
      <c r="Y112" t="n">
        <v>1</v>
      </c>
      <c r="Z112" t="n">
        <v>10</v>
      </c>
    </row>
    <row r="113">
      <c r="A113" t="n">
        <v>71</v>
      </c>
      <c r="B113" t="n">
        <v>140</v>
      </c>
      <c r="C113" t="inlineStr">
        <is>
          <t xml:space="preserve">CONCLUIDO	</t>
        </is>
      </c>
      <c r="D113" t="n">
        <v>6.1366</v>
      </c>
      <c r="E113" t="n">
        <v>16.3</v>
      </c>
      <c r="F113" t="n">
        <v>12.92</v>
      </c>
      <c r="G113" t="n">
        <v>86.16</v>
      </c>
      <c r="H113" t="n">
        <v>1.08</v>
      </c>
      <c r="I113" t="n">
        <v>9</v>
      </c>
      <c r="J113" t="n">
        <v>310.46</v>
      </c>
      <c r="K113" t="n">
        <v>60.56</v>
      </c>
      <c r="L113" t="n">
        <v>18.75</v>
      </c>
      <c r="M113" t="n">
        <v>1</v>
      </c>
      <c r="N113" t="n">
        <v>91.16</v>
      </c>
      <c r="O113" t="n">
        <v>38524.29</v>
      </c>
      <c r="P113" t="n">
        <v>179.21</v>
      </c>
      <c r="Q113" t="n">
        <v>988.08</v>
      </c>
      <c r="R113" t="n">
        <v>42.76</v>
      </c>
      <c r="S113" t="n">
        <v>35.43</v>
      </c>
      <c r="T113" t="n">
        <v>2645.15</v>
      </c>
      <c r="U113" t="n">
        <v>0.83</v>
      </c>
      <c r="V113" t="n">
        <v>0.88</v>
      </c>
      <c r="W113" t="n">
        <v>2.99</v>
      </c>
      <c r="X113" t="n">
        <v>0.17</v>
      </c>
      <c r="Y113" t="n">
        <v>1</v>
      </c>
      <c r="Z113" t="n">
        <v>10</v>
      </c>
    </row>
    <row r="114">
      <c r="A114" t="n">
        <v>72</v>
      </c>
      <c r="B114" t="n">
        <v>140</v>
      </c>
      <c r="C114" t="inlineStr">
        <is>
          <t xml:space="preserve">CONCLUIDO	</t>
        </is>
      </c>
      <c r="D114" t="n">
        <v>6.1365</v>
      </c>
      <c r="E114" t="n">
        <v>16.3</v>
      </c>
      <c r="F114" t="n">
        <v>12.92</v>
      </c>
      <c r="G114" t="n">
        <v>86.16</v>
      </c>
      <c r="H114" t="n">
        <v>1.09</v>
      </c>
      <c r="I114" t="n">
        <v>9</v>
      </c>
      <c r="J114" t="n">
        <v>311.01</v>
      </c>
      <c r="K114" t="n">
        <v>60.56</v>
      </c>
      <c r="L114" t="n">
        <v>19</v>
      </c>
      <c r="M114" t="n">
        <v>0</v>
      </c>
      <c r="N114" t="n">
        <v>91.45</v>
      </c>
      <c r="O114" t="n">
        <v>38591.62</v>
      </c>
      <c r="P114" t="n">
        <v>179.34</v>
      </c>
      <c r="Q114" t="n">
        <v>988.08</v>
      </c>
      <c r="R114" t="n">
        <v>42.77</v>
      </c>
      <c r="S114" t="n">
        <v>35.43</v>
      </c>
      <c r="T114" t="n">
        <v>2652.63</v>
      </c>
      <c r="U114" t="n">
        <v>0.83</v>
      </c>
      <c r="V114" t="n">
        <v>0.88</v>
      </c>
      <c r="W114" t="n">
        <v>2.99</v>
      </c>
      <c r="X114" t="n">
        <v>0.17</v>
      </c>
      <c r="Y114" t="n">
        <v>1</v>
      </c>
      <c r="Z114" t="n">
        <v>10</v>
      </c>
    </row>
    <row r="115">
      <c r="A115" t="n">
        <v>0</v>
      </c>
      <c r="B115" t="n">
        <v>40</v>
      </c>
      <c r="C115" t="inlineStr">
        <is>
          <t xml:space="preserve">CONCLUIDO	</t>
        </is>
      </c>
      <c r="D115" t="n">
        <v>5.5658</v>
      </c>
      <c r="E115" t="n">
        <v>17.97</v>
      </c>
      <c r="F115" t="n">
        <v>14.44</v>
      </c>
      <c r="G115" t="n">
        <v>10.31</v>
      </c>
      <c r="H115" t="n">
        <v>0.2</v>
      </c>
      <c r="I115" t="n">
        <v>84</v>
      </c>
      <c r="J115" t="n">
        <v>89.87</v>
      </c>
      <c r="K115" t="n">
        <v>37.55</v>
      </c>
      <c r="L115" t="n">
        <v>1</v>
      </c>
      <c r="M115" t="n">
        <v>82</v>
      </c>
      <c r="N115" t="n">
        <v>11.32</v>
      </c>
      <c r="O115" t="n">
        <v>11317.98</v>
      </c>
      <c r="P115" t="n">
        <v>115.02</v>
      </c>
      <c r="Q115" t="n">
        <v>988.39</v>
      </c>
      <c r="R115" t="n">
        <v>90.47</v>
      </c>
      <c r="S115" t="n">
        <v>35.43</v>
      </c>
      <c r="T115" t="n">
        <v>26126.14</v>
      </c>
      <c r="U115" t="n">
        <v>0.39</v>
      </c>
      <c r="V115" t="n">
        <v>0.79</v>
      </c>
      <c r="W115" t="n">
        <v>3.1</v>
      </c>
      <c r="X115" t="n">
        <v>1.68</v>
      </c>
      <c r="Y115" t="n">
        <v>1</v>
      </c>
      <c r="Z115" t="n">
        <v>10</v>
      </c>
    </row>
    <row r="116">
      <c r="A116" t="n">
        <v>1</v>
      </c>
      <c r="B116" t="n">
        <v>40</v>
      </c>
      <c r="C116" t="inlineStr">
        <is>
          <t xml:space="preserve">CONCLUIDO	</t>
        </is>
      </c>
      <c r="D116" t="n">
        <v>5.8204</v>
      </c>
      <c r="E116" t="n">
        <v>17.18</v>
      </c>
      <c r="F116" t="n">
        <v>14.03</v>
      </c>
      <c r="G116" t="n">
        <v>13.15</v>
      </c>
      <c r="H116" t="n">
        <v>0.24</v>
      </c>
      <c r="I116" t="n">
        <v>64</v>
      </c>
      <c r="J116" t="n">
        <v>90.18000000000001</v>
      </c>
      <c r="K116" t="n">
        <v>37.55</v>
      </c>
      <c r="L116" t="n">
        <v>1.25</v>
      </c>
      <c r="M116" t="n">
        <v>62</v>
      </c>
      <c r="N116" t="n">
        <v>11.37</v>
      </c>
      <c r="O116" t="n">
        <v>11355.7</v>
      </c>
      <c r="P116" t="n">
        <v>109.51</v>
      </c>
      <c r="Q116" t="n">
        <v>988.3200000000001</v>
      </c>
      <c r="R116" t="n">
        <v>77.48</v>
      </c>
      <c r="S116" t="n">
        <v>35.43</v>
      </c>
      <c r="T116" t="n">
        <v>19728.89</v>
      </c>
      <c r="U116" t="n">
        <v>0.46</v>
      </c>
      <c r="V116" t="n">
        <v>0.8100000000000001</v>
      </c>
      <c r="W116" t="n">
        <v>3.07</v>
      </c>
      <c r="X116" t="n">
        <v>1.28</v>
      </c>
      <c r="Y116" t="n">
        <v>1</v>
      </c>
      <c r="Z116" t="n">
        <v>10</v>
      </c>
    </row>
    <row r="117">
      <c r="A117" t="n">
        <v>2</v>
      </c>
      <c r="B117" t="n">
        <v>40</v>
      </c>
      <c r="C117" t="inlineStr">
        <is>
          <t xml:space="preserve">CONCLUIDO	</t>
        </is>
      </c>
      <c r="D117" t="n">
        <v>5.9933</v>
      </c>
      <c r="E117" t="n">
        <v>16.69</v>
      </c>
      <c r="F117" t="n">
        <v>13.78</v>
      </c>
      <c r="G117" t="n">
        <v>16.21</v>
      </c>
      <c r="H117" t="n">
        <v>0.29</v>
      </c>
      <c r="I117" t="n">
        <v>51</v>
      </c>
      <c r="J117" t="n">
        <v>90.48</v>
      </c>
      <c r="K117" t="n">
        <v>37.55</v>
      </c>
      <c r="L117" t="n">
        <v>1.5</v>
      </c>
      <c r="M117" t="n">
        <v>49</v>
      </c>
      <c r="N117" t="n">
        <v>11.43</v>
      </c>
      <c r="O117" t="n">
        <v>11393.43</v>
      </c>
      <c r="P117" t="n">
        <v>104.63</v>
      </c>
      <c r="Q117" t="n">
        <v>988.1900000000001</v>
      </c>
      <c r="R117" t="n">
        <v>69.70999999999999</v>
      </c>
      <c r="S117" t="n">
        <v>35.43</v>
      </c>
      <c r="T117" t="n">
        <v>15912.24</v>
      </c>
      <c r="U117" t="n">
        <v>0.51</v>
      </c>
      <c r="V117" t="n">
        <v>0.83</v>
      </c>
      <c r="W117" t="n">
        <v>3.05</v>
      </c>
      <c r="X117" t="n">
        <v>1.03</v>
      </c>
      <c r="Y117" t="n">
        <v>1</v>
      </c>
      <c r="Z117" t="n">
        <v>10</v>
      </c>
    </row>
    <row r="118">
      <c r="A118" t="n">
        <v>3</v>
      </c>
      <c r="B118" t="n">
        <v>40</v>
      </c>
      <c r="C118" t="inlineStr">
        <is>
          <t xml:space="preserve">CONCLUIDO	</t>
        </is>
      </c>
      <c r="D118" t="n">
        <v>6.1135</v>
      </c>
      <c r="E118" t="n">
        <v>16.36</v>
      </c>
      <c r="F118" t="n">
        <v>13.61</v>
      </c>
      <c r="G118" t="n">
        <v>18.98</v>
      </c>
      <c r="H118" t="n">
        <v>0.34</v>
      </c>
      <c r="I118" t="n">
        <v>43</v>
      </c>
      <c r="J118" t="n">
        <v>90.79000000000001</v>
      </c>
      <c r="K118" t="n">
        <v>37.55</v>
      </c>
      <c r="L118" t="n">
        <v>1.75</v>
      </c>
      <c r="M118" t="n">
        <v>41</v>
      </c>
      <c r="N118" t="n">
        <v>11.49</v>
      </c>
      <c r="O118" t="n">
        <v>11431.19</v>
      </c>
      <c r="P118" t="n">
        <v>100.57</v>
      </c>
      <c r="Q118" t="n">
        <v>988.3200000000001</v>
      </c>
      <c r="R118" t="n">
        <v>64.02</v>
      </c>
      <c r="S118" t="n">
        <v>35.43</v>
      </c>
      <c r="T118" t="n">
        <v>13106.87</v>
      </c>
      <c r="U118" t="n">
        <v>0.55</v>
      </c>
      <c r="V118" t="n">
        <v>0.84</v>
      </c>
      <c r="W118" t="n">
        <v>3.04</v>
      </c>
      <c r="X118" t="n">
        <v>0.85</v>
      </c>
      <c r="Y118" t="n">
        <v>1</v>
      </c>
      <c r="Z118" t="n">
        <v>10</v>
      </c>
    </row>
    <row r="119">
      <c r="A119" t="n">
        <v>4</v>
      </c>
      <c r="B119" t="n">
        <v>40</v>
      </c>
      <c r="C119" t="inlineStr">
        <is>
          <t xml:space="preserve">CONCLUIDO	</t>
        </is>
      </c>
      <c r="D119" t="n">
        <v>6.2258</v>
      </c>
      <c r="E119" t="n">
        <v>16.06</v>
      </c>
      <c r="F119" t="n">
        <v>13.44</v>
      </c>
      <c r="G119" t="n">
        <v>22.4</v>
      </c>
      <c r="H119" t="n">
        <v>0.39</v>
      </c>
      <c r="I119" t="n">
        <v>36</v>
      </c>
      <c r="J119" t="n">
        <v>91.09999999999999</v>
      </c>
      <c r="K119" t="n">
        <v>37.55</v>
      </c>
      <c r="L119" t="n">
        <v>2</v>
      </c>
      <c r="M119" t="n">
        <v>34</v>
      </c>
      <c r="N119" t="n">
        <v>11.54</v>
      </c>
      <c r="O119" t="n">
        <v>11468.97</v>
      </c>
      <c r="P119" t="n">
        <v>97.06999999999999</v>
      </c>
      <c r="Q119" t="n">
        <v>988.13</v>
      </c>
      <c r="R119" t="n">
        <v>59.23</v>
      </c>
      <c r="S119" t="n">
        <v>35.43</v>
      </c>
      <c r="T119" t="n">
        <v>10744.83</v>
      </c>
      <c r="U119" t="n">
        <v>0.6</v>
      </c>
      <c r="V119" t="n">
        <v>0.85</v>
      </c>
      <c r="W119" t="n">
        <v>3.02</v>
      </c>
      <c r="X119" t="n">
        <v>0.6899999999999999</v>
      </c>
      <c r="Y119" t="n">
        <v>1</v>
      </c>
      <c r="Z119" t="n">
        <v>10</v>
      </c>
    </row>
    <row r="120">
      <c r="A120" t="n">
        <v>5</v>
      </c>
      <c r="B120" t="n">
        <v>40</v>
      </c>
      <c r="C120" t="inlineStr">
        <is>
          <t xml:space="preserve">CONCLUIDO	</t>
        </is>
      </c>
      <c r="D120" t="n">
        <v>6.2925</v>
      </c>
      <c r="E120" t="n">
        <v>15.89</v>
      </c>
      <c r="F120" t="n">
        <v>13.37</v>
      </c>
      <c r="G120" t="n">
        <v>25.87</v>
      </c>
      <c r="H120" t="n">
        <v>0.43</v>
      </c>
      <c r="I120" t="n">
        <v>31</v>
      </c>
      <c r="J120" t="n">
        <v>91.40000000000001</v>
      </c>
      <c r="K120" t="n">
        <v>37.55</v>
      </c>
      <c r="L120" t="n">
        <v>2.25</v>
      </c>
      <c r="M120" t="n">
        <v>29</v>
      </c>
      <c r="N120" t="n">
        <v>11.6</v>
      </c>
      <c r="O120" t="n">
        <v>11506.78</v>
      </c>
      <c r="P120" t="n">
        <v>93.5</v>
      </c>
      <c r="Q120" t="n">
        <v>988.14</v>
      </c>
      <c r="R120" t="n">
        <v>56.75</v>
      </c>
      <c r="S120" t="n">
        <v>35.43</v>
      </c>
      <c r="T120" t="n">
        <v>9530.18</v>
      </c>
      <c r="U120" t="n">
        <v>0.62</v>
      </c>
      <c r="V120" t="n">
        <v>0.85</v>
      </c>
      <c r="W120" t="n">
        <v>3.02</v>
      </c>
      <c r="X120" t="n">
        <v>0.61</v>
      </c>
      <c r="Y120" t="n">
        <v>1</v>
      </c>
      <c r="Z120" t="n">
        <v>10</v>
      </c>
    </row>
    <row r="121">
      <c r="A121" t="n">
        <v>6</v>
      </c>
      <c r="B121" t="n">
        <v>40</v>
      </c>
      <c r="C121" t="inlineStr">
        <is>
          <t xml:space="preserve">CONCLUIDO	</t>
        </is>
      </c>
      <c r="D121" t="n">
        <v>6.3341</v>
      </c>
      <c r="E121" t="n">
        <v>15.79</v>
      </c>
      <c r="F121" t="n">
        <v>13.32</v>
      </c>
      <c r="G121" t="n">
        <v>28.54</v>
      </c>
      <c r="H121" t="n">
        <v>0.48</v>
      </c>
      <c r="I121" t="n">
        <v>28</v>
      </c>
      <c r="J121" t="n">
        <v>91.70999999999999</v>
      </c>
      <c r="K121" t="n">
        <v>37.55</v>
      </c>
      <c r="L121" t="n">
        <v>2.5</v>
      </c>
      <c r="M121" t="n">
        <v>14</v>
      </c>
      <c r="N121" t="n">
        <v>11.66</v>
      </c>
      <c r="O121" t="n">
        <v>11544.61</v>
      </c>
      <c r="P121" t="n">
        <v>90.63</v>
      </c>
      <c r="Q121" t="n">
        <v>988.3099999999999</v>
      </c>
      <c r="R121" t="n">
        <v>54.58</v>
      </c>
      <c r="S121" t="n">
        <v>35.43</v>
      </c>
      <c r="T121" t="n">
        <v>8459.66</v>
      </c>
      <c r="U121" t="n">
        <v>0.65</v>
      </c>
      <c r="V121" t="n">
        <v>0.86</v>
      </c>
      <c r="W121" t="n">
        <v>3.03</v>
      </c>
      <c r="X121" t="n">
        <v>0.5600000000000001</v>
      </c>
      <c r="Y121" t="n">
        <v>1</v>
      </c>
      <c r="Z121" t="n">
        <v>10</v>
      </c>
    </row>
    <row r="122">
      <c r="A122" t="n">
        <v>7</v>
      </c>
      <c r="B122" t="n">
        <v>40</v>
      </c>
      <c r="C122" t="inlineStr">
        <is>
          <t xml:space="preserve">CONCLUIDO	</t>
        </is>
      </c>
      <c r="D122" t="n">
        <v>6.365</v>
      </c>
      <c r="E122" t="n">
        <v>15.71</v>
      </c>
      <c r="F122" t="n">
        <v>13.28</v>
      </c>
      <c r="G122" t="n">
        <v>30.65</v>
      </c>
      <c r="H122" t="n">
        <v>0.52</v>
      </c>
      <c r="I122" t="n">
        <v>26</v>
      </c>
      <c r="J122" t="n">
        <v>92.02</v>
      </c>
      <c r="K122" t="n">
        <v>37.55</v>
      </c>
      <c r="L122" t="n">
        <v>2.75</v>
      </c>
      <c r="M122" t="n">
        <v>3</v>
      </c>
      <c r="N122" t="n">
        <v>11.71</v>
      </c>
      <c r="O122" t="n">
        <v>11582.46</v>
      </c>
      <c r="P122" t="n">
        <v>89.26000000000001</v>
      </c>
      <c r="Q122" t="n">
        <v>988.26</v>
      </c>
      <c r="R122" t="n">
        <v>53.35</v>
      </c>
      <c r="S122" t="n">
        <v>35.43</v>
      </c>
      <c r="T122" t="n">
        <v>7857.64</v>
      </c>
      <c r="U122" t="n">
        <v>0.66</v>
      </c>
      <c r="V122" t="n">
        <v>0.86</v>
      </c>
      <c r="W122" t="n">
        <v>3.03</v>
      </c>
      <c r="X122" t="n">
        <v>0.53</v>
      </c>
      <c r="Y122" t="n">
        <v>1</v>
      </c>
      <c r="Z122" t="n">
        <v>10</v>
      </c>
    </row>
    <row r="123">
      <c r="A123" t="n">
        <v>8</v>
      </c>
      <c r="B123" t="n">
        <v>40</v>
      </c>
      <c r="C123" t="inlineStr">
        <is>
          <t xml:space="preserve">CONCLUIDO	</t>
        </is>
      </c>
      <c r="D123" t="n">
        <v>6.3629</v>
      </c>
      <c r="E123" t="n">
        <v>15.72</v>
      </c>
      <c r="F123" t="n">
        <v>13.29</v>
      </c>
      <c r="G123" t="n">
        <v>30.66</v>
      </c>
      <c r="H123" t="n">
        <v>0.57</v>
      </c>
      <c r="I123" t="n">
        <v>26</v>
      </c>
      <c r="J123" t="n">
        <v>92.31999999999999</v>
      </c>
      <c r="K123" t="n">
        <v>37.55</v>
      </c>
      <c r="L123" t="n">
        <v>3</v>
      </c>
      <c r="M123" t="n">
        <v>0</v>
      </c>
      <c r="N123" t="n">
        <v>11.77</v>
      </c>
      <c r="O123" t="n">
        <v>11620.34</v>
      </c>
      <c r="P123" t="n">
        <v>89.52</v>
      </c>
      <c r="Q123" t="n">
        <v>988.23</v>
      </c>
      <c r="R123" t="n">
        <v>53.42</v>
      </c>
      <c r="S123" t="n">
        <v>35.43</v>
      </c>
      <c r="T123" t="n">
        <v>7891.5</v>
      </c>
      <c r="U123" t="n">
        <v>0.66</v>
      </c>
      <c r="V123" t="n">
        <v>0.86</v>
      </c>
      <c r="W123" t="n">
        <v>3.03</v>
      </c>
      <c r="X123" t="n">
        <v>0.53</v>
      </c>
      <c r="Y123" t="n">
        <v>1</v>
      </c>
      <c r="Z123" t="n">
        <v>10</v>
      </c>
    </row>
    <row r="124">
      <c r="A124" t="n">
        <v>0</v>
      </c>
      <c r="B124" t="n">
        <v>125</v>
      </c>
      <c r="C124" t="inlineStr">
        <is>
          <t xml:space="preserve">CONCLUIDO	</t>
        </is>
      </c>
      <c r="D124" t="n">
        <v>3.4972</v>
      </c>
      <c r="E124" t="n">
        <v>28.59</v>
      </c>
      <c r="F124" t="n">
        <v>16.72</v>
      </c>
      <c r="G124" t="n">
        <v>5.2</v>
      </c>
      <c r="H124" t="n">
        <v>0.07000000000000001</v>
      </c>
      <c r="I124" t="n">
        <v>193</v>
      </c>
      <c r="J124" t="n">
        <v>242.64</v>
      </c>
      <c r="K124" t="n">
        <v>58.47</v>
      </c>
      <c r="L124" t="n">
        <v>1</v>
      </c>
      <c r="M124" t="n">
        <v>191</v>
      </c>
      <c r="N124" t="n">
        <v>58.17</v>
      </c>
      <c r="O124" t="n">
        <v>30160.1</v>
      </c>
      <c r="P124" t="n">
        <v>267.78</v>
      </c>
      <c r="Q124" t="n">
        <v>988.72</v>
      </c>
      <c r="R124" t="n">
        <v>161.43</v>
      </c>
      <c r="S124" t="n">
        <v>35.43</v>
      </c>
      <c r="T124" t="n">
        <v>61059.02</v>
      </c>
      <c r="U124" t="n">
        <v>0.22</v>
      </c>
      <c r="V124" t="n">
        <v>0.68</v>
      </c>
      <c r="W124" t="n">
        <v>3.28</v>
      </c>
      <c r="X124" t="n">
        <v>3.96</v>
      </c>
      <c r="Y124" t="n">
        <v>1</v>
      </c>
      <c r="Z124" t="n">
        <v>10</v>
      </c>
    </row>
    <row r="125">
      <c r="A125" t="n">
        <v>1</v>
      </c>
      <c r="B125" t="n">
        <v>125</v>
      </c>
      <c r="C125" t="inlineStr">
        <is>
          <t xml:space="preserve">CONCLUIDO	</t>
        </is>
      </c>
      <c r="D125" t="n">
        <v>3.9522</v>
      </c>
      <c r="E125" t="n">
        <v>25.3</v>
      </c>
      <c r="F125" t="n">
        <v>15.7</v>
      </c>
      <c r="G125" t="n">
        <v>6.5</v>
      </c>
      <c r="H125" t="n">
        <v>0.09</v>
      </c>
      <c r="I125" t="n">
        <v>145</v>
      </c>
      <c r="J125" t="n">
        <v>243.08</v>
      </c>
      <c r="K125" t="n">
        <v>58.47</v>
      </c>
      <c r="L125" t="n">
        <v>1.25</v>
      </c>
      <c r="M125" t="n">
        <v>143</v>
      </c>
      <c r="N125" t="n">
        <v>58.36</v>
      </c>
      <c r="O125" t="n">
        <v>30214.33</v>
      </c>
      <c r="P125" t="n">
        <v>250.63</v>
      </c>
      <c r="Q125" t="n">
        <v>988.6799999999999</v>
      </c>
      <c r="R125" t="n">
        <v>129.43</v>
      </c>
      <c r="S125" t="n">
        <v>35.43</v>
      </c>
      <c r="T125" t="n">
        <v>45300.14</v>
      </c>
      <c r="U125" t="n">
        <v>0.27</v>
      </c>
      <c r="V125" t="n">
        <v>0.73</v>
      </c>
      <c r="W125" t="n">
        <v>3.2</v>
      </c>
      <c r="X125" t="n">
        <v>2.94</v>
      </c>
      <c r="Y125" t="n">
        <v>1</v>
      </c>
      <c r="Z125" t="n">
        <v>10</v>
      </c>
    </row>
    <row r="126">
      <c r="A126" t="n">
        <v>2</v>
      </c>
      <c r="B126" t="n">
        <v>125</v>
      </c>
      <c r="C126" t="inlineStr">
        <is>
          <t xml:space="preserve">CONCLUIDO	</t>
        </is>
      </c>
      <c r="D126" t="n">
        <v>4.2869</v>
      </c>
      <c r="E126" t="n">
        <v>23.33</v>
      </c>
      <c r="F126" t="n">
        <v>15.09</v>
      </c>
      <c r="G126" t="n">
        <v>7.81</v>
      </c>
      <c r="H126" t="n">
        <v>0.11</v>
      </c>
      <c r="I126" t="n">
        <v>116</v>
      </c>
      <c r="J126" t="n">
        <v>243.52</v>
      </c>
      <c r="K126" t="n">
        <v>58.47</v>
      </c>
      <c r="L126" t="n">
        <v>1.5</v>
      </c>
      <c r="M126" t="n">
        <v>114</v>
      </c>
      <c r="N126" t="n">
        <v>58.55</v>
      </c>
      <c r="O126" t="n">
        <v>30268.64</v>
      </c>
      <c r="P126" t="n">
        <v>240.13</v>
      </c>
      <c r="Q126" t="n">
        <v>988.47</v>
      </c>
      <c r="R126" t="n">
        <v>110.41</v>
      </c>
      <c r="S126" t="n">
        <v>35.43</v>
      </c>
      <c r="T126" t="n">
        <v>35934.83</v>
      </c>
      <c r="U126" t="n">
        <v>0.32</v>
      </c>
      <c r="V126" t="n">
        <v>0.76</v>
      </c>
      <c r="W126" t="n">
        <v>3.15</v>
      </c>
      <c r="X126" t="n">
        <v>2.33</v>
      </c>
      <c r="Y126" t="n">
        <v>1</v>
      </c>
      <c r="Z126" t="n">
        <v>10</v>
      </c>
    </row>
    <row r="127">
      <c r="A127" t="n">
        <v>3</v>
      </c>
      <c r="B127" t="n">
        <v>125</v>
      </c>
      <c r="C127" t="inlineStr">
        <is>
          <t xml:space="preserve">CONCLUIDO	</t>
        </is>
      </c>
      <c r="D127" t="n">
        <v>4.5371</v>
      </c>
      <c r="E127" t="n">
        <v>22.04</v>
      </c>
      <c r="F127" t="n">
        <v>14.7</v>
      </c>
      <c r="G127" t="n">
        <v>9.09</v>
      </c>
      <c r="H127" t="n">
        <v>0.13</v>
      </c>
      <c r="I127" t="n">
        <v>97</v>
      </c>
      <c r="J127" t="n">
        <v>243.96</v>
      </c>
      <c r="K127" t="n">
        <v>58.47</v>
      </c>
      <c r="L127" t="n">
        <v>1.75</v>
      </c>
      <c r="M127" t="n">
        <v>95</v>
      </c>
      <c r="N127" t="n">
        <v>58.74</v>
      </c>
      <c r="O127" t="n">
        <v>30323.01</v>
      </c>
      <c r="P127" t="n">
        <v>233.16</v>
      </c>
      <c r="Q127" t="n">
        <v>988.37</v>
      </c>
      <c r="R127" t="n">
        <v>98.31</v>
      </c>
      <c r="S127" t="n">
        <v>35.43</v>
      </c>
      <c r="T127" t="n">
        <v>29978.81</v>
      </c>
      <c r="U127" t="n">
        <v>0.36</v>
      </c>
      <c r="V127" t="n">
        <v>0.78</v>
      </c>
      <c r="W127" t="n">
        <v>3.12</v>
      </c>
      <c r="X127" t="n">
        <v>1.94</v>
      </c>
      <c r="Y127" t="n">
        <v>1</v>
      </c>
      <c r="Z127" t="n">
        <v>10</v>
      </c>
    </row>
    <row r="128">
      <c r="A128" t="n">
        <v>4</v>
      </c>
      <c r="B128" t="n">
        <v>125</v>
      </c>
      <c r="C128" t="inlineStr">
        <is>
          <t xml:space="preserve">CONCLUIDO	</t>
        </is>
      </c>
      <c r="D128" t="n">
        <v>4.7451</v>
      </c>
      <c r="E128" t="n">
        <v>21.07</v>
      </c>
      <c r="F128" t="n">
        <v>14.4</v>
      </c>
      <c r="G128" t="n">
        <v>10.41</v>
      </c>
      <c r="H128" t="n">
        <v>0.15</v>
      </c>
      <c r="I128" t="n">
        <v>83</v>
      </c>
      <c r="J128" t="n">
        <v>244.41</v>
      </c>
      <c r="K128" t="n">
        <v>58.47</v>
      </c>
      <c r="L128" t="n">
        <v>2</v>
      </c>
      <c r="M128" t="n">
        <v>81</v>
      </c>
      <c r="N128" t="n">
        <v>58.93</v>
      </c>
      <c r="O128" t="n">
        <v>30377.45</v>
      </c>
      <c r="P128" t="n">
        <v>227.64</v>
      </c>
      <c r="Q128" t="n">
        <v>988.54</v>
      </c>
      <c r="R128" t="n">
        <v>89.02</v>
      </c>
      <c r="S128" t="n">
        <v>35.43</v>
      </c>
      <c r="T128" t="n">
        <v>25405.74</v>
      </c>
      <c r="U128" t="n">
        <v>0.4</v>
      </c>
      <c r="V128" t="n">
        <v>0.79</v>
      </c>
      <c r="W128" t="n">
        <v>3.09</v>
      </c>
      <c r="X128" t="n">
        <v>1.64</v>
      </c>
      <c r="Y128" t="n">
        <v>1</v>
      </c>
      <c r="Z128" t="n">
        <v>10</v>
      </c>
    </row>
    <row r="129">
      <c r="A129" t="n">
        <v>5</v>
      </c>
      <c r="B129" t="n">
        <v>125</v>
      </c>
      <c r="C129" t="inlineStr">
        <is>
          <t xml:space="preserve">CONCLUIDO	</t>
        </is>
      </c>
      <c r="D129" t="n">
        <v>4.9001</v>
      </c>
      <c r="E129" t="n">
        <v>20.41</v>
      </c>
      <c r="F129" t="n">
        <v>14.2</v>
      </c>
      <c r="G129" t="n">
        <v>11.67</v>
      </c>
      <c r="H129" t="n">
        <v>0.16</v>
      </c>
      <c r="I129" t="n">
        <v>73</v>
      </c>
      <c r="J129" t="n">
        <v>244.85</v>
      </c>
      <c r="K129" t="n">
        <v>58.47</v>
      </c>
      <c r="L129" t="n">
        <v>2.25</v>
      </c>
      <c r="M129" t="n">
        <v>71</v>
      </c>
      <c r="N129" t="n">
        <v>59.12</v>
      </c>
      <c r="O129" t="n">
        <v>30431.96</v>
      </c>
      <c r="P129" t="n">
        <v>223.8</v>
      </c>
      <c r="Q129" t="n">
        <v>988.1799999999999</v>
      </c>
      <c r="R129" t="n">
        <v>83.03</v>
      </c>
      <c r="S129" t="n">
        <v>35.43</v>
      </c>
      <c r="T129" t="n">
        <v>22459.11</v>
      </c>
      <c r="U129" t="n">
        <v>0.43</v>
      </c>
      <c r="V129" t="n">
        <v>0.8</v>
      </c>
      <c r="W129" t="n">
        <v>3.08</v>
      </c>
      <c r="X129" t="n">
        <v>1.45</v>
      </c>
      <c r="Y129" t="n">
        <v>1</v>
      </c>
      <c r="Z129" t="n">
        <v>10</v>
      </c>
    </row>
    <row r="130">
      <c r="A130" t="n">
        <v>6</v>
      </c>
      <c r="B130" t="n">
        <v>125</v>
      </c>
      <c r="C130" t="inlineStr">
        <is>
          <t xml:space="preserve">CONCLUIDO	</t>
        </is>
      </c>
      <c r="D130" t="n">
        <v>5.0497</v>
      </c>
      <c r="E130" t="n">
        <v>19.8</v>
      </c>
      <c r="F130" t="n">
        <v>14.02</v>
      </c>
      <c r="G130" t="n">
        <v>13.15</v>
      </c>
      <c r="H130" t="n">
        <v>0.18</v>
      </c>
      <c r="I130" t="n">
        <v>64</v>
      </c>
      <c r="J130" t="n">
        <v>245.29</v>
      </c>
      <c r="K130" t="n">
        <v>58.47</v>
      </c>
      <c r="L130" t="n">
        <v>2.5</v>
      </c>
      <c r="M130" t="n">
        <v>62</v>
      </c>
      <c r="N130" t="n">
        <v>59.32</v>
      </c>
      <c r="O130" t="n">
        <v>30486.54</v>
      </c>
      <c r="P130" t="n">
        <v>220.13</v>
      </c>
      <c r="Q130" t="n">
        <v>988.1900000000001</v>
      </c>
      <c r="R130" t="n">
        <v>77.01000000000001</v>
      </c>
      <c r="S130" t="n">
        <v>35.43</v>
      </c>
      <c r="T130" t="n">
        <v>19494.56</v>
      </c>
      <c r="U130" t="n">
        <v>0.46</v>
      </c>
      <c r="V130" t="n">
        <v>0.8100000000000001</v>
      </c>
      <c r="W130" t="n">
        <v>3.08</v>
      </c>
      <c r="X130" t="n">
        <v>1.27</v>
      </c>
      <c r="Y130" t="n">
        <v>1</v>
      </c>
      <c r="Z130" t="n">
        <v>10</v>
      </c>
    </row>
    <row r="131">
      <c r="A131" t="n">
        <v>7</v>
      </c>
      <c r="B131" t="n">
        <v>125</v>
      </c>
      <c r="C131" t="inlineStr">
        <is>
          <t xml:space="preserve">CONCLUIDO	</t>
        </is>
      </c>
      <c r="D131" t="n">
        <v>5.1556</v>
      </c>
      <c r="E131" t="n">
        <v>19.4</v>
      </c>
      <c r="F131" t="n">
        <v>13.9</v>
      </c>
      <c r="G131" t="n">
        <v>14.38</v>
      </c>
      <c r="H131" t="n">
        <v>0.2</v>
      </c>
      <c r="I131" t="n">
        <v>58</v>
      </c>
      <c r="J131" t="n">
        <v>245.73</v>
      </c>
      <c r="K131" t="n">
        <v>58.47</v>
      </c>
      <c r="L131" t="n">
        <v>2.75</v>
      </c>
      <c r="M131" t="n">
        <v>56</v>
      </c>
      <c r="N131" t="n">
        <v>59.51</v>
      </c>
      <c r="O131" t="n">
        <v>30541.19</v>
      </c>
      <c r="P131" t="n">
        <v>217.67</v>
      </c>
      <c r="Q131" t="n">
        <v>988.17</v>
      </c>
      <c r="R131" t="n">
        <v>73.22</v>
      </c>
      <c r="S131" t="n">
        <v>35.43</v>
      </c>
      <c r="T131" t="n">
        <v>17630.99</v>
      </c>
      <c r="U131" t="n">
        <v>0.48</v>
      </c>
      <c r="V131" t="n">
        <v>0.82</v>
      </c>
      <c r="W131" t="n">
        <v>3.06</v>
      </c>
      <c r="X131" t="n">
        <v>1.15</v>
      </c>
      <c r="Y131" t="n">
        <v>1</v>
      </c>
      <c r="Z131" t="n">
        <v>10</v>
      </c>
    </row>
    <row r="132">
      <c r="A132" t="n">
        <v>8</v>
      </c>
      <c r="B132" t="n">
        <v>125</v>
      </c>
      <c r="C132" t="inlineStr">
        <is>
          <t xml:space="preserve">CONCLUIDO	</t>
        </is>
      </c>
      <c r="D132" t="n">
        <v>5.2447</v>
      </c>
      <c r="E132" t="n">
        <v>19.07</v>
      </c>
      <c r="F132" t="n">
        <v>13.81</v>
      </c>
      <c r="G132" t="n">
        <v>15.63</v>
      </c>
      <c r="H132" t="n">
        <v>0.22</v>
      </c>
      <c r="I132" t="n">
        <v>53</v>
      </c>
      <c r="J132" t="n">
        <v>246.18</v>
      </c>
      <c r="K132" t="n">
        <v>58.47</v>
      </c>
      <c r="L132" t="n">
        <v>3</v>
      </c>
      <c r="M132" t="n">
        <v>51</v>
      </c>
      <c r="N132" t="n">
        <v>59.7</v>
      </c>
      <c r="O132" t="n">
        <v>30595.91</v>
      </c>
      <c r="P132" t="n">
        <v>215.44</v>
      </c>
      <c r="Q132" t="n">
        <v>988.22</v>
      </c>
      <c r="R132" t="n">
        <v>70.31</v>
      </c>
      <c r="S132" t="n">
        <v>35.43</v>
      </c>
      <c r="T132" t="n">
        <v>16202.32</v>
      </c>
      <c r="U132" t="n">
        <v>0.5</v>
      </c>
      <c r="V132" t="n">
        <v>0.83</v>
      </c>
      <c r="W132" t="n">
        <v>3.06</v>
      </c>
      <c r="X132" t="n">
        <v>1.05</v>
      </c>
      <c r="Y132" t="n">
        <v>1</v>
      </c>
      <c r="Z132" t="n">
        <v>10</v>
      </c>
    </row>
    <row r="133">
      <c r="A133" t="n">
        <v>9</v>
      </c>
      <c r="B133" t="n">
        <v>125</v>
      </c>
      <c r="C133" t="inlineStr">
        <is>
          <t xml:space="preserve">CONCLUIDO	</t>
        </is>
      </c>
      <c r="D133" t="n">
        <v>5.343</v>
      </c>
      <c r="E133" t="n">
        <v>18.72</v>
      </c>
      <c r="F133" t="n">
        <v>13.69</v>
      </c>
      <c r="G133" t="n">
        <v>17.12</v>
      </c>
      <c r="H133" t="n">
        <v>0.23</v>
      </c>
      <c r="I133" t="n">
        <v>48</v>
      </c>
      <c r="J133" t="n">
        <v>246.62</v>
      </c>
      <c r="K133" t="n">
        <v>58.47</v>
      </c>
      <c r="L133" t="n">
        <v>3.25</v>
      </c>
      <c r="M133" t="n">
        <v>46</v>
      </c>
      <c r="N133" t="n">
        <v>59.9</v>
      </c>
      <c r="O133" t="n">
        <v>30650.7</v>
      </c>
      <c r="P133" t="n">
        <v>212.85</v>
      </c>
      <c r="Q133" t="n">
        <v>988.14</v>
      </c>
      <c r="R133" t="n">
        <v>66.97</v>
      </c>
      <c r="S133" t="n">
        <v>35.43</v>
      </c>
      <c r="T133" t="n">
        <v>14558.54</v>
      </c>
      <c r="U133" t="n">
        <v>0.53</v>
      </c>
      <c r="V133" t="n">
        <v>0.83</v>
      </c>
      <c r="W133" t="n">
        <v>3.04</v>
      </c>
      <c r="X133" t="n">
        <v>0.9399999999999999</v>
      </c>
      <c r="Y133" t="n">
        <v>1</v>
      </c>
      <c r="Z133" t="n">
        <v>10</v>
      </c>
    </row>
    <row r="134">
      <c r="A134" t="n">
        <v>10</v>
      </c>
      <c r="B134" t="n">
        <v>125</v>
      </c>
      <c r="C134" t="inlineStr">
        <is>
          <t xml:space="preserve">CONCLUIDO	</t>
        </is>
      </c>
      <c r="D134" t="n">
        <v>5.4009</v>
      </c>
      <c r="E134" t="n">
        <v>18.52</v>
      </c>
      <c r="F134" t="n">
        <v>13.63</v>
      </c>
      <c r="G134" t="n">
        <v>18.18</v>
      </c>
      <c r="H134" t="n">
        <v>0.25</v>
      </c>
      <c r="I134" t="n">
        <v>45</v>
      </c>
      <c r="J134" t="n">
        <v>247.07</v>
      </c>
      <c r="K134" t="n">
        <v>58.47</v>
      </c>
      <c r="L134" t="n">
        <v>3.5</v>
      </c>
      <c r="M134" t="n">
        <v>43</v>
      </c>
      <c r="N134" t="n">
        <v>60.09</v>
      </c>
      <c r="O134" t="n">
        <v>30705.56</v>
      </c>
      <c r="P134" t="n">
        <v>211.19</v>
      </c>
      <c r="Q134" t="n">
        <v>988.1900000000001</v>
      </c>
      <c r="R134" t="n">
        <v>65.11</v>
      </c>
      <c r="S134" t="n">
        <v>35.43</v>
      </c>
      <c r="T134" t="n">
        <v>13638.64</v>
      </c>
      <c r="U134" t="n">
        <v>0.54</v>
      </c>
      <c r="V134" t="n">
        <v>0.84</v>
      </c>
      <c r="W134" t="n">
        <v>3.03</v>
      </c>
      <c r="X134" t="n">
        <v>0.88</v>
      </c>
      <c r="Y134" t="n">
        <v>1</v>
      </c>
      <c r="Z134" t="n">
        <v>10</v>
      </c>
    </row>
    <row r="135">
      <c r="A135" t="n">
        <v>11</v>
      </c>
      <c r="B135" t="n">
        <v>125</v>
      </c>
      <c r="C135" t="inlineStr">
        <is>
          <t xml:space="preserve">CONCLUIDO	</t>
        </is>
      </c>
      <c r="D135" t="n">
        <v>5.4761</v>
      </c>
      <c r="E135" t="n">
        <v>18.26</v>
      </c>
      <c r="F135" t="n">
        <v>13.57</v>
      </c>
      <c r="G135" t="n">
        <v>19.86</v>
      </c>
      <c r="H135" t="n">
        <v>0.27</v>
      </c>
      <c r="I135" t="n">
        <v>41</v>
      </c>
      <c r="J135" t="n">
        <v>247.51</v>
      </c>
      <c r="K135" t="n">
        <v>58.47</v>
      </c>
      <c r="L135" t="n">
        <v>3.75</v>
      </c>
      <c r="M135" t="n">
        <v>39</v>
      </c>
      <c r="N135" t="n">
        <v>60.29</v>
      </c>
      <c r="O135" t="n">
        <v>30760.49</v>
      </c>
      <c r="P135" t="n">
        <v>209.54</v>
      </c>
      <c r="Q135" t="n">
        <v>988.12</v>
      </c>
      <c r="R135" t="n">
        <v>62.7</v>
      </c>
      <c r="S135" t="n">
        <v>35.43</v>
      </c>
      <c r="T135" t="n">
        <v>12458.49</v>
      </c>
      <c r="U135" t="n">
        <v>0.57</v>
      </c>
      <c r="V135" t="n">
        <v>0.84</v>
      </c>
      <c r="W135" t="n">
        <v>3.04</v>
      </c>
      <c r="X135" t="n">
        <v>0.8100000000000001</v>
      </c>
      <c r="Y135" t="n">
        <v>1</v>
      </c>
      <c r="Z135" t="n">
        <v>10</v>
      </c>
    </row>
    <row r="136">
      <c r="A136" t="n">
        <v>12</v>
      </c>
      <c r="B136" t="n">
        <v>125</v>
      </c>
      <c r="C136" t="inlineStr">
        <is>
          <t xml:space="preserve">CONCLUIDO	</t>
        </is>
      </c>
      <c r="D136" t="n">
        <v>5.5221</v>
      </c>
      <c r="E136" t="n">
        <v>18.11</v>
      </c>
      <c r="F136" t="n">
        <v>13.51</v>
      </c>
      <c r="G136" t="n">
        <v>20.79</v>
      </c>
      <c r="H136" t="n">
        <v>0.29</v>
      </c>
      <c r="I136" t="n">
        <v>39</v>
      </c>
      <c r="J136" t="n">
        <v>247.96</v>
      </c>
      <c r="K136" t="n">
        <v>58.47</v>
      </c>
      <c r="L136" t="n">
        <v>4</v>
      </c>
      <c r="M136" t="n">
        <v>37</v>
      </c>
      <c r="N136" t="n">
        <v>60.48</v>
      </c>
      <c r="O136" t="n">
        <v>30815.5</v>
      </c>
      <c r="P136" t="n">
        <v>207.88</v>
      </c>
      <c r="Q136" t="n">
        <v>988.22</v>
      </c>
      <c r="R136" t="n">
        <v>61.36</v>
      </c>
      <c r="S136" t="n">
        <v>35.43</v>
      </c>
      <c r="T136" t="n">
        <v>11798.29</v>
      </c>
      <c r="U136" t="n">
        <v>0.58</v>
      </c>
      <c r="V136" t="n">
        <v>0.84</v>
      </c>
      <c r="W136" t="n">
        <v>3.02</v>
      </c>
      <c r="X136" t="n">
        <v>0.76</v>
      </c>
      <c r="Y136" t="n">
        <v>1</v>
      </c>
      <c r="Z136" t="n">
        <v>10</v>
      </c>
    </row>
    <row r="137">
      <c r="A137" t="n">
        <v>13</v>
      </c>
      <c r="B137" t="n">
        <v>125</v>
      </c>
      <c r="C137" t="inlineStr">
        <is>
          <t xml:space="preserve">CONCLUIDO	</t>
        </is>
      </c>
      <c r="D137" t="n">
        <v>5.5864</v>
      </c>
      <c r="E137" t="n">
        <v>17.9</v>
      </c>
      <c r="F137" t="n">
        <v>13.44</v>
      </c>
      <c r="G137" t="n">
        <v>22.41</v>
      </c>
      <c r="H137" t="n">
        <v>0.3</v>
      </c>
      <c r="I137" t="n">
        <v>36</v>
      </c>
      <c r="J137" t="n">
        <v>248.4</v>
      </c>
      <c r="K137" t="n">
        <v>58.47</v>
      </c>
      <c r="L137" t="n">
        <v>4.25</v>
      </c>
      <c r="M137" t="n">
        <v>34</v>
      </c>
      <c r="N137" t="n">
        <v>60.68</v>
      </c>
      <c r="O137" t="n">
        <v>30870.57</v>
      </c>
      <c r="P137" t="n">
        <v>206.06</v>
      </c>
      <c r="Q137" t="n">
        <v>988.28</v>
      </c>
      <c r="R137" t="n">
        <v>59.01</v>
      </c>
      <c r="S137" t="n">
        <v>35.43</v>
      </c>
      <c r="T137" t="n">
        <v>10637.62</v>
      </c>
      <c r="U137" t="n">
        <v>0.6</v>
      </c>
      <c r="V137" t="n">
        <v>0.85</v>
      </c>
      <c r="W137" t="n">
        <v>3.02</v>
      </c>
      <c r="X137" t="n">
        <v>0.6899999999999999</v>
      </c>
      <c r="Y137" t="n">
        <v>1</v>
      </c>
      <c r="Z137" t="n">
        <v>10</v>
      </c>
    </row>
    <row r="138">
      <c r="A138" t="n">
        <v>14</v>
      </c>
      <c r="B138" t="n">
        <v>125</v>
      </c>
      <c r="C138" t="inlineStr">
        <is>
          <t xml:space="preserve">CONCLUIDO	</t>
        </is>
      </c>
      <c r="D138" t="n">
        <v>5.6224</v>
      </c>
      <c r="E138" t="n">
        <v>17.79</v>
      </c>
      <c r="F138" t="n">
        <v>13.42</v>
      </c>
      <c r="G138" t="n">
        <v>23.69</v>
      </c>
      <c r="H138" t="n">
        <v>0.32</v>
      </c>
      <c r="I138" t="n">
        <v>34</v>
      </c>
      <c r="J138" t="n">
        <v>248.85</v>
      </c>
      <c r="K138" t="n">
        <v>58.47</v>
      </c>
      <c r="L138" t="n">
        <v>4.5</v>
      </c>
      <c r="M138" t="n">
        <v>32</v>
      </c>
      <c r="N138" t="n">
        <v>60.88</v>
      </c>
      <c r="O138" t="n">
        <v>30925.72</v>
      </c>
      <c r="P138" t="n">
        <v>205.15</v>
      </c>
      <c r="Q138" t="n">
        <v>988.13</v>
      </c>
      <c r="R138" t="n">
        <v>58.43</v>
      </c>
      <c r="S138" t="n">
        <v>35.43</v>
      </c>
      <c r="T138" t="n">
        <v>10356.32</v>
      </c>
      <c r="U138" t="n">
        <v>0.61</v>
      </c>
      <c r="V138" t="n">
        <v>0.85</v>
      </c>
      <c r="W138" t="n">
        <v>3.02</v>
      </c>
      <c r="X138" t="n">
        <v>0.67</v>
      </c>
      <c r="Y138" t="n">
        <v>1</v>
      </c>
      <c r="Z138" t="n">
        <v>10</v>
      </c>
    </row>
    <row r="139">
      <c r="A139" t="n">
        <v>15</v>
      </c>
      <c r="B139" t="n">
        <v>125</v>
      </c>
      <c r="C139" t="inlineStr">
        <is>
          <t xml:space="preserve">CONCLUIDO	</t>
        </is>
      </c>
      <c r="D139" t="n">
        <v>5.6654</v>
      </c>
      <c r="E139" t="n">
        <v>17.65</v>
      </c>
      <c r="F139" t="n">
        <v>13.38</v>
      </c>
      <c r="G139" t="n">
        <v>25.09</v>
      </c>
      <c r="H139" t="n">
        <v>0.34</v>
      </c>
      <c r="I139" t="n">
        <v>32</v>
      </c>
      <c r="J139" t="n">
        <v>249.3</v>
      </c>
      <c r="K139" t="n">
        <v>58.47</v>
      </c>
      <c r="L139" t="n">
        <v>4.75</v>
      </c>
      <c r="M139" t="n">
        <v>30</v>
      </c>
      <c r="N139" t="n">
        <v>61.07</v>
      </c>
      <c r="O139" t="n">
        <v>30980.93</v>
      </c>
      <c r="P139" t="n">
        <v>203.61</v>
      </c>
      <c r="Q139" t="n">
        <v>988.11</v>
      </c>
      <c r="R139" t="n">
        <v>57.21</v>
      </c>
      <c r="S139" t="n">
        <v>35.43</v>
      </c>
      <c r="T139" t="n">
        <v>9755.280000000001</v>
      </c>
      <c r="U139" t="n">
        <v>0.62</v>
      </c>
      <c r="V139" t="n">
        <v>0.85</v>
      </c>
      <c r="W139" t="n">
        <v>3.02</v>
      </c>
      <c r="X139" t="n">
        <v>0.63</v>
      </c>
      <c r="Y139" t="n">
        <v>1</v>
      </c>
      <c r="Z139" t="n">
        <v>10</v>
      </c>
    </row>
    <row r="140">
      <c r="A140" t="n">
        <v>16</v>
      </c>
      <c r="B140" t="n">
        <v>125</v>
      </c>
      <c r="C140" t="inlineStr">
        <is>
          <t xml:space="preserve">CONCLUIDO	</t>
        </is>
      </c>
      <c r="D140" t="n">
        <v>5.7133</v>
      </c>
      <c r="E140" t="n">
        <v>17.5</v>
      </c>
      <c r="F140" t="n">
        <v>13.33</v>
      </c>
      <c r="G140" t="n">
        <v>26.66</v>
      </c>
      <c r="H140" t="n">
        <v>0.36</v>
      </c>
      <c r="I140" t="n">
        <v>30</v>
      </c>
      <c r="J140" t="n">
        <v>249.75</v>
      </c>
      <c r="K140" t="n">
        <v>58.47</v>
      </c>
      <c r="L140" t="n">
        <v>5</v>
      </c>
      <c r="M140" t="n">
        <v>28</v>
      </c>
      <c r="N140" t="n">
        <v>61.27</v>
      </c>
      <c r="O140" t="n">
        <v>31036.22</v>
      </c>
      <c r="P140" t="n">
        <v>202.19</v>
      </c>
      <c r="Q140" t="n">
        <v>988.2</v>
      </c>
      <c r="R140" t="n">
        <v>55.71</v>
      </c>
      <c r="S140" t="n">
        <v>35.43</v>
      </c>
      <c r="T140" t="n">
        <v>9017.67</v>
      </c>
      <c r="U140" t="n">
        <v>0.64</v>
      </c>
      <c r="V140" t="n">
        <v>0.86</v>
      </c>
      <c r="W140" t="n">
        <v>3.01</v>
      </c>
      <c r="X140" t="n">
        <v>0.58</v>
      </c>
      <c r="Y140" t="n">
        <v>1</v>
      </c>
      <c r="Z140" t="n">
        <v>10</v>
      </c>
    </row>
    <row r="141">
      <c r="A141" t="n">
        <v>17</v>
      </c>
      <c r="B141" t="n">
        <v>125</v>
      </c>
      <c r="C141" t="inlineStr">
        <is>
          <t xml:space="preserve">CONCLUIDO	</t>
        </is>
      </c>
      <c r="D141" t="n">
        <v>5.7332</v>
      </c>
      <c r="E141" t="n">
        <v>17.44</v>
      </c>
      <c r="F141" t="n">
        <v>13.32</v>
      </c>
      <c r="G141" t="n">
        <v>27.55</v>
      </c>
      <c r="H141" t="n">
        <v>0.37</v>
      </c>
      <c r="I141" t="n">
        <v>29</v>
      </c>
      <c r="J141" t="n">
        <v>250.2</v>
      </c>
      <c r="K141" t="n">
        <v>58.47</v>
      </c>
      <c r="L141" t="n">
        <v>5.25</v>
      </c>
      <c r="M141" t="n">
        <v>27</v>
      </c>
      <c r="N141" t="n">
        <v>61.47</v>
      </c>
      <c r="O141" t="n">
        <v>31091.59</v>
      </c>
      <c r="P141" t="n">
        <v>201.32</v>
      </c>
      <c r="Q141" t="n">
        <v>988.14</v>
      </c>
      <c r="R141" t="n">
        <v>55.25</v>
      </c>
      <c r="S141" t="n">
        <v>35.43</v>
      </c>
      <c r="T141" t="n">
        <v>8789.639999999999</v>
      </c>
      <c r="U141" t="n">
        <v>0.64</v>
      </c>
      <c r="V141" t="n">
        <v>0.86</v>
      </c>
      <c r="W141" t="n">
        <v>3.01</v>
      </c>
      <c r="X141" t="n">
        <v>0.5600000000000001</v>
      </c>
      <c r="Y141" t="n">
        <v>1</v>
      </c>
      <c r="Z141" t="n">
        <v>10</v>
      </c>
    </row>
    <row r="142">
      <c r="A142" t="n">
        <v>18</v>
      </c>
      <c r="B142" t="n">
        <v>125</v>
      </c>
      <c r="C142" t="inlineStr">
        <is>
          <t xml:space="preserve">CONCLUIDO	</t>
        </is>
      </c>
      <c r="D142" t="n">
        <v>5.7762</v>
      </c>
      <c r="E142" t="n">
        <v>17.31</v>
      </c>
      <c r="F142" t="n">
        <v>13.28</v>
      </c>
      <c r="G142" t="n">
        <v>29.51</v>
      </c>
      <c r="H142" t="n">
        <v>0.39</v>
      </c>
      <c r="I142" t="n">
        <v>27</v>
      </c>
      <c r="J142" t="n">
        <v>250.64</v>
      </c>
      <c r="K142" t="n">
        <v>58.47</v>
      </c>
      <c r="L142" t="n">
        <v>5.5</v>
      </c>
      <c r="M142" t="n">
        <v>25</v>
      </c>
      <c r="N142" t="n">
        <v>61.67</v>
      </c>
      <c r="O142" t="n">
        <v>31147.02</v>
      </c>
      <c r="P142" t="n">
        <v>199.82</v>
      </c>
      <c r="Q142" t="n">
        <v>988.15</v>
      </c>
      <c r="R142" t="n">
        <v>54.31</v>
      </c>
      <c r="S142" t="n">
        <v>35.43</v>
      </c>
      <c r="T142" t="n">
        <v>8332.469999999999</v>
      </c>
      <c r="U142" t="n">
        <v>0.65</v>
      </c>
      <c r="V142" t="n">
        <v>0.86</v>
      </c>
      <c r="W142" t="n">
        <v>3</v>
      </c>
      <c r="X142" t="n">
        <v>0.53</v>
      </c>
      <c r="Y142" t="n">
        <v>1</v>
      </c>
      <c r="Z142" t="n">
        <v>10</v>
      </c>
    </row>
    <row r="143">
      <c r="A143" t="n">
        <v>19</v>
      </c>
      <c r="B143" t="n">
        <v>125</v>
      </c>
      <c r="C143" t="inlineStr">
        <is>
          <t xml:space="preserve">CONCLUIDO	</t>
        </is>
      </c>
      <c r="D143" t="n">
        <v>5.8029</v>
      </c>
      <c r="E143" t="n">
        <v>17.23</v>
      </c>
      <c r="F143" t="n">
        <v>13.25</v>
      </c>
      <c r="G143" t="n">
        <v>30.57</v>
      </c>
      <c r="H143" t="n">
        <v>0.41</v>
      </c>
      <c r="I143" t="n">
        <v>26</v>
      </c>
      <c r="J143" t="n">
        <v>251.09</v>
      </c>
      <c r="K143" t="n">
        <v>58.47</v>
      </c>
      <c r="L143" t="n">
        <v>5.75</v>
      </c>
      <c r="M143" t="n">
        <v>24</v>
      </c>
      <c r="N143" t="n">
        <v>61.87</v>
      </c>
      <c r="O143" t="n">
        <v>31202.53</v>
      </c>
      <c r="P143" t="n">
        <v>198.7</v>
      </c>
      <c r="Q143" t="n">
        <v>988.1799999999999</v>
      </c>
      <c r="R143" t="n">
        <v>53.1</v>
      </c>
      <c r="S143" t="n">
        <v>35.43</v>
      </c>
      <c r="T143" t="n">
        <v>7730.9</v>
      </c>
      <c r="U143" t="n">
        <v>0.67</v>
      </c>
      <c r="V143" t="n">
        <v>0.86</v>
      </c>
      <c r="W143" t="n">
        <v>3.01</v>
      </c>
      <c r="X143" t="n">
        <v>0.49</v>
      </c>
      <c r="Y143" t="n">
        <v>1</v>
      </c>
      <c r="Z143" t="n">
        <v>10</v>
      </c>
    </row>
    <row r="144">
      <c r="A144" t="n">
        <v>20</v>
      </c>
      <c r="B144" t="n">
        <v>125</v>
      </c>
      <c r="C144" t="inlineStr">
        <is>
          <t xml:space="preserve">CONCLUIDO	</t>
        </is>
      </c>
      <c r="D144" t="n">
        <v>5.8228</v>
      </c>
      <c r="E144" t="n">
        <v>17.17</v>
      </c>
      <c r="F144" t="n">
        <v>13.24</v>
      </c>
      <c r="G144" t="n">
        <v>31.77</v>
      </c>
      <c r="H144" t="n">
        <v>0.42</v>
      </c>
      <c r="I144" t="n">
        <v>25</v>
      </c>
      <c r="J144" t="n">
        <v>251.55</v>
      </c>
      <c r="K144" t="n">
        <v>58.47</v>
      </c>
      <c r="L144" t="n">
        <v>6</v>
      </c>
      <c r="M144" t="n">
        <v>23</v>
      </c>
      <c r="N144" t="n">
        <v>62.07</v>
      </c>
      <c r="O144" t="n">
        <v>31258.11</v>
      </c>
      <c r="P144" t="n">
        <v>197.83</v>
      </c>
      <c r="Q144" t="n">
        <v>988.25</v>
      </c>
      <c r="R144" t="n">
        <v>52.85</v>
      </c>
      <c r="S144" t="n">
        <v>35.43</v>
      </c>
      <c r="T144" t="n">
        <v>7608.67</v>
      </c>
      <c r="U144" t="n">
        <v>0.67</v>
      </c>
      <c r="V144" t="n">
        <v>0.86</v>
      </c>
      <c r="W144" t="n">
        <v>3</v>
      </c>
      <c r="X144" t="n">
        <v>0.48</v>
      </c>
      <c r="Y144" t="n">
        <v>1</v>
      </c>
      <c r="Z144" t="n">
        <v>10</v>
      </c>
    </row>
    <row r="145">
      <c r="A145" t="n">
        <v>21</v>
      </c>
      <c r="B145" t="n">
        <v>125</v>
      </c>
      <c r="C145" t="inlineStr">
        <is>
          <t xml:space="preserve">CONCLUIDO	</t>
        </is>
      </c>
      <c r="D145" t="n">
        <v>5.8517</v>
      </c>
      <c r="E145" t="n">
        <v>17.09</v>
      </c>
      <c r="F145" t="n">
        <v>13.2</v>
      </c>
      <c r="G145" t="n">
        <v>33</v>
      </c>
      <c r="H145" t="n">
        <v>0.44</v>
      </c>
      <c r="I145" t="n">
        <v>24</v>
      </c>
      <c r="J145" t="n">
        <v>252</v>
      </c>
      <c r="K145" t="n">
        <v>58.47</v>
      </c>
      <c r="L145" t="n">
        <v>6.25</v>
      </c>
      <c r="M145" t="n">
        <v>22</v>
      </c>
      <c r="N145" t="n">
        <v>62.27</v>
      </c>
      <c r="O145" t="n">
        <v>31313.77</v>
      </c>
      <c r="P145" t="n">
        <v>196.42</v>
      </c>
      <c r="Q145" t="n">
        <v>988.09</v>
      </c>
      <c r="R145" t="n">
        <v>51.63</v>
      </c>
      <c r="S145" t="n">
        <v>35.43</v>
      </c>
      <c r="T145" t="n">
        <v>7007.37</v>
      </c>
      <c r="U145" t="n">
        <v>0.6899999999999999</v>
      </c>
      <c r="V145" t="n">
        <v>0.86</v>
      </c>
      <c r="W145" t="n">
        <v>3</v>
      </c>
      <c r="X145" t="n">
        <v>0.45</v>
      </c>
      <c r="Y145" t="n">
        <v>1</v>
      </c>
      <c r="Z145" t="n">
        <v>10</v>
      </c>
    </row>
    <row r="146">
      <c r="A146" t="n">
        <v>22</v>
      </c>
      <c r="B146" t="n">
        <v>125</v>
      </c>
      <c r="C146" t="inlineStr">
        <is>
          <t xml:space="preserve">CONCLUIDO	</t>
        </is>
      </c>
      <c r="D146" t="n">
        <v>5.8716</v>
      </c>
      <c r="E146" t="n">
        <v>17.03</v>
      </c>
      <c r="F146" t="n">
        <v>13.19</v>
      </c>
      <c r="G146" t="n">
        <v>34.4</v>
      </c>
      <c r="H146" t="n">
        <v>0.46</v>
      </c>
      <c r="I146" t="n">
        <v>23</v>
      </c>
      <c r="J146" t="n">
        <v>252.45</v>
      </c>
      <c r="K146" t="n">
        <v>58.47</v>
      </c>
      <c r="L146" t="n">
        <v>6.5</v>
      </c>
      <c r="M146" t="n">
        <v>21</v>
      </c>
      <c r="N146" t="n">
        <v>62.47</v>
      </c>
      <c r="O146" t="n">
        <v>31369.49</v>
      </c>
      <c r="P146" t="n">
        <v>195.63</v>
      </c>
      <c r="Q146" t="n">
        <v>988.1</v>
      </c>
      <c r="R146" t="n">
        <v>51.27</v>
      </c>
      <c r="S146" t="n">
        <v>35.43</v>
      </c>
      <c r="T146" t="n">
        <v>6829.29</v>
      </c>
      <c r="U146" t="n">
        <v>0.6899999999999999</v>
      </c>
      <c r="V146" t="n">
        <v>0.86</v>
      </c>
      <c r="W146" t="n">
        <v>3</v>
      </c>
      <c r="X146" t="n">
        <v>0.43</v>
      </c>
      <c r="Y146" t="n">
        <v>1</v>
      </c>
      <c r="Z146" t="n">
        <v>10</v>
      </c>
    </row>
    <row r="147">
      <c r="A147" t="n">
        <v>23</v>
      </c>
      <c r="B147" t="n">
        <v>125</v>
      </c>
      <c r="C147" t="inlineStr">
        <is>
          <t xml:space="preserve">CONCLUIDO	</t>
        </is>
      </c>
      <c r="D147" t="n">
        <v>5.8951</v>
      </c>
      <c r="E147" t="n">
        <v>16.96</v>
      </c>
      <c r="F147" t="n">
        <v>13.17</v>
      </c>
      <c r="G147" t="n">
        <v>35.91</v>
      </c>
      <c r="H147" t="n">
        <v>0.47</v>
      </c>
      <c r="I147" t="n">
        <v>22</v>
      </c>
      <c r="J147" t="n">
        <v>252.9</v>
      </c>
      <c r="K147" t="n">
        <v>58.47</v>
      </c>
      <c r="L147" t="n">
        <v>6.75</v>
      </c>
      <c r="M147" t="n">
        <v>20</v>
      </c>
      <c r="N147" t="n">
        <v>62.68</v>
      </c>
      <c r="O147" t="n">
        <v>31425.3</v>
      </c>
      <c r="P147" t="n">
        <v>194.64</v>
      </c>
      <c r="Q147" t="n">
        <v>988.12</v>
      </c>
      <c r="R147" t="n">
        <v>50.67</v>
      </c>
      <c r="S147" t="n">
        <v>35.43</v>
      </c>
      <c r="T147" t="n">
        <v>6536.69</v>
      </c>
      <c r="U147" t="n">
        <v>0.7</v>
      </c>
      <c r="V147" t="n">
        <v>0.87</v>
      </c>
      <c r="W147" t="n">
        <v>3</v>
      </c>
      <c r="X147" t="n">
        <v>0.41</v>
      </c>
      <c r="Y147" t="n">
        <v>1</v>
      </c>
      <c r="Z147" t="n">
        <v>10</v>
      </c>
    </row>
    <row r="148">
      <c r="A148" t="n">
        <v>24</v>
      </c>
      <c r="B148" t="n">
        <v>125</v>
      </c>
      <c r="C148" t="inlineStr">
        <is>
          <t xml:space="preserve">CONCLUIDO	</t>
        </is>
      </c>
      <c r="D148" t="n">
        <v>5.9145</v>
      </c>
      <c r="E148" t="n">
        <v>16.91</v>
      </c>
      <c r="F148" t="n">
        <v>13.16</v>
      </c>
      <c r="G148" t="n">
        <v>37.6</v>
      </c>
      <c r="H148" t="n">
        <v>0.49</v>
      </c>
      <c r="I148" t="n">
        <v>21</v>
      </c>
      <c r="J148" t="n">
        <v>253.35</v>
      </c>
      <c r="K148" t="n">
        <v>58.47</v>
      </c>
      <c r="L148" t="n">
        <v>7</v>
      </c>
      <c r="M148" t="n">
        <v>19</v>
      </c>
      <c r="N148" t="n">
        <v>62.88</v>
      </c>
      <c r="O148" t="n">
        <v>31481.17</v>
      </c>
      <c r="P148" t="n">
        <v>193.73</v>
      </c>
      <c r="Q148" t="n">
        <v>988.1799999999999</v>
      </c>
      <c r="R148" t="n">
        <v>50.26</v>
      </c>
      <c r="S148" t="n">
        <v>35.43</v>
      </c>
      <c r="T148" t="n">
        <v>6334.99</v>
      </c>
      <c r="U148" t="n">
        <v>0.71</v>
      </c>
      <c r="V148" t="n">
        <v>0.87</v>
      </c>
      <c r="W148" t="n">
        <v>3</v>
      </c>
      <c r="X148" t="n">
        <v>0.4</v>
      </c>
      <c r="Y148" t="n">
        <v>1</v>
      </c>
      <c r="Z148" t="n">
        <v>10</v>
      </c>
    </row>
    <row r="149">
      <c r="A149" t="n">
        <v>25</v>
      </c>
      <c r="B149" t="n">
        <v>125</v>
      </c>
      <c r="C149" t="inlineStr">
        <is>
          <t xml:space="preserve">CONCLUIDO	</t>
        </is>
      </c>
      <c r="D149" t="n">
        <v>5.9395</v>
      </c>
      <c r="E149" t="n">
        <v>16.84</v>
      </c>
      <c r="F149" t="n">
        <v>13.13</v>
      </c>
      <c r="G149" t="n">
        <v>39.41</v>
      </c>
      <c r="H149" t="n">
        <v>0.51</v>
      </c>
      <c r="I149" t="n">
        <v>20</v>
      </c>
      <c r="J149" t="n">
        <v>253.81</v>
      </c>
      <c r="K149" t="n">
        <v>58.47</v>
      </c>
      <c r="L149" t="n">
        <v>7.25</v>
      </c>
      <c r="M149" t="n">
        <v>18</v>
      </c>
      <c r="N149" t="n">
        <v>63.08</v>
      </c>
      <c r="O149" t="n">
        <v>31537.13</v>
      </c>
      <c r="P149" t="n">
        <v>192.51</v>
      </c>
      <c r="Q149" t="n">
        <v>988.15</v>
      </c>
      <c r="R149" t="n">
        <v>49.5</v>
      </c>
      <c r="S149" t="n">
        <v>35.43</v>
      </c>
      <c r="T149" t="n">
        <v>5958.65</v>
      </c>
      <c r="U149" t="n">
        <v>0.72</v>
      </c>
      <c r="V149" t="n">
        <v>0.87</v>
      </c>
      <c r="W149" t="n">
        <v>3</v>
      </c>
      <c r="X149" t="n">
        <v>0.38</v>
      </c>
      <c r="Y149" t="n">
        <v>1</v>
      </c>
      <c r="Z149" t="n">
        <v>10</v>
      </c>
    </row>
    <row r="150">
      <c r="A150" t="n">
        <v>26</v>
      </c>
      <c r="B150" t="n">
        <v>125</v>
      </c>
      <c r="C150" t="inlineStr">
        <is>
          <t xml:space="preserve">CONCLUIDO	</t>
        </is>
      </c>
      <c r="D150" t="n">
        <v>5.9432</v>
      </c>
      <c r="E150" t="n">
        <v>16.83</v>
      </c>
      <c r="F150" t="n">
        <v>13.12</v>
      </c>
      <c r="G150" t="n">
        <v>39.37</v>
      </c>
      <c r="H150" t="n">
        <v>0.52</v>
      </c>
      <c r="I150" t="n">
        <v>20</v>
      </c>
      <c r="J150" t="n">
        <v>254.26</v>
      </c>
      <c r="K150" t="n">
        <v>58.47</v>
      </c>
      <c r="L150" t="n">
        <v>7.5</v>
      </c>
      <c r="M150" t="n">
        <v>18</v>
      </c>
      <c r="N150" t="n">
        <v>63.29</v>
      </c>
      <c r="O150" t="n">
        <v>31593.16</v>
      </c>
      <c r="P150" t="n">
        <v>191.7</v>
      </c>
      <c r="Q150" t="n">
        <v>988.29</v>
      </c>
      <c r="R150" t="n">
        <v>49.12</v>
      </c>
      <c r="S150" t="n">
        <v>35.43</v>
      </c>
      <c r="T150" t="n">
        <v>5771.68</v>
      </c>
      <c r="U150" t="n">
        <v>0.72</v>
      </c>
      <c r="V150" t="n">
        <v>0.87</v>
      </c>
      <c r="W150" t="n">
        <v>3</v>
      </c>
      <c r="X150" t="n">
        <v>0.37</v>
      </c>
      <c r="Y150" t="n">
        <v>1</v>
      </c>
      <c r="Z150" t="n">
        <v>10</v>
      </c>
    </row>
    <row r="151">
      <c r="A151" t="n">
        <v>27</v>
      </c>
      <c r="B151" t="n">
        <v>125</v>
      </c>
      <c r="C151" t="inlineStr">
        <is>
          <t xml:space="preserve">CONCLUIDO	</t>
        </is>
      </c>
      <c r="D151" t="n">
        <v>5.9652</v>
      </c>
      <c r="E151" t="n">
        <v>16.76</v>
      </c>
      <c r="F151" t="n">
        <v>13.11</v>
      </c>
      <c r="G151" t="n">
        <v>41.4</v>
      </c>
      <c r="H151" t="n">
        <v>0.54</v>
      </c>
      <c r="I151" t="n">
        <v>19</v>
      </c>
      <c r="J151" t="n">
        <v>254.72</v>
      </c>
      <c r="K151" t="n">
        <v>58.47</v>
      </c>
      <c r="L151" t="n">
        <v>7.75</v>
      </c>
      <c r="M151" t="n">
        <v>17</v>
      </c>
      <c r="N151" t="n">
        <v>63.49</v>
      </c>
      <c r="O151" t="n">
        <v>31649.26</v>
      </c>
      <c r="P151" t="n">
        <v>190.71</v>
      </c>
      <c r="Q151" t="n">
        <v>988.09</v>
      </c>
      <c r="R151" t="n">
        <v>48.87</v>
      </c>
      <c r="S151" t="n">
        <v>35.43</v>
      </c>
      <c r="T151" t="n">
        <v>5649.45</v>
      </c>
      <c r="U151" t="n">
        <v>0.73</v>
      </c>
      <c r="V151" t="n">
        <v>0.87</v>
      </c>
      <c r="W151" t="n">
        <v>2.99</v>
      </c>
      <c r="X151" t="n">
        <v>0.36</v>
      </c>
      <c r="Y151" t="n">
        <v>1</v>
      </c>
      <c r="Z151" t="n">
        <v>10</v>
      </c>
    </row>
    <row r="152">
      <c r="A152" t="n">
        <v>28</v>
      </c>
      <c r="B152" t="n">
        <v>125</v>
      </c>
      <c r="C152" t="inlineStr">
        <is>
          <t xml:space="preserve">CONCLUIDO	</t>
        </is>
      </c>
      <c r="D152" t="n">
        <v>5.986</v>
      </c>
      <c r="E152" t="n">
        <v>16.71</v>
      </c>
      <c r="F152" t="n">
        <v>13.1</v>
      </c>
      <c r="G152" t="n">
        <v>43.66</v>
      </c>
      <c r="H152" t="n">
        <v>0.5600000000000001</v>
      </c>
      <c r="I152" t="n">
        <v>18</v>
      </c>
      <c r="J152" t="n">
        <v>255.17</v>
      </c>
      <c r="K152" t="n">
        <v>58.47</v>
      </c>
      <c r="L152" t="n">
        <v>8</v>
      </c>
      <c r="M152" t="n">
        <v>16</v>
      </c>
      <c r="N152" t="n">
        <v>63.7</v>
      </c>
      <c r="O152" t="n">
        <v>31705.44</v>
      </c>
      <c r="P152" t="n">
        <v>189.43</v>
      </c>
      <c r="Q152" t="n">
        <v>988.15</v>
      </c>
      <c r="R152" t="n">
        <v>48.41</v>
      </c>
      <c r="S152" t="n">
        <v>35.43</v>
      </c>
      <c r="T152" t="n">
        <v>5428.23</v>
      </c>
      <c r="U152" t="n">
        <v>0.73</v>
      </c>
      <c r="V152" t="n">
        <v>0.87</v>
      </c>
      <c r="W152" t="n">
        <v>3</v>
      </c>
      <c r="X152" t="n">
        <v>0.34</v>
      </c>
      <c r="Y152" t="n">
        <v>1</v>
      </c>
      <c r="Z152" t="n">
        <v>10</v>
      </c>
    </row>
    <row r="153">
      <c r="A153" t="n">
        <v>29</v>
      </c>
      <c r="B153" t="n">
        <v>125</v>
      </c>
      <c r="C153" t="inlineStr">
        <is>
          <t xml:space="preserve">CONCLUIDO	</t>
        </is>
      </c>
      <c r="D153" t="n">
        <v>5.9869</v>
      </c>
      <c r="E153" t="n">
        <v>16.7</v>
      </c>
      <c r="F153" t="n">
        <v>13.1</v>
      </c>
      <c r="G153" t="n">
        <v>43.65</v>
      </c>
      <c r="H153" t="n">
        <v>0.57</v>
      </c>
      <c r="I153" t="n">
        <v>18</v>
      </c>
      <c r="J153" t="n">
        <v>255.63</v>
      </c>
      <c r="K153" t="n">
        <v>58.47</v>
      </c>
      <c r="L153" t="n">
        <v>8.25</v>
      </c>
      <c r="M153" t="n">
        <v>16</v>
      </c>
      <c r="N153" t="n">
        <v>63.91</v>
      </c>
      <c r="O153" t="n">
        <v>31761.69</v>
      </c>
      <c r="P153" t="n">
        <v>188.84</v>
      </c>
      <c r="Q153" t="n">
        <v>988.1900000000001</v>
      </c>
      <c r="R153" t="n">
        <v>48.45</v>
      </c>
      <c r="S153" t="n">
        <v>35.43</v>
      </c>
      <c r="T153" t="n">
        <v>5445.05</v>
      </c>
      <c r="U153" t="n">
        <v>0.73</v>
      </c>
      <c r="V153" t="n">
        <v>0.87</v>
      </c>
      <c r="W153" t="n">
        <v>2.99</v>
      </c>
      <c r="X153" t="n">
        <v>0.34</v>
      </c>
      <c r="Y153" t="n">
        <v>1</v>
      </c>
      <c r="Z153" t="n">
        <v>10</v>
      </c>
    </row>
    <row r="154">
      <c r="A154" t="n">
        <v>30</v>
      </c>
      <c r="B154" t="n">
        <v>125</v>
      </c>
      <c r="C154" t="inlineStr">
        <is>
          <t xml:space="preserve">CONCLUIDO	</t>
        </is>
      </c>
      <c r="D154" t="n">
        <v>6.0133</v>
      </c>
      <c r="E154" t="n">
        <v>16.63</v>
      </c>
      <c r="F154" t="n">
        <v>13.07</v>
      </c>
      <c r="G154" t="n">
        <v>46.13</v>
      </c>
      <c r="H154" t="n">
        <v>0.59</v>
      </c>
      <c r="I154" t="n">
        <v>17</v>
      </c>
      <c r="J154" t="n">
        <v>256.09</v>
      </c>
      <c r="K154" t="n">
        <v>58.47</v>
      </c>
      <c r="L154" t="n">
        <v>8.5</v>
      </c>
      <c r="M154" t="n">
        <v>15</v>
      </c>
      <c r="N154" t="n">
        <v>64.11</v>
      </c>
      <c r="O154" t="n">
        <v>31818.02</v>
      </c>
      <c r="P154" t="n">
        <v>186.67</v>
      </c>
      <c r="Q154" t="n">
        <v>988.15</v>
      </c>
      <c r="R154" t="n">
        <v>47.58</v>
      </c>
      <c r="S154" t="n">
        <v>35.43</v>
      </c>
      <c r="T154" t="n">
        <v>5014.6</v>
      </c>
      <c r="U154" t="n">
        <v>0.74</v>
      </c>
      <c r="V154" t="n">
        <v>0.87</v>
      </c>
      <c r="W154" t="n">
        <v>2.99</v>
      </c>
      <c r="X154" t="n">
        <v>0.32</v>
      </c>
      <c r="Y154" t="n">
        <v>1</v>
      </c>
      <c r="Z154" t="n">
        <v>10</v>
      </c>
    </row>
    <row r="155">
      <c r="A155" t="n">
        <v>31</v>
      </c>
      <c r="B155" t="n">
        <v>125</v>
      </c>
      <c r="C155" t="inlineStr">
        <is>
          <t xml:space="preserve">CONCLUIDO	</t>
        </is>
      </c>
      <c r="D155" t="n">
        <v>6.012</v>
      </c>
      <c r="E155" t="n">
        <v>16.63</v>
      </c>
      <c r="F155" t="n">
        <v>13.07</v>
      </c>
      <c r="G155" t="n">
        <v>46.14</v>
      </c>
      <c r="H155" t="n">
        <v>0.61</v>
      </c>
      <c r="I155" t="n">
        <v>17</v>
      </c>
      <c r="J155" t="n">
        <v>256.54</v>
      </c>
      <c r="K155" t="n">
        <v>58.47</v>
      </c>
      <c r="L155" t="n">
        <v>8.75</v>
      </c>
      <c r="M155" t="n">
        <v>15</v>
      </c>
      <c r="N155" t="n">
        <v>64.31999999999999</v>
      </c>
      <c r="O155" t="n">
        <v>31874.43</v>
      </c>
      <c r="P155" t="n">
        <v>186.33</v>
      </c>
      <c r="Q155" t="n">
        <v>988.09</v>
      </c>
      <c r="R155" t="n">
        <v>47.86</v>
      </c>
      <c r="S155" t="n">
        <v>35.43</v>
      </c>
      <c r="T155" t="n">
        <v>5156.54</v>
      </c>
      <c r="U155" t="n">
        <v>0.74</v>
      </c>
      <c r="V155" t="n">
        <v>0.87</v>
      </c>
      <c r="W155" t="n">
        <v>2.99</v>
      </c>
      <c r="X155" t="n">
        <v>0.32</v>
      </c>
      <c r="Y155" t="n">
        <v>1</v>
      </c>
      <c r="Z155" t="n">
        <v>10</v>
      </c>
    </row>
    <row r="156">
      <c r="A156" t="n">
        <v>32</v>
      </c>
      <c r="B156" t="n">
        <v>125</v>
      </c>
      <c r="C156" t="inlineStr">
        <is>
          <t xml:space="preserve">CONCLUIDO	</t>
        </is>
      </c>
      <c r="D156" t="n">
        <v>6.0365</v>
      </c>
      <c r="E156" t="n">
        <v>16.57</v>
      </c>
      <c r="F156" t="n">
        <v>13.05</v>
      </c>
      <c r="G156" t="n">
        <v>48.95</v>
      </c>
      <c r="H156" t="n">
        <v>0.62</v>
      </c>
      <c r="I156" t="n">
        <v>16</v>
      </c>
      <c r="J156" t="n">
        <v>257</v>
      </c>
      <c r="K156" t="n">
        <v>58.47</v>
      </c>
      <c r="L156" t="n">
        <v>9</v>
      </c>
      <c r="M156" t="n">
        <v>14</v>
      </c>
      <c r="N156" t="n">
        <v>64.53</v>
      </c>
      <c r="O156" t="n">
        <v>31931.04</v>
      </c>
      <c r="P156" t="n">
        <v>185.61</v>
      </c>
      <c r="Q156" t="n">
        <v>988.09</v>
      </c>
      <c r="R156" t="n">
        <v>46.91</v>
      </c>
      <c r="S156" t="n">
        <v>35.43</v>
      </c>
      <c r="T156" t="n">
        <v>4685.95</v>
      </c>
      <c r="U156" t="n">
        <v>0.76</v>
      </c>
      <c r="V156" t="n">
        <v>0.87</v>
      </c>
      <c r="W156" t="n">
        <v>2.99</v>
      </c>
      <c r="X156" t="n">
        <v>0.3</v>
      </c>
      <c r="Y156" t="n">
        <v>1</v>
      </c>
      <c r="Z156" t="n">
        <v>10</v>
      </c>
    </row>
    <row r="157">
      <c r="A157" t="n">
        <v>33</v>
      </c>
      <c r="B157" t="n">
        <v>125</v>
      </c>
      <c r="C157" t="inlineStr">
        <is>
          <t xml:space="preserve">CONCLUIDO	</t>
        </is>
      </c>
      <c r="D157" t="n">
        <v>6.0348</v>
      </c>
      <c r="E157" t="n">
        <v>16.57</v>
      </c>
      <c r="F157" t="n">
        <v>13.06</v>
      </c>
      <c r="G157" t="n">
        <v>48.97</v>
      </c>
      <c r="H157" t="n">
        <v>0.64</v>
      </c>
      <c r="I157" t="n">
        <v>16</v>
      </c>
      <c r="J157" t="n">
        <v>257.46</v>
      </c>
      <c r="K157" t="n">
        <v>58.47</v>
      </c>
      <c r="L157" t="n">
        <v>9.25</v>
      </c>
      <c r="M157" t="n">
        <v>14</v>
      </c>
      <c r="N157" t="n">
        <v>64.73999999999999</v>
      </c>
      <c r="O157" t="n">
        <v>31987.61</v>
      </c>
      <c r="P157" t="n">
        <v>184.96</v>
      </c>
      <c r="Q157" t="n">
        <v>988.08</v>
      </c>
      <c r="R157" t="n">
        <v>47.36</v>
      </c>
      <c r="S157" t="n">
        <v>35.43</v>
      </c>
      <c r="T157" t="n">
        <v>4910.04</v>
      </c>
      <c r="U157" t="n">
        <v>0.75</v>
      </c>
      <c r="V157" t="n">
        <v>0.87</v>
      </c>
      <c r="W157" t="n">
        <v>2.99</v>
      </c>
      <c r="X157" t="n">
        <v>0.3</v>
      </c>
      <c r="Y157" t="n">
        <v>1</v>
      </c>
      <c r="Z157" t="n">
        <v>10</v>
      </c>
    </row>
    <row r="158">
      <c r="A158" t="n">
        <v>34</v>
      </c>
      <c r="B158" t="n">
        <v>125</v>
      </c>
      <c r="C158" t="inlineStr">
        <is>
          <t xml:space="preserve">CONCLUIDO	</t>
        </is>
      </c>
      <c r="D158" t="n">
        <v>6.0588</v>
      </c>
      <c r="E158" t="n">
        <v>16.5</v>
      </c>
      <c r="F158" t="n">
        <v>13.04</v>
      </c>
      <c r="G158" t="n">
        <v>52.16</v>
      </c>
      <c r="H158" t="n">
        <v>0.66</v>
      </c>
      <c r="I158" t="n">
        <v>15</v>
      </c>
      <c r="J158" t="n">
        <v>257.92</v>
      </c>
      <c r="K158" t="n">
        <v>58.47</v>
      </c>
      <c r="L158" t="n">
        <v>9.5</v>
      </c>
      <c r="M158" t="n">
        <v>13</v>
      </c>
      <c r="N158" t="n">
        <v>64.95</v>
      </c>
      <c r="O158" t="n">
        <v>32044.25</v>
      </c>
      <c r="P158" t="n">
        <v>183.81</v>
      </c>
      <c r="Q158" t="n">
        <v>988.14</v>
      </c>
      <c r="R158" t="n">
        <v>46.81</v>
      </c>
      <c r="S158" t="n">
        <v>35.43</v>
      </c>
      <c r="T158" t="n">
        <v>4642.77</v>
      </c>
      <c r="U158" t="n">
        <v>0.76</v>
      </c>
      <c r="V158" t="n">
        <v>0.87</v>
      </c>
      <c r="W158" t="n">
        <v>2.99</v>
      </c>
      <c r="X158" t="n">
        <v>0.29</v>
      </c>
      <c r="Y158" t="n">
        <v>1</v>
      </c>
      <c r="Z158" t="n">
        <v>10</v>
      </c>
    </row>
    <row r="159">
      <c r="A159" t="n">
        <v>35</v>
      </c>
      <c r="B159" t="n">
        <v>125</v>
      </c>
      <c r="C159" t="inlineStr">
        <is>
          <t xml:space="preserve">CONCLUIDO	</t>
        </is>
      </c>
      <c r="D159" t="n">
        <v>6.0616</v>
      </c>
      <c r="E159" t="n">
        <v>16.5</v>
      </c>
      <c r="F159" t="n">
        <v>13.03</v>
      </c>
      <c r="G159" t="n">
        <v>52.13</v>
      </c>
      <c r="H159" t="n">
        <v>0.67</v>
      </c>
      <c r="I159" t="n">
        <v>15</v>
      </c>
      <c r="J159" t="n">
        <v>258.38</v>
      </c>
      <c r="K159" t="n">
        <v>58.47</v>
      </c>
      <c r="L159" t="n">
        <v>9.75</v>
      </c>
      <c r="M159" t="n">
        <v>13</v>
      </c>
      <c r="N159" t="n">
        <v>65.16</v>
      </c>
      <c r="O159" t="n">
        <v>32100.97</v>
      </c>
      <c r="P159" t="n">
        <v>182.72</v>
      </c>
      <c r="Q159" t="n">
        <v>988.16</v>
      </c>
      <c r="R159" t="n">
        <v>46.44</v>
      </c>
      <c r="S159" t="n">
        <v>35.43</v>
      </c>
      <c r="T159" t="n">
        <v>4456.99</v>
      </c>
      <c r="U159" t="n">
        <v>0.76</v>
      </c>
      <c r="V159" t="n">
        <v>0.87</v>
      </c>
      <c r="W159" t="n">
        <v>2.99</v>
      </c>
      <c r="X159" t="n">
        <v>0.28</v>
      </c>
      <c r="Y159" t="n">
        <v>1</v>
      </c>
      <c r="Z159" t="n">
        <v>10</v>
      </c>
    </row>
    <row r="160">
      <c r="A160" t="n">
        <v>36</v>
      </c>
      <c r="B160" t="n">
        <v>125</v>
      </c>
      <c r="C160" t="inlineStr">
        <is>
          <t xml:space="preserve">CONCLUIDO	</t>
        </is>
      </c>
      <c r="D160" t="n">
        <v>6.0832</v>
      </c>
      <c r="E160" t="n">
        <v>16.44</v>
      </c>
      <c r="F160" t="n">
        <v>13.02</v>
      </c>
      <c r="G160" t="n">
        <v>55.8</v>
      </c>
      <c r="H160" t="n">
        <v>0.6899999999999999</v>
      </c>
      <c r="I160" t="n">
        <v>14</v>
      </c>
      <c r="J160" t="n">
        <v>258.84</v>
      </c>
      <c r="K160" t="n">
        <v>58.47</v>
      </c>
      <c r="L160" t="n">
        <v>10</v>
      </c>
      <c r="M160" t="n">
        <v>12</v>
      </c>
      <c r="N160" t="n">
        <v>65.37</v>
      </c>
      <c r="O160" t="n">
        <v>32157.77</v>
      </c>
      <c r="P160" t="n">
        <v>181.69</v>
      </c>
      <c r="Q160" t="n">
        <v>988.1</v>
      </c>
      <c r="R160" t="n">
        <v>46</v>
      </c>
      <c r="S160" t="n">
        <v>35.43</v>
      </c>
      <c r="T160" t="n">
        <v>4241.86</v>
      </c>
      <c r="U160" t="n">
        <v>0.77</v>
      </c>
      <c r="V160" t="n">
        <v>0.88</v>
      </c>
      <c r="W160" t="n">
        <v>2.99</v>
      </c>
      <c r="X160" t="n">
        <v>0.27</v>
      </c>
      <c r="Y160" t="n">
        <v>1</v>
      </c>
      <c r="Z160" t="n">
        <v>10</v>
      </c>
    </row>
    <row r="161">
      <c r="A161" t="n">
        <v>37</v>
      </c>
      <c r="B161" t="n">
        <v>125</v>
      </c>
      <c r="C161" t="inlineStr">
        <is>
          <t xml:space="preserve">CONCLUIDO	</t>
        </is>
      </c>
      <c r="D161" t="n">
        <v>6.0891</v>
      </c>
      <c r="E161" t="n">
        <v>16.42</v>
      </c>
      <c r="F161" t="n">
        <v>13</v>
      </c>
      <c r="G161" t="n">
        <v>55.73</v>
      </c>
      <c r="H161" t="n">
        <v>0.7</v>
      </c>
      <c r="I161" t="n">
        <v>14</v>
      </c>
      <c r="J161" t="n">
        <v>259.3</v>
      </c>
      <c r="K161" t="n">
        <v>58.47</v>
      </c>
      <c r="L161" t="n">
        <v>10.25</v>
      </c>
      <c r="M161" t="n">
        <v>12</v>
      </c>
      <c r="N161" t="n">
        <v>65.58</v>
      </c>
      <c r="O161" t="n">
        <v>32214.64</v>
      </c>
      <c r="P161" t="n">
        <v>181.13</v>
      </c>
      <c r="Q161" t="n">
        <v>988.08</v>
      </c>
      <c r="R161" t="n">
        <v>45.51</v>
      </c>
      <c r="S161" t="n">
        <v>35.43</v>
      </c>
      <c r="T161" t="n">
        <v>3996.48</v>
      </c>
      <c r="U161" t="n">
        <v>0.78</v>
      </c>
      <c r="V161" t="n">
        <v>0.88</v>
      </c>
      <c r="W161" t="n">
        <v>2.99</v>
      </c>
      <c r="X161" t="n">
        <v>0.25</v>
      </c>
      <c r="Y161" t="n">
        <v>1</v>
      </c>
      <c r="Z161" t="n">
        <v>10</v>
      </c>
    </row>
    <row r="162">
      <c r="A162" t="n">
        <v>38</v>
      </c>
      <c r="B162" t="n">
        <v>125</v>
      </c>
      <c r="C162" t="inlineStr">
        <is>
          <t xml:space="preserve">CONCLUIDO	</t>
        </is>
      </c>
      <c r="D162" t="n">
        <v>6.091</v>
      </c>
      <c r="E162" t="n">
        <v>16.42</v>
      </c>
      <c r="F162" t="n">
        <v>13</v>
      </c>
      <c r="G162" t="n">
        <v>55.71</v>
      </c>
      <c r="H162" t="n">
        <v>0.72</v>
      </c>
      <c r="I162" t="n">
        <v>14</v>
      </c>
      <c r="J162" t="n">
        <v>259.76</v>
      </c>
      <c r="K162" t="n">
        <v>58.47</v>
      </c>
      <c r="L162" t="n">
        <v>10.5</v>
      </c>
      <c r="M162" t="n">
        <v>12</v>
      </c>
      <c r="N162" t="n">
        <v>65.79000000000001</v>
      </c>
      <c r="O162" t="n">
        <v>32271.6</v>
      </c>
      <c r="P162" t="n">
        <v>180.04</v>
      </c>
      <c r="Q162" t="n">
        <v>988.22</v>
      </c>
      <c r="R162" t="n">
        <v>45.31</v>
      </c>
      <c r="S162" t="n">
        <v>35.43</v>
      </c>
      <c r="T162" t="n">
        <v>3898.56</v>
      </c>
      <c r="U162" t="n">
        <v>0.78</v>
      </c>
      <c r="V162" t="n">
        <v>0.88</v>
      </c>
      <c r="W162" t="n">
        <v>2.99</v>
      </c>
      <c r="X162" t="n">
        <v>0.25</v>
      </c>
      <c r="Y162" t="n">
        <v>1</v>
      </c>
      <c r="Z162" t="n">
        <v>10</v>
      </c>
    </row>
    <row r="163">
      <c r="A163" t="n">
        <v>39</v>
      </c>
      <c r="B163" t="n">
        <v>125</v>
      </c>
      <c r="C163" t="inlineStr">
        <is>
          <t xml:space="preserve">CONCLUIDO	</t>
        </is>
      </c>
      <c r="D163" t="n">
        <v>6.1105</v>
      </c>
      <c r="E163" t="n">
        <v>16.37</v>
      </c>
      <c r="F163" t="n">
        <v>12.99</v>
      </c>
      <c r="G163" t="n">
        <v>59.97</v>
      </c>
      <c r="H163" t="n">
        <v>0.74</v>
      </c>
      <c r="I163" t="n">
        <v>13</v>
      </c>
      <c r="J163" t="n">
        <v>260.23</v>
      </c>
      <c r="K163" t="n">
        <v>58.47</v>
      </c>
      <c r="L163" t="n">
        <v>10.75</v>
      </c>
      <c r="M163" t="n">
        <v>11</v>
      </c>
      <c r="N163" t="n">
        <v>66</v>
      </c>
      <c r="O163" t="n">
        <v>32328.64</v>
      </c>
      <c r="P163" t="n">
        <v>178.52</v>
      </c>
      <c r="Q163" t="n">
        <v>988.08</v>
      </c>
      <c r="R163" t="n">
        <v>45.32</v>
      </c>
      <c r="S163" t="n">
        <v>35.43</v>
      </c>
      <c r="T163" t="n">
        <v>3906.93</v>
      </c>
      <c r="U163" t="n">
        <v>0.78</v>
      </c>
      <c r="V163" t="n">
        <v>0.88</v>
      </c>
      <c r="W163" t="n">
        <v>2.98</v>
      </c>
      <c r="X163" t="n">
        <v>0.24</v>
      </c>
      <c r="Y163" t="n">
        <v>1</v>
      </c>
      <c r="Z163" t="n">
        <v>10</v>
      </c>
    </row>
    <row r="164">
      <c r="A164" t="n">
        <v>40</v>
      </c>
      <c r="B164" t="n">
        <v>125</v>
      </c>
      <c r="C164" t="inlineStr">
        <is>
          <t xml:space="preserve">CONCLUIDO	</t>
        </is>
      </c>
      <c r="D164" t="n">
        <v>6.1097</v>
      </c>
      <c r="E164" t="n">
        <v>16.37</v>
      </c>
      <c r="F164" t="n">
        <v>13</v>
      </c>
      <c r="G164" t="n">
        <v>59.98</v>
      </c>
      <c r="H164" t="n">
        <v>0.75</v>
      </c>
      <c r="I164" t="n">
        <v>13</v>
      </c>
      <c r="J164" t="n">
        <v>260.69</v>
      </c>
      <c r="K164" t="n">
        <v>58.47</v>
      </c>
      <c r="L164" t="n">
        <v>11</v>
      </c>
      <c r="M164" t="n">
        <v>11</v>
      </c>
      <c r="N164" t="n">
        <v>66.20999999999999</v>
      </c>
      <c r="O164" t="n">
        <v>32385.75</v>
      </c>
      <c r="P164" t="n">
        <v>178.14</v>
      </c>
      <c r="Q164" t="n">
        <v>988.08</v>
      </c>
      <c r="R164" t="n">
        <v>45.27</v>
      </c>
      <c r="S164" t="n">
        <v>35.43</v>
      </c>
      <c r="T164" t="n">
        <v>3883.46</v>
      </c>
      <c r="U164" t="n">
        <v>0.78</v>
      </c>
      <c r="V164" t="n">
        <v>0.88</v>
      </c>
      <c r="W164" t="n">
        <v>2.99</v>
      </c>
      <c r="X164" t="n">
        <v>0.24</v>
      </c>
      <c r="Y164" t="n">
        <v>1</v>
      </c>
      <c r="Z164" t="n">
        <v>10</v>
      </c>
    </row>
    <row r="165">
      <c r="A165" t="n">
        <v>41</v>
      </c>
      <c r="B165" t="n">
        <v>125</v>
      </c>
      <c r="C165" t="inlineStr">
        <is>
          <t xml:space="preserve">CONCLUIDO	</t>
        </is>
      </c>
      <c r="D165" t="n">
        <v>6.1148</v>
      </c>
      <c r="E165" t="n">
        <v>16.35</v>
      </c>
      <c r="F165" t="n">
        <v>12.98</v>
      </c>
      <c r="G165" t="n">
        <v>59.92</v>
      </c>
      <c r="H165" t="n">
        <v>0.77</v>
      </c>
      <c r="I165" t="n">
        <v>13</v>
      </c>
      <c r="J165" t="n">
        <v>261.15</v>
      </c>
      <c r="K165" t="n">
        <v>58.47</v>
      </c>
      <c r="L165" t="n">
        <v>11.25</v>
      </c>
      <c r="M165" t="n">
        <v>11</v>
      </c>
      <c r="N165" t="n">
        <v>66.43000000000001</v>
      </c>
      <c r="O165" t="n">
        <v>32442.95</v>
      </c>
      <c r="P165" t="n">
        <v>177.14</v>
      </c>
      <c r="Q165" t="n">
        <v>988.13</v>
      </c>
      <c r="R165" t="n">
        <v>44.82</v>
      </c>
      <c r="S165" t="n">
        <v>35.43</v>
      </c>
      <c r="T165" t="n">
        <v>3655.83</v>
      </c>
      <c r="U165" t="n">
        <v>0.79</v>
      </c>
      <c r="V165" t="n">
        <v>0.88</v>
      </c>
      <c r="W165" t="n">
        <v>2.99</v>
      </c>
      <c r="X165" t="n">
        <v>0.23</v>
      </c>
      <c r="Y165" t="n">
        <v>1</v>
      </c>
      <c r="Z165" t="n">
        <v>10</v>
      </c>
    </row>
    <row r="166">
      <c r="A166" t="n">
        <v>42</v>
      </c>
      <c r="B166" t="n">
        <v>125</v>
      </c>
      <c r="C166" t="inlineStr">
        <is>
          <t xml:space="preserve">CONCLUIDO	</t>
        </is>
      </c>
      <c r="D166" t="n">
        <v>6.1378</v>
      </c>
      <c r="E166" t="n">
        <v>16.29</v>
      </c>
      <c r="F166" t="n">
        <v>12.97</v>
      </c>
      <c r="G166" t="n">
        <v>64.84</v>
      </c>
      <c r="H166" t="n">
        <v>0.78</v>
      </c>
      <c r="I166" t="n">
        <v>12</v>
      </c>
      <c r="J166" t="n">
        <v>261.62</v>
      </c>
      <c r="K166" t="n">
        <v>58.47</v>
      </c>
      <c r="L166" t="n">
        <v>11.5</v>
      </c>
      <c r="M166" t="n">
        <v>10</v>
      </c>
      <c r="N166" t="n">
        <v>66.64</v>
      </c>
      <c r="O166" t="n">
        <v>32500.22</v>
      </c>
      <c r="P166" t="n">
        <v>175.39</v>
      </c>
      <c r="Q166" t="n">
        <v>988.1</v>
      </c>
      <c r="R166" t="n">
        <v>44.43</v>
      </c>
      <c r="S166" t="n">
        <v>35.43</v>
      </c>
      <c r="T166" t="n">
        <v>3463.69</v>
      </c>
      <c r="U166" t="n">
        <v>0.8</v>
      </c>
      <c r="V166" t="n">
        <v>0.88</v>
      </c>
      <c r="W166" t="n">
        <v>2.98</v>
      </c>
      <c r="X166" t="n">
        <v>0.21</v>
      </c>
      <c r="Y166" t="n">
        <v>1</v>
      </c>
      <c r="Z166" t="n">
        <v>10</v>
      </c>
    </row>
    <row r="167">
      <c r="A167" t="n">
        <v>43</v>
      </c>
      <c r="B167" t="n">
        <v>125</v>
      </c>
      <c r="C167" t="inlineStr">
        <is>
          <t xml:space="preserve">CONCLUIDO	</t>
        </is>
      </c>
      <c r="D167" t="n">
        <v>6.1372</v>
      </c>
      <c r="E167" t="n">
        <v>16.29</v>
      </c>
      <c r="F167" t="n">
        <v>12.97</v>
      </c>
      <c r="G167" t="n">
        <v>64.84999999999999</v>
      </c>
      <c r="H167" t="n">
        <v>0.8</v>
      </c>
      <c r="I167" t="n">
        <v>12</v>
      </c>
      <c r="J167" t="n">
        <v>262.08</v>
      </c>
      <c r="K167" t="n">
        <v>58.47</v>
      </c>
      <c r="L167" t="n">
        <v>11.75</v>
      </c>
      <c r="M167" t="n">
        <v>10</v>
      </c>
      <c r="N167" t="n">
        <v>66.86</v>
      </c>
      <c r="O167" t="n">
        <v>32557.58</v>
      </c>
      <c r="P167" t="n">
        <v>174.48</v>
      </c>
      <c r="Q167" t="n">
        <v>988.14</v>
      </c>
      <c r="R167" t="n">
        <v>44.46</v>
      </c>
      <c r="S167" t="n">
        <v>35.43</v>
      </c>
      <c r="T167" t="n">
        <v>3479.04</v>
      </c>
      <c r="U167" t="n">
        <v>0.8</v>
      </c>
      <c r="V167" t="n">
        <v>0.88</v>
      </c>
      <c r="W167" t="n">
        <v>2.98</v>
      </c>
      <c r="X167" t="n">
        <v>0.22</v>
      </c>
      <c r="Y167" t="n">
        <v>1</v>
      </c>
      <c r="Z167" t="n">
        <v>10</v>
      </c>
    </row>
    <row r="168">
      <c r="A168" t="n">
        <v>44</v>
      </c>
      <c r="B168" t="n">
        <v>125</v>
      </c>
      <c r="C168" t="inlineStr">
        <is>
          <t xml:space="preserve">CONCLUIDO	</t>
        </is>
      </c>
      <c r="D168" t="n">
        <v>6.1409</v>
      </c>
      <c r="E168" t="n">
        <v>16.28</v>
      </c>
      <c r="F168" t="n">
        <v>12.96</v>
      </c>
      <c r="G168" t="n">
        <v>64.8</v>
      </c>
      <c r="H168" t="n">
        <v>0.8100000000000001</v>
      </c>
      <c r="I168" t="n">
        <v>12</v>
      </c>
      <c r="J168" t="n">
        <v>262.55</v>
      </c>
      <c r="K168" t="n">
        <v>58.47</v>
      </c>
      <c r="L168" t="n">
        <v>12</v>
      </c>
      <c r="M168" t="n">
        <v>10</v>
      </c>
      <c r="N168" t="n">
        <v>67.06999999999999</v>
      </c>
      <c r="O168" t="n">
        <v>32615.02</v>
      </c>
      <c r="P168" t="n">
        <v>173.98</v>
      </c>
      <c r="Q168" t="n">
        <v>988.08</v>
      </c>
      <c r="R168" t="n">
        <v>44.11</v>
      </c>
      <c r="S168" t="n">
        <v>35.43</v>
      </c>
      <c r="T168" t="n">
        <v>3306.96</v>
      </c>
      <c r="U168" t="n">
        <v>0.8</v>
      </c>
      <c r="V168" t="n">
        <v>0.88</v>
      </c>
      <c r="W168" t="n">
        <v>2.98</v>
      </c>
      <c r="X168" t="n">
        <v>0.21</v>
      </c>
      <c r="Y168" t="n">
        <v>1</v>
      </c>
      <c r="Z168" t="n">
        <v>10</v>
      </c>
    </row>
    <row r="169">
      <c r="A169" t="n">
        <v>45</v>
      </c>
      <c r="B169" t="n">
        <v>125</v>
      </c>
      <c r="C169" t="inlineStr">
        <is>
          <t xml:space="preserve">CONCLUIDO	</t>
        </is>
      </c>
      <c r="D169" t="n">
        <v>6.1362</v>
      </c>
      <c r="E169" t="n">
        <v>16.3</v>
      </c>
      <c r="F169" t="n">
        <v>12.97</v>
      </c>
      <c r="G169" t="n">
        <v>64.87</v>
      </c>
      <c r="H169" t="n">
        <v>0.83</v>
      </c>
      <c r="I169" t="n">
        <v>12</v>
      </c>
      <c r="J169" t="n">
        <v>263.01</v>
      </c>
      <c r="K169" t="n">
        <v>58.47</v>
      </c>
      <c r="L169" t="n">
        <v>12.25</v>
      </c>
      <c r="M169" t="n">
        <v>10</v>
      </c>
      <c r="N169" t="n">
        <v>67.29000000000001</v>
      </c>
      <c r="O169" t="n">
        <v>32672.53</v>
      </c>
      <c r="P169" t="n">
        <v>173.46</v>
      </c>
      <c r="Q169" t="n">
        <v>988.17</v>
      </c>
      <c r="R169" t="n">
        <v>44.51</v>
      </c>
      <c r="S169" t="n">
        <v>35.43</v>
      </c>
      <c r="T169" t="n">
        <v>3504.64</v>
      </c>
      <c r="U169" t="n">
        <v>0.8</v>
      </c>
      <c r="V169" t="n">
        <v>0.88</v>
      </c>
      <c r="W169" t="n">
        <v>2.99</v>
      </c>
      <c r="X169" t="n">
        <v>0.22</v>
      </c>
      <c r="Y169" t="n">
        <v>1</v>
      </c>
      <c r="Z169" t="n">
        <v>10</v>
      </c>
    </row>
    <row r="170">
      <c r="A170" t="n">
        <v>46</v>
      </c>
      <c r="B170" t="n">
        <v>125</v>
      </c>
      <c r="C170" t="inlineStr">
        <is>
          <t xml:space="preserve">CONCLUIDO	</t>
        </is>
      </c>
      <c r="D170" t="n">
        <v>6.158</v>
      </c>
      <c r="E170" t="n">
        <v>16.24</v>
      </c>
      <c r="F170" t="n">
        <v>12.96</v>
      </c>
      <c r="G170" t="n">
        <v>70.70999999999999</v>
      </c>
      <c r="H170" t="n">
        <v>0.84</v>
      </c>
      <c r="I170" t="n">
        <v>11</v>
      </c>
      <c r="J170" t="n">
        <v>263.48</v>
      </c>
      <c r="K170" t="n">
        <v>58.47</v>
      </c>
      <c r="L170" t="n">
        <v>12.5</v>
      </c>
      <c r="M170" t="n">
        <v>9</v>
      </c>
      <c r="N170" t="n">
        <v>67.51000000000001</v>
      </c>
      <c r="O170" t="n">
        <v>32730.13</v>
      </c>
      <c r="P170" t="n">
        <v>172.12</v>
      </c>
      <c r="Q170" t="n">
        <v>988.16</v>
      </c>
      <c r="R170" t="n">
        <v>44.23</v>
      </c>
      <c r="S170" t="n">
        <v>35.43</v>
      </c>
      <c r="T170" t="n">
        <v>3370.77</v>
      </c>
      <c r="U170" t="n">
        <v>0.8</v>
      </c>
      <c r="V170" t="n">
        <v>0.88</v>
      </c>
      <c r="W170" t="n">
        <v>2.98</v>
      </c>
      <c r="X170" t="n">
        <v>0.21</v>
      </c>
      <c r="Y170" t="n">
        <v>1</v>
      </c>
      <c r="Z170" t="n">
        <v>10</v>
      </c>
    </row>
    <row r="171">
      <c r="A171" t="n">
        <v>47</v>
      </c>
      <c r="B171" t="n">
        <v>125</v>
      </c>
      <c r="C171" t="inlineStr">
        <is>
          <t xml:space="preserve">CONCLUIDO	</t>
        </is>
      </c>
      <c r="D171" t="n">
        <v>6.1632</v>
      </c>
      <c r="E171" t="n">
        <v>16.23</v>
      </c>
      <c r="F171" t="n">
        <v>12.95</v>
      </c>
      <c r="G171" t="n">
        <v>70.63</v>
      </c>
      <c r="H171" t="n">
        <v>0.86</v>
      </c>
      <c r="I171" t="n">
        <v>11</v>
      </c>
      <c r="J171" t="n">
        <v>263.95</v>
      </c>
      <c r="K171" t="n">
        <v>58.47</v>
      </c>
      <c r="L171" t="n">
        <v>12.75</v>
      </c>
      <c r="M171" t="n">
        <v>9</v>
      </c>
      <c r="N171" t="n">
        <v>67.72</v>
      </c>
      <c r="O171" t="n">
        <v>32787.82</v>
      </c>
      <c r="P171" t="n">
        <v>171.43</v>
      </c>
      <c r="Q171" t="n">
        <v>988.08</v>
      </c>
      <c r="R171" t="n">
        <v>43.77</v>
      </c>
      <c r="S171" t="n">
        <v>35.43</v>
      </c>
      <c r="T171" t="n">
        <v>3142.82</v>
      </c>
      <c r="U171" t="n">
        <v>0.8100000000000001</v>
      </c>
      <c r="V171" t="n">
        <v>0.88</v>
      </c>
      <c r="W171" t="n">
        <v>2.98</v>
      </c>
      <c r="X171" t="n">
        <v>0.2</v>
      </c>
      <c r="Y171" t="n">
        <v>1</v>
      </c>
      <c r="Z171" t="n">
        <v>10</v>
      </c>
    </row>
    <row r="172">
      <c r="A172" t="n">
        <v>48</v>
      </c>
      <c r="B172" t="n">
        <v>125</v>
      </c>
      <c r="C172" t="inlineStr">
        <is>
          <t xml:space="preserve">CONCLUIDO	</t>
        </is>
      </c>
      <c r="D172" t="n">
        <v>6.1622</v>
      </c>
      <c r="E172" t="n">
        <v>16.23</v>
      </c>
      <c r="F172" t="n">
        <v>12.95</v>
      </c>
      <c r="G172" t="n">
        <v>70.65000000000001</v>
      </c>
      <c r="H172" t="n">
        <v>0.87</v>
      </c>
      <c r="I172" t="n">
        <v>11</v>
      </c>
      <c r="J172" t="n">
        <v>264.42</v>
      </c>
      <c r="K172" t="n">
        <v>58.47</v>
      </c>
      <c r="L172" t="n">
        <v>13</v>
      </c>
      <c r="M172" t="n">
        <v>9</v>
      </c>
      <c r="N172" t="n">
        <v>67.94</v>
      </c>
      <c r="O172" t="n">
        <v>32845.58</v>
      </c>
      <c r="P172" t="n">
        <v>170.39</v>
      </c>
      <c r="Q172" t="n">
        <v>988.09</v>
      </c>
      <c r="R172" t="n">
        <v>43.91</v>
      </c>
      <c r="S172" t="n">
        <v>35.43</v>
      </c>
      <c r="T172" t="n">
        <v>3210.74</v>
      </c>
      <c r="U172" t="n">
        <v>0.8100000000000001</v>
      </c>
      <c r="V172" t="n">
        <v>0.88</v>
      </c>
      <c r="W172" t="n">
        <v>2.98</v>
      </c>
      <c r="X172" t="n">
        <v>0.2</v>
      </c>
      <c r="Y172" t="n">
        <v>1</v>
      </c>
      <c r="Z172" t="n">
        <v>10</v>
      </c>
    </row>
    <row r="173">
      <c r="A173" t="n">
        <v>49</v>
      </c>
      <c r="B173" t="n">
        <v>125</v>
      </c>
      <c r="C173" t="inlineStr">
        <is>
          <t xml:space="preserve">CONCLUIDO	</t>
        </is>
      </c>
      <c r="D173" t="n">
        <v>6.164</v>
      </c>
      <c r="E173" t="n">
        <v>16.22</v>
      </c>
      <c r="F173" t="n">
        <v>12.95</v>
      </c>
      <c r="G173" t="n">
        <v>70.62</v>
      </c>
      <c r="H173" t="n">
        <v>0.89</v>
      </c>
      <c r="I173" t="n">
        <v>11</v>
      </c>
      <c r="J173" t="n">
        <v>264.89</v>
      </c>
      <c r="K173" t="n">
        <v>58.47</v>
      </c>
      <c r="L173" t="n">
        <v>13.25</v>
      </c>
      <c r="M173" t="n">
        <v>9</v>
      </c>
      <c r="N173" t="n">
        <v>68.16</v>
      </c>
      <c r="O173" t="n">
        <v>32903.43</v>
      </c>
      <c r="P173" t="n">
        <v>168.03</v>
      </c>
      <c r="Q173" t="n">
        <v>988.13</v>
      </c>
      <c r="R173" t="n">
        <v>43.78</v>
      </c>
      <c r="S173" t="n">
        <v>35.43</v>
      </c>
      <c r="T173" t="n">
        <v>3147.08</v>
      </c>
      <c r="U173" t="n">
        <v>0.8100000000000001</v>
      </c>
      <c r="V173" t="n">
        <v>0.88</v>
      </c>
      <c r="W173" t="n">
        <v>2.98</v>
      </c>
      <c r="X173" t="n">
        <v>0.19</v>
      </c>
      <c r="Y173" t="n">
        <v>1</v>
      </c>
      <c r="Z173" t="n">
        <v>10</v>
      </c>
    </row>
    <row r="174">
      <c r="A174" t="n">
        <v>50</v>
      </c>
      <c r="B174" t="n">
        <v>125</v>
      </c>
      <c r="C174" t="inlineStr">
        <is>
          <t xml:space="preserve">CONCLUIDO	</t>
        </is>
      </c>
      <c r="D174" t="n">
        <v>6.1923</v>
      </c>
      <c r="E174" t="n">
        <v>16.15</v>
      </c>
      <c r="F174" t="n">
        <v>12.92</v>
      </c>
      <c r="G174" t="n">
        <v>77.52</v>
      </c>
      <c r="H174" t="n">
        <v>0.91</v>
      </c>
      <c r="I174" t="n">
        <v>10</v>
      </c>
      <c r="J174" t="n">
        <v>265.36</v>
      </c>
      <c r="K174" t="n">
        <v>58.47</v>
      </c>
      <c r="L174" t="n">
        <v>13.5</v>
      </c>
      <c r="M174" t="n">
        <v>8</v>
      </c>
      <c r="N174" t="n">
        <v>68.38</v>
      </c>
      <c r="O174" t="n">
        <v>32961.36</v>
      </c>
      <c r="P174" t="n">
        <v>167.33</v>
      </c>
      <c r="Q174" t="n">
        <v>988.08</v>
      </c>
      <c r="R174" t="n">
        <v>43.01</v>
      </c>
      <c r="S174" t="n">
        <v>35.43</v>
      </c>
      <c r="T174" t="n">
        <v>2767.56</v>
      </c>
      <c r="U174" t="n">
        <v>0.82</v>
      </c>
      <c r="V174" t="n">
        <v>0.88</v>
      </c>
      <c r="W174" t="n">
        <v>2.98</v>
      </c>
      <c r="X174" t="n">
        <v>0.17</v>
      </c>
      <c r="Y174" t="n">
        <v>1</v>
      </c>
      <c r="Z174" t="n">
        <v>10</v>
      </c>
    </row>
    <row r="175">
      <c r="A175" t="n">
        <v>51</v>
      </c>
      <c r="B175" t="n">
        <v>125</v>
      </c>
      <c r="C175" t="inlineStr">
        <is>
          <t xml:space="preserve">CONCLUIDO	</t>
        </is>
      </c>
      <c r="D175" t="n">
        <v>6.1892</v>
      </c>
      <c r="E175" t="n">
        <v>16.16</v>
      </c>
      <c r="F175" t="n">
        <v>12.93</v>
      </c>
      <c r="G175" t="n">
        <v>77.56999999999999</v>
      </c>
      <c r="H175" t="n">
        <v>0.92</v>
      </c>
      <c r="I175" t="n">
        <v>10</v>
      </c>
      <c r="J175" t="n">
        <v>265.83</v>
      </c>
      <c r="K175" t="n">
        <v>58.47</v>
      </c>
      <c r="L175" t="n">
        <v>13.75</v>
      </c>
      <c r="M175" t="n">
        <v>7</v>
      </c>
      <c r="N175" t="n">
        <v>68.59999999999999</v>
      </c>
      <c r="O175" t="n">
        <v>33019.37</v>
      </c>
      <c r="P175" t="n">
        <v>165.66</v>
      </c>
      <c r="Q175" t="n">
        <v>988.1900000000001</v>
      </c>
      <c r="R175" t="n">
        <v>43.1</v>
      </c>
      <c r="S175" t="n">
        <v>35.43</v>
      </c>
      <c r="T175" t="n">
        <v>2813.49</v>
      </c>
      <c r="U175" t="n">
        <v>0.82</v>
      </c>
      <c r="V175" t="n">
        <v>0.88</v>
      </c>
      <c r="W175" t="n">
        <v>2.98</v>
      </c>
      <c r="X175" t="n">
        <v>0.17</v>
      </c>
      <c r="Y175" t="n">
        <v>1</v>
      </c>
      <c r="Z175" t="n">
        <v>10</v>
      </c>
    </row>
    <row r="176">
      <c r="A176" t="n">
        <v>52</v>
      </c>
      <c r="B176" t="n">
        <v>125</v>
      </c>
      <c r="C176" t="inlineStr">
        <is>
          <t xml:space="preserve">CONCLUIDO	</t>
        </is>
      </c>
      <c r="D176" t="n">
        <v>6.1863</v>
      </c>
      <c r="E176" t="n">
        <v>16.16</v>
      </c>
      <c r="F176" t="n">
        <v>12.94</v>
      </c>
      <c r="G176" t="n">
        <v>77.61</v>
      </c>
      <c r="H176" t="n">
        <v>0.9399999999999999</v>
      </c>
      <c r="I176" t="n">
        <v>10</v>
      </c>
      <c r="J176" t="n">
        <v>266.3</v>
      </c>
      <c r="K176" t="n">
        <v>58.47</v>
      </c>
      <c r="L176" t="n">
        <v>14</v>
      </c>
      <c r="M176" t="n">
        <v>6</v>
      </c>
      <c r="N176" t="n">
        <v>68.81999999999999</v>
      </c>
      <c r="O176" t="n">
        <v>33077.47</v>
      </c>
      <c r="P176" t="n">
        <v>165.68</v>
      </c>
      <c r="Q176" t="n">
        <v>988.15</v>
      </c>
      <c r="R176" t="n">
        <v>43.27</v>
      </c>
      <c r="S176" t="n">
        <v>35.43</v>
      </c>
      <c r="T176" t="n">
        <v>2896.97</v>
      </c>
      <c r="U176" t="n">
        <v>0.82</v>
      </c>
      <c r="V176" t="n">
        <v>0.88</v>
      </c>
      <c r="W176" t="n">
        <v>2.99</v>
      </c>
      <c r="X176" t="n">
        <v>0.18</v>
      </c>
      <c r="Y176" t="n">
        <v>1</v>
      </c>
      <c r="Z176" t="n">
        <v>10</v>
      </c>
    </row>
    <row r="177">
      <c r="A177" t="n">
        <v>53</v>
      </c>
      <c r="B177" t="n">
        <v>125</v>
      </c>
      <c r="C177" t="inlineStr">
        <is>
          <t xml:space="preserve">CONCLUIDO	</t>
        </is>
      </c>
      <c r="D177" t="n">
        <v>6.1884</v>
      </c>
      <c r="E177" t="n">
        <v>16.16</v>
      </c>
      <c r="F177" t="n">
        <v>12.93</v>
      </c>
      <c r="G177" t="n">
        <v>77.58</v>
      </c>
      <c r="H177" t="n">
        <v>0.95</v>
      </c>
      <c r="I177" t="n">
        <v>10</v>
      </c>
      <c r="J177" t="n">
        <v>266.77</v>
      </c>
      <c r="K177" t="n">
        <v>58.47</v>
      </c>
      <c r="L177" t="n">
        <v>14.25</v>
      </c>
      <c r="M177" t="n">
        <v>5</v>
      </c>
      <c r="N177" t="n">
        <v>69.04000000000001</v>
      </c>
      <c r="O177" t="n">
        <v>33135.65</v>
      </c>
      <c r="P177" t="n">
        <v>165.27</v>
      </c>
      <c r="Q177" t="n">
        <v>988.08</v>
      </c>
      <c r="R177" t="n">
        <v>43.13</v>
      </c>
      <c r="S177" t="n">
        <v>35.43</v>
      </c>
      <c r="T177" t="n">
        <v>2825.7</v>
      </c>
      <c r="U177" t="n">
        <v>0.82</v>
      </c>
      <c r="V177" t="n">
        <v>0.88</v>
      </c>
      <c r="W177" t="n">
        <v>2.98</v>
      </c>
      <c r="X177" t="n">
        <v>0.18</v>
      </c>
      <c r="Y177" t="n">
        <v>1</v>
      </c>
      <c r="Z177" t="n">
        <v>10</v>
      </c>
    </row>
    <row r="178">
      <c r="A178" t="n">
        <v>54</v>
      </c>
      <c r="B178" t="n">
        <v>125</v>
      </c>
      <c r="C178" t="inlineStr">
        <is>
          <t xml:space="preserve">CONCLUIDO	</t>
        </is>
      </c>
      <c r="D178" t="n">
        <v>6.1852</v>
      </c>
      <c r="E178" t="n">
        <v>16.17</v>
      </c>
      <c r="F178" t="n">
        <v>12.94</v>
      </c>
      <c r="G178" t="n">
        <v>77.63</v>
      </c>
      <c r="H178" t="n">
        <v>0.97</v>
      </c>
      <c r="I178" t="n">
        <v>10</v>
      </c>
      <c r="J178" t="n">
        <v>267.24</v>
      </c>
      <c r="K178" t="n">
        <v>58.47</v>
      </c>
      <c r="L178" t="n">
        <v>14.5</v>
      </c>
      <c r="M178" t="n">
        <v>5</v>
      </c>
      <c r="N178" t="n">
        <v>69.27</v>
      </c>
      <c r="O178" t="n">
        <v>33193.92</v>
      </c>
      <c r="P178" t="n">
        <v>164.71</v>
      </c>
      <c r="Q178" t="n">
        <v>988.09</v>
      </c>
      <c r="R178" t="n">
        <v>43.31</v>
      </c>
      <c r="S178" t="n">
        <v>35.43</v>
      </c>
      <c r="T178" t="n">
        <v>2916.8</v>
      </c>
      <c r="U178" t="n">
        <v>0.82</v>
      </c>
      <c r="V178" t="n">
        <v>0.88</v>
      </c>
      <c r="W178" t="n">
        <v>2.99</v>
      </c>
      <c r="X178" t="n">
        <v>0.18</v>
      </c>
      <c r="Y178" t="n">
        <v>1</v>
      </c>
      <c r="Z178" t="n">
        <v>10</v>
      </c>
    </row>
    <row r="179">
      <c r="A179" t="n">
        <v>55</v>
      </c>
      <c r="B179" t="n">
        <v>125</v>
      </c>
      <c r="C179" t="inlineStr">
        <is>
          <t xml:space="preserve">CONCLUIDO	</t>
        </is>
      </c>
      <c r="D179" t="n">
        <v>6.1861</v>
      </c>
      <c r="E179" t="n">
        <v>16.17</v>
      </c>
      <c r="F179" t="n">
        <v>12.94</v>
      </c>
      <c r="G179" t="n">
        <v>77.62</v>
      </c>
      <c r="H179" t="n">
        <v>0.98</v>
      </c>
      <c r="I179" t="n">
        <v>10</v>
      </c>
      <c r="J179" t="n">
        <v>267.71</v>
      </c>
      <c r="K179" t="n">
        <v>58.47</v>
      </c>
      <c r="L179" t="n">
        <v>14.75</v>
      </c>
      <c r="M179" t="n">
        <v>4</v>
      </c>
      <c r="N179" t="n">
        <v>69.48999999999999</v>
      </c>
      <c r="O179" t="n">
        <v>33252.27</v>
      </c>
      <c r="P179" t="n">
        <v>163.88</v>
      </c>
      <c r="Q179" t="n">
        <v>988.08</v>
      </c>
      <c r="R179" t="n">
        <v>43.22</v>
      </c>
      <c r="S179" t="n">
        <v>35.43</v>
      </c>
      <c r="T179" t="n">
        <v>2871.21</v>
      </c>
      <c r="U179" t="n">
        <v>0.82</v>
      </c>
      <c r="V179" t="n">
        <v>0.88</v>
      </c>
      <c r="W179" t="n">
        <v>2.99</v>
      </c>
      <c r="X179" t="n">
        <v>0.18</v>
      </c>
      <c r="Y179" t="n">
        <v>1</v>
      </c>
      <c r="Z179" t="n">
        <v>10</v>
      </c>
    </row>
    <row r="180">
      <c r="A180" t="n">
        <v>56</v>
      </c>
      <c r="B180" t="n">
        <v>125</v>
      </c>
      <c r="C180" t="inlineStr">
        <is>
          <t xml:space="preserve">CONCLUIDO	</t>
        </is>
      </c>
      <c r="D180" t="n">
        <v>6.213</v>
      </c>
      <c r="E180" t="n">
        <v>16.1</v>
      </c>
      <c r="F180" t="n">
        <v>12.91</v>
      </c>
      <c r="G180" t="n">
        <v>86.09</v>
      </c>
      <c r="H180" t="n">
        <v>1</v>
      </c>
      <c r="I180" t="n">
        <v>9</v>
      </c>
      <c r="J180" t="n">
        <v>268.19</v>
      </c>
      <c r="K180" t="n">
        <v>58.47</v>
      </c>
      <c r="L180" t="n">
        <v>15</v>
      </c>
      <c r="M180" t="n">
        <v>1</v>
      </c>
      <c r="N180" t="n">
        <v>69.70999999999999</v>
      </c>
      <c r="O180" t="n">
        <v>33310.7</v>
      </c>
      <c r="P180" t="n">
        <v>162.89</v>
      </c>
      <c r="Q180" t="n">
        <v>988.12</v>
      </c>
      <c r="R180" t="n">
        <v>42.52</v>
      </c>
      <c r="S180" t="n">
        <v>35.43</v>
      </c>
      <c r="T180" t="n">
        <v>2525.49</v>
      </c>
      <c r="U180" t="n">
        <v>0.83</v>
      </c>
      <c r="V180" t="n">
        <v>0.88</v>
      </c>
      <c r="W180" t="n">
        <v>2.98</v>
      </c>
      <c r="X180" t="n">
        <v>0.16</v>
      </c>
      <c r="Y180" t="n">
        <v>1</v>
      </c>
      <c r="Z180" t="n">
        <v>10</v>
      </c>
    </row>
    <row r="181">
      <c r="A181" t="n">
        <v>57</v>
      </c>
      <c r="B181" t="n">
        <v>125</v>
      </c>
      <c r="C181" t="inlineStr">
        <is>
          <t xml:space="preserve">CONCLUIDO	</t>
        </is>
      </c>
      <c r="D181" t="n">
        <v>6.2103</v>
      </c>
      <c r="E181" t="n">
        <v>16.1</v>
      </c>
      <c r="F181" t="n">
        <v>12.92</v>
      </c>
      <c r="G181" t="n">
        <v>86.14</v>
      </c>
      <c r="H181" t="n">
        <v>1.01</v>
      </c>
      <c r="I181" t="n">
        <v>9</v>
      </c>
      <c r="J181" t="n">
        <v>268.66</v>
      </c>
      <c r="K181" t="n">
        <v>58.47</v>
      </c>
      <c r="L181" t="n">
        <v>15.25</v>
      </c>
      <c r="M181" t="n">
        <v>0</v>
      </c>
      <c r="N181" t="n">
        <v>69.94</v>
      </c>
      <c r="O181" t="n">
        <v>33369.22</v>
      </c>
      <c r="P181" t="n">
        <v>162.99</v>
      </c>
      <c r="Q181" t="n">
        <v>988.08</v>
      </c>
      <c r="R181" t="n">
        <v>42.67</v>
      </c>
      <c r="S181" t="n">
        <v>35.43</v>
      </c>
      <c r="T181" t="n">
        <v>2599.11</v>
      </c>
      <c r="U181" t="n">
        <v>0.83</v>
      </c>
      <c r="V181" t="n">
        <v>0.88</v>
      </c>
      <c r="W181" t="n">
        <v>2.99</v>
      </c>
      <c r="X181" t="n">
        <v>0.17</v>
      </c>
      <c r="Y181" t="n">
        <v>1</v>
      </c>
      <c r="Z181" t="n">
        <v>10</v>
      </c>
    </row>
    <row r="182">
      <c r="A182" t="n">
        <v>0</v>
      </c>
      <c r="B182" t="n">
        <v>30</v>
      </c>
      <c r="C182" t="inlineStr">
        <is>
          <t xml:space="preserve">CONCLUIDO	</t>
        </is>
      </c>
      <c r="D182" t="n">
        <v>5.8789</v>
      </c>
      <c r="E182" t="n">
        <v>17.01</v>
      </c>
      <c r="F182" t="n">
        <v>14.11</v>
      </c>
      <c r="G182" t="n">
        <v>12.45</v>
      </c>
      <c r="H182" t="n">
        <v>0.24</v>
      </c>
      <c r="I182" t="n">
        <v>68</v>
      </c>
      <c r="J182" t="n">
        <v>71.52</v>
      </c>
      <c r="K182" t="n">
        <v>32.27</v>
      </c>
      <c r="L182" t="n">
        <v>1</v>
      </c>
      <c r="M182" t="n">
        <v>66</v>
      </c>
      <c r="N182" t="n">
        <v>8.25</v>
      </c>
      <c r="O182" t="n">
        <v>9054.6</v>
      </c>
      <c r="P182" t="n">
        <v>92.47</v>
      </c>
      <c r="Q182" t="n">
        <v>988.22</v>
      </c>
      <c r="R182" t="n">
        <v>79.95</v>
      </c>
      <c r="S182" t="n">
        <v>35.43</v>
      </c>
      <c r="T182" t="n">
        <v>20944.2</v>
      </c>
      <c r="U182" t="n">
        <v>0.44</v>
      </c>
      <c r="V182" t="n">
        <v>0.8100000000000001</v>
      </c>
      <c r="W182" t="n">
        <v>3.07</v>
      </c>
      <c r="X182" t="n">
        <v>1.35</v>
      </c>
      <c r="Y182" t="n">
        <v>1</v>
      </c>
      <c r="Z182" t="n">
        <v>10</v>
      </c>
    </row>
    <row r="183">
      <c r="A183" t="n">
        <v>1</v>
      </c>
      <c r="B183" t="n">
        <v>30</v>
      </c>
      <c r="C183" t="inlineStr">
        <is>
          <t xml:space="preserve">CONCLUIDO	</t>
        </is>
      </c>
      <c r="D183" t="n">
        <v>6.0917</v>
      </c>
      <c r="E183" t="n">
        <v>16.42</v>
      </c>
      <c r="F183" t="n">
        <v>13.78</v>
      </c>
      <c r="G183" t="n">
        <v>16.21</v>
      </c>
      <c r="H183" t="n">
        <v>0.3</v>
      </c>
      <c r="I183" t="n">
        <v>51</v>
      </c>
      <c r="J183" t="n">
        <v>71.81</v>
      </c>
      <c r="K183" t="n">
        <v>32.27</v>
      </c>
      <c r="L183" t="n">
        <v>1.25</v>
      </c>
      <c r="M183" t="n">
        <v>49</v>
      </c>
      <c r="N183" t="n">
        <v>8.289999999999999</v>
      </c>
      <c r="O183" t="n">
        <v>9090.98</v>
      </c>
      <c r="P183" t="n">
        <v>86.77</v>
      </c>
      <c r="Q183" t="n">
        <v>988.1799999999999</v>
      </c>
      <c r="R183" t="n">
        <v>69.70999999999999</v>
      </c>
      <c r="S183" t="n">
        <v>35.43</v>
      </c>
      <c r="T183" t="n">
        <v>15911.22</v>
      </c>
      <c r="U183" t="n">
        <v>0.51</v>
      </c>
      <c r="V183" t="n">
        <v>0.83</v>
      </c>
      <c r="W183" t="n">
        <v>3.05</v>
      </c>
      <c r="X183" t="n">
        <v>1.02</v>
      </c>
      <c r="Y183" t="n">
        <v>1</v>
      </c>
      <c r="Z183" t="n">
        <v>10</v>
      </c>
    </row>
    <row r="184">
      <c r="A184" t="n">
        <v>2</v>
      </c>
      <c r="B184" t="n">
        <v>30</v>
      </c>
      <c r="C184" t="inlineStr">
        <is>
          <t xml:space="preserve">CONCLUIDO	</t>
        </is>
      </c>
      <c r="D184" t="n">
        <v>6.2343</v>
      </c>
      <c r="E184" t="n">
        <v>16.04</v>
      </c>
      <c r="F184" t="n">
        <v>13.56</v>
      </c>
      <c r="G184" t="n">
        <v>19.84</v>
      </c>
      <c r="H184" t="n">
        <v>0.36</v>
      </c>
      <c r="I184" t="n">
        <v>41</v>
      </c>
      <c r="J184" t="n">
        <v>72.11</v>
      </c>
      <c r="K184" t="n">
        <v>32.27</v>
      </c>
      <c r="L184" t="n">
        <v>1.5</v>
      </c>
      <c r="M184" t="n">
        <v>35</v>
      </c>
      <c r="N184" t="n">
        <v>8.34</v>
      </c>
      <c r="O184" t="n">
        <v>9127.379999999999</v>
      </c>
      <c r="P184" t="n">
        <v>82.16</v>
      </c>
      <c r="Q184" t="n">
        <v>988.17</v>
      </c>
      <c r="R184" t="n">
        <v>62.66</v>
      </c>
      <c r="S184" t="n">
        <v>35.43</v>
      </c>
      <c r="T184" t="n">
        <v>12434.02</v>
      </c>
      <c r="U184" t="n">
        <v>0.57</v>
      </c>
      <c r="V184" t="n">
        <v>0.84</v>
      </c>
      <c r="W184" t="n">
        <v>3.03</v>
      </c>
      <c r="X184" t="n">
        <v>0.8</v>
      </c>
      <c r="Y184" t="n">
        <v>1</v>
      </c>
      <c r="Z184" t="n">
        <v>10</v>
      </c>
    </row>
    <row r="185">
      <c r="A185" t="n">
        <v>3</v>
      </c>
      <c r="B185" t="n">
        <v>30</v>
      </c>
      <c r="C185" t="inlineStr">
        <is>
          <t xml:space="preserve">CONCLUIDO	</t>
        </is>
      </c>
      <c r="D185" t="n">
        <v>6.3097</v>
      </c>
      <c r="E185" t="n">
        <v>15.85</v>
      </c>
      <c r="F185" t="n">
        <v>13.46</v>
      </c>
      <c r="G185" t="n">
        <v>23.07</v>
      </c>
      <c r="H185" t="n">
        <v>0.42</v>
      </c>
      <c r="I185" t="n">
        <v>35</v>
      </c>
      <c r="J185" t="n">
        <v>72.40000000000001</v>
      </c>
      <c r="K185" t="n">
        <v>32.27</v>
      </c>
      <c r="L185" t="n">
        <v>1.75</v>
      </c>
      <c r="M185" t="n">
        <v>12</v>
      </c>
      <c r="N185" t="n">
        <v>8.380000000000001</v>
      </c>
      <c r="O185" t="n">
        <v>9163.799999999999</v>
      </c>
      <c r="P185" t="n">
        <v>79.05</v>
      </c>
      <c r="Q185" t="n">
        <v>988.4400000000001</v>
      </c>
      <c r="R185" t="n">
        <v>58.85</v>
      </c>
      <c r="S185" t="n">
        <v>35.43</v>
      </c>
      <c r="T185" t="n">
        <v>10562.98</v>
      </c>
      <c r="U185" t="n">
        <v>0.6</v>
      </c>
      <c r="V185" t="n">
        <v>0.85</v>
      </c>
      <c r="W185" t="n">
        <v>3.05</v>
      </c>
      <c r="X185" t="n">
        <v>0.7</v>
      </c>
      <c r="Y185" t="n">
        <v>1</v>
      </c>
      <c r="Z185" t="n">
        <v>10</v>
      </c>
    </row>
    <row r="186">
      <c r="A186" t="n">
        <v>4</v>
      </c>
      <c r="B186" t="n">
        <v>30</v>
      </c>
      <c r="C186" t="inlineStr">
        <is>
          <t xml:space="preserve">CONCLUIDO	</t>
        </is>
      </c>
      <c r="D186" t="n">
        <v>6.3223</v>
      </c>
      <c r="E186" t="n">
        <v>15.82</v>
      </c>
      <c r="F186" t="n">
        <v>13.44</v>
      </c>
      <c r="G186" t="n">
        <v>23.73</v>
      </c>
      <c r="H186" t="n">
        <v>0.48</v>
      </c>
      <c r="I186" t="n">
        <v>34</v>
      </c>
      <c r="J186" t="n">
        <v>72.7</v>
      </c>
      <c r="K186" t="n">
        <v>32.27</v>
      </c>
      <c r="L186" t="n">
        <v>2</v>
      </c>
      <c r="M186" t="n">
        <v>2</v>
      </c>
      <c r="N186" t="n">
        <v>8.43</v>
      </c>
      <c r="O186" t="n">
        <v>9200.25</v>
      </c>
      <c r="P186" t="n">
        <v>78.45999999999999</v>
      </c>
      <c r="Q186" t="n">
        <v>988.3</v>
      </c>
      <c r="R186" t="n">
        <v>58.07</v>
      </c>
      <c r="S186" t="n">
        <v>35.43</v>
      </c>
      <c r="T186" t="n">
        <v>10174.22</v>
      </c>
      <c r="U186" t="n">
        <v>0.61</v>
      </c>
      <c r="V186" t="n">
        <v>0.85</v>
      </c>
      <c r="W186" t="n">
        <v>3.06</v>
      </c>
      <c r="X186" t="n">
        <v>0.6899999999999999</v>
      </c>
      <c r="Y186" t="n">
        <v>1</v>
      </c>
      <c r="Z186" t="n">
        <v>10</v>
      </c>
    </row>
    <row r="187">
      <c r="A187" t="n">
        <v>5</v>
      </c>
      <c r="B187" t="n">
        <v>30</v>
      </c>
      <c r="C187" t="inlineStr">
        <is>
          <t xml:space="preserve">CONCLUIDO	</t>
        </is>
      </c>
      <c r="D187" t="n">
        <v>6.3228</v>
      </c>
      <c r="E187" t="n">
        <v>15.82</v>
      </c>
      <c r="F187" t="n">
        <v>13.44</v>
      </c>
      <c r="G187" t="n">
        <v>23.72</v>
      </c>
      <c r="H187" t="n">
        <v>0.54</v>
      </c>
      <c r="I187" t="n">
        <v>34</v>
      </c>
      <c r="J187" t="n">
        <v>73</v>
      </c>
      <c r="K187" t="n">
        <v>32.27</v>
      </c>
      <c r="L187" t="n">
        <v>2.25</v>
      </c>
      <c r="M187" t="n">
        <v>0</v>
      </c>
      <c r="N187" t="n">
        <v>8.48</v>
      </c>
      <c r="O187" t="n">
        <v>9236.709999999999</v>
      </c>
      <c r="P187" t="n">
        <v>78.77</v>
      </c>
      <c r="Q187" t="n">
        <v>988.29</v>
      </c>
      <c r="R187" t="n">
        <v>58.08</v>
      </c>
      <c r="S187" t="n">
        <v>35.43</v>
      </c>
      <c r="T187" t="n">
        <v>10183.37</v>
      </c>
      <c r="U187" t="n">
        <v>0.61</v>
      </c>
      <c r="V187" t="n">
        <v>0.85</v>
      </c>
      <c r="W187" t="n">
        <v>3.06</v>
      </c>
      <c r="X187" t="n">
        <v>0.6899999999999999</v>
      </c>
      <c r="Y187" t="n">
        <v>1</v>
      </c>
      <c r="Z187" t="n">
        <v>10</v>
      </c>
    </row>
    <row r="188">
      <c r="A188" t="n">
        <v>0</v>
      </c>
      <c r="B188" t="n">
        <v>15</v>
      </c>
      <c r="C188" t="inlineStr">
        <is>
          <t xml:space="preserve">CONCLUIDO	</t>
        </is>
      </c>
      <c r="D188" t="n">
        <v>6.0269</v>
      </c>
      <c r="E188" t="n">
        <v>16.59</v>
      </c>
      <c r="F188" t="n">
        <v>14.15</v>
      </c>
      <c r="G188" t="n">
        <v>12.67</v>
      </c>
      <c r="H188" t="n">
        <v>0.43</v>
      </c>
      <c r="I188" t="n">
        <v>67</v>
      </c>
      <c r="J188" t="n">
        <v>39.78</v>
      </c>
      <c r="K188" t="n">
        <v>19.54</v>
      </c>
      <c r="L188" t="n">
        <v>1</v>
      </c>
      <c r="M188" t="n">
        <v>0</v>
      </c>
      <c r="N188" t="n">
        <v>4.24</v>
      </c>
      <c r="O188" t="n">
        <v>5140</v>
      </c>
      <c r="P188" t="n">
        <v>56.04</v>
      </c>
      <c r="Q188" t="n">
        <v>988.4</v>
      </c>
      <c r="R188" t="n">
        <v>78.67</v>
      </c>
      <c r="S188" t="n">
        <v>35.43</v>
      </c>
      <c r="T188" t="n">
        <v>20311.91</v>
      </c>
      <c r="U188" t="n">
        <v>0.45</v>
      </c>
      <c r="V188" t="n">
        <v>0.8100000000000001</v>
      </c>
      <c r="W188" t="n">
        <v>3.15</v>
      </c>
      <c r="X188" t="n">
        <v>1.39</v>
      </c>
      <c r="Y188" t="n">
        <v>1</v>
      </c>
      <c r="Z188" t="n">
        <v>10</v>
      </c>
    </row>
    <row r="189">
      <c r="A189" t="n">
        <v>0</v>
      </c>
      <c r="B189" t="n">
        <v>70</v>
      </c>
      <c r="C189" t="inlineStr">
        <is>
          <t xml:space="preserve">CONCLUIDO	</t>
        </is>
      </c>
      <c r="D189" t="n">
        <v>4.7598</v>
      </c>
      <c r="E189" t="n">
        <v>21.01</v>
      </c>
      <c r="F189" t="n">
        <v>15.23</v>
      </c>
      <c r="G189" t="n">
        <v>7.43</v>
      </c>
      <c r="H189" t="n">
        <v>0.12</v>
      </c>
      <c r="I189" t="n">
        <v>123</v>
      </c>
      <c r="J189" t="n">
        <v>141.81</v>
      </c>
      <c r="K189" t="n">
        <v>47.83</v>
      </c>
      <c r="L189" t="n">
        <v>1</v>
      </c>
      <c r="M189" t="n">
        <v>121</v>
      </c>
      <c r="N189" t="n">
        <v>22.98</v>
      </c>
      <c r="O189" t="n">
        <v>17723.39</v>
      </c>
      <c r="P189" t="n">
        <v>170.38</v>
      </c>
      <c r="Q189" t="n">
        <v>988.39</v>
      </c>
      <c r="R189" t="n">
        <v>115.01</v>
      </c>
      <c r="S189" t="n">
        <v>35.43</v>
      </c>
      <c r="T189" t="n">
        <v>38200.59</v>
      </c>
      <c r="U189" t="n">
        <v>0.31</v>
      </c>
      <c r="V189" t="n">
        <v>0.75</v>
      </c>
      <c r="W189" t="n">
        <v>3.16</v>
      </c>
      <c r="X189" t="n">
        <v>2.47</v>
      </c>
      <c r="Y189" t="n">
        <v>1</v>
      </c>
      <c r="Z189" t="n">
        <v>10</v>
      </c>
    </row>
    <row r="190">
      <c r="A190" t="n">
        <v>1</v>
      </c>
      <c r="B190" t="n">
        <v>70</v>
      </c>
      <c r="C190" t="inlineStr">
        <is>
          <t xml:space="preserve">CONCLUIDO	</t>
        </is>
      </c>
      <c r="D190" t="n">
        <v>5.0925</v>
      </c>
      <c r="E190" t="n">
        <v>19.64</v>
      </c>
      <c r="F190" t="n">
        <v>14.66</v>
      </c>
      <c r="G190" t="n">
        <v>9.26</v>
      </c>
      <c r="H190" t="n">
        <v>0.16</v>
      </c>
      <c r="I190" t="n">
        <v>95</v>
      </c>
      <c r="J190" t="n">
        <v>142.15</v>
      </c>
      <c r="K190" t="n">
        <v>47.83</v>
      </c>
      <c r="L190" t="n">
        <v>1.25</v>
      </c>
      <c r="M190" t="n">
        <v>93</v>
      </c>
      <c r="N190" t="n">
        <v>23.07</v>
      </c>
      <c r="O190" t="n">
        <v>17765.46</v>
      </c>
      <c r="P190" t="n">
        <v>162.75</v>
      </c>
      <c r="Q190" t="n">
        <v>988.42</v>
      </c>
      <c r="R190" t="n">
        <v>97.05</v>
      </c>
      <c r="S190" t="n">
        <v>35.43</v>
      </c>
      <c r="T190" t="n">
        <v>29361.1</v>
      </c>
      <c r="U190" t="n">
        <v>0.37</v>
      </c>
      <c r="V190" t="n">
        <v>0.78</v>
      </c>
      <c r="W190" t="n">
        <v>3.12</v>
      </c>
      <c r="X190" t="n">
        <v>1.91</v>
      </c>
      <c r="Y190" t="n">
        <v>1</v>
      </c>
      <c r="Z190" t="n">
        <v>10</v>
      </c>
    </row>
    <row r="191">
      <c r="A191" t="n">
        <v>2</v>
      </c>
      <c r="B191" t="n">
        <v>70</v>
      </c>
      <c r="C191" t="inlineStr">
        <is>
          <t xml:space="preserve">CONCLUIDO	</t>
        </is>
      </c>
      <c r="D191" t="n">
        <v>5.3462</v>
      </c>
      <c r="E191" t="n">
        <v>18.7</v>
      </c>
      <c r="F191" t="n">
        <v>14.28</v>
      </c>
      <c r="G191" t="n">
        <v>11.27</v>
      </c>
      <c r="H191" t="n">
        <v>0.19</v>
      </c>
      <c r="I191" t="n">
        <v>76</v>
      </c>
      <c r="J191" t="n">
        <v>142.49</v>
      </c>
      <c r="K191" t="n">
        <v>47.83</v>
      </c>
      <c r="L191" t="n">
        <v>1.5</v>
      </c>
      <c r="M191" t="n">
        <v>74</v>
      </c>
      <c r="N191" t="n">
        <v>23.16</v>
      </c>
      <c r="O191" t="n">
        <v>17807.56</v>
      </c>
      <c r="P191" t="n">
        <v>156.98</v>
      </c>
      <c r="Q191" t="n">
        <v>988.23</v>
      </c>
      <c r="R191" t="n">
        <v>85.15000000000001</v>
      </c>
      <c r="S191" t="n">
        <v>35.43</v>
      </c>
      <c r="T191" t="n">
        <v>23507.29</v>
      </c>
      <c r="U191" t="n">
        <v>0.42</v>
      </c>
      <c r="V191" t="n">
        <v>0.8</v>
      </c>
      <c r="W191" t="n">
        <v>3.09</v>
      </c>
      <c r="X191" t="n">
        <v>1.53</v>
      </c>
      <c r="Y191" t="n">
        <v>1</v>
      </c>
      <c r="Z191" t="n">
        <v>10</v>
      </c>
    </row>
    <row r="192">
      <c r="A192" t="n">
        <v>3</v>
      </c>
      <c r="B192" t="n">
        <v>70</v>
      </c>
      <c r="C192" t="inlineStr">
        <is>
          <t xml:space="preserve">CONCLUIDO	</t>
        </is>
      </c>
      <c r="D192" t="n">
        <v>5.5239</v>
      </c>
      <c r="E192" t="n">
        <v>18.1</v>
      </c>
      <c r="F192" t="n">
        <v>14.03</v>
      </c>
      <c r="G192" t="n">
        <v>13.15</v>
      </c>
      <c r="H192" t="n">
        <v>0.22</v>
      </c>
      <c r="I192" t="n">
        <v>64</v>
      </c>
      <c r="J192" t="n">
        <v>142.83</v>
      </c>
      <c r="K192" t="n">
        <v>47.83</v>
      </c>
      <c r="L192" t="n">
        <v>1.75</v>
      </c>
      <c r="M192" t="n">
        <v>62</v>
      </c>
      <c r="N192" t="n">
        <v>23.25</v>
      </c>
      <c r="O192" t="n">
        <v>17849.7</v>
      </c>
      <c r="P192" t="n">
        <v>152.85</v>
      </c>
      <c r="Q192" t="n">
        <v>988.33</v>
      </c>
      <c r="R192" t="n">
        <v>77.37</v>
      </c>
      <c r="S192" t="n">
        <v>35.43</v>
      </c>
      <c r="T192" t="n">
        <v>19675.18</v>
      </c>
      <c r="U192" t="n">
        <v>0.46</v>
      </c>
      <c r="V192" t="n">
        <v>0.8100000000000001</v>
      </c>
      <c r="W192" t="n">
        <v>3.07</v>
      </c>
      <c r="X192" t="n">
        <v>1.27</v>
      </c>
      <c r="Y192" t="n">
        <v>1</v>
      </c>
      <c r="Z192" t="n">
        <v>10</v>
      </c>
    </row>
    <row r="193">
      <c r="A193" t="n">
        <v>4</v>
      </c>
      <c r="B193" t="n">
        <v>70</v>
      </c>
      <c r="C193" t="inlineStr">
        <is>
          <t xml:space="preserve">CONCLUIDO	</t>
        </is>
      </c>
      <c r="D193" t="n">
        <v>5.6658</v>
      </c>
      <c r="E193" t="n">
        <v>17.65</v>
      </c>
      <c r="F193" t="n">
        <v>13.83</v>
      </c>
      <c r="G193" t="n">
        <v>15.09</v>
      </c>
      <c r="H193" t="n">
        <v>0.25</v>
      </c>
      <c r="I193" t="n">
        <v>55</v>
      </c>
      <c r="J193" t="n">
        <v>143.17</v>
      </c>
      <c r="K193" t="n">
        <v>47.83</v>
      </c>
      <c r="L193" t="n">
        <v>2</v>
      </c>
      <c r="M193" t="n">
        <v>53</v>
      </c>
      <c r="N193" t="n">
        <v>23.34</v>
      </c>
      <c r="O193" t="n">
        <v>17891.86</v>
      </c>
      <c r="P193" t="n">
        <v>149.29</v>
      </c>
      <c r="Q193" t="n">
        <v>988.14</v>
      </c>
      <c r="R193" t="n">
        <v>71.23</v>
      </c>
      <c r="S193" t="n">
        <v>35.43</v>
      </c>
      <c r="T193" t="n">
        <v>16652.96</v>
      </c>
      <c r="U193" t="n">
        <v>0.5</v>
      </c>
      <c r="V193" t="n">
        <v>0.82</v>
      </c>
      <c r="W193" t="n">
        <v>3.05</v>
      </c>
      <c r="X193" t="n">
        <v>1.08</v>
      </c>
      <c r="Y193" t="n">
        <v>1</v>
      </c>
      <c r="Z193" t="n">
        <v>10</v>
      </c>
    </row>
    <row r="194">
      <c r="A194" t="n">
        <v>5</v>
      </c>
      <c r="B194" t="n">
        <v>70</v>
      </c>
      <c r="C194" t="inlineStr">
        <is>
          <t xml:space="preserve">CONCLUIDO	</t>
        </is>
      </c>
      <c r="D194" t="n">
        <v>5.777</v>
      </c>
      <c r="E194" t="n">
        <v>17.31</v>
      </c>
      <c r="F194" t="n">
        <v>13.7</v>
      </c>
      <c r="G194" t="n">
        <v>17.12</v>
      </c>
      <c r="H194" t="n">
        <v>0.28</v>
      </c>
      <c r="I194" t="n">
        <v>48</v>
      </c>
      <c r="J194" t="n">
        <v>143.51</v>
      </c>
      <c r="K194" t="n">
        <v>47.83</v>
      </c>
      <c r="L194" t="n">
        <v>2.25</v>
      </c>
      <c r="M194" t="n">
        <v>46</v>
      </c>
      <c r="N194" t="n">
        <v>23.44</v>
      </c>
      <c r="O194" t="n">
        <v>17934.06</v>
      </c>
      <c r="P194" t="n">
        <v>146.25</v>
      </c>
      <c r="Q194" t="n">
        <v>988.27</v>
      </c>
      <c r="R194" t="n">
        <v>67.05</v>
      </c>
      <c r="S194" t="n">
        <v>35.43</v>
      </c>
      <c r="T194" t="n">
        <v>14596.83</v>
      </c>
      <c r="U194" t="n">
        <v>0.53</v>
      </c>
      <c r="V194" t="n">
        <v>0.83</v>
      </c>
      <c r="W194" t="n">
        <v>3.04</v>
      </c>
      <c r="X194" t="n">
        <v>0.9399999999999999</v>
      </c>
      <c r="Y194" t="n">
        <v>1</v>
      </c>
      <c r="Z194" t="n">
        <v>10</v>
      </c>
    </row>
    <row r="195">
      <c r="A195" t="n">
        <v>6</v>
      </c>
      <c r="B195" t="n">
        <v>70</v>
      </c>
      <c r="C195" t="inlineStr">
        <is>
          <t xml:space="preserve">CONCLUIDO	</t>
        </is>
      </c>
      <c r="D195" t="n">
        <v>5.8806</v>
      </c>
      <c r="E195" t="n">
        <v>17</v>
      </c>
      <c r="F195" t="n">
        <v>13.56</v>
      </c>
      <c r="G195" t="n">
        <v>19.38</v>
      </c>
      <c r="H195" t="n">
        <v>0.31</v>
      </c>
      <c r="I195" t="n">
        <v>42</v>
      </c>
      <c r="J195" t="n">
        <v>143.86</v>
      </c>
      <c r="K195" t="n">
        <v>47.83</v>
      </c>
      <c r="L195" t="n">
        <v>2.5</v>
      </c>
      <c r="M195" t="n">
        <v>40</v>
      </c>
      <c r="N195" t="n">
        <v>23.53</v>
      </c>
      <c r="O195" t="n">
        <v>17976.29</v>
      </c>
      <c r="P195" t="n">
        <v>143.08</v>
      </c>
      <c r="Q195" t="n">
        <v>988.12</v>
      </c>
      <c r="R195" t="n">
        <v>63.28</v>
      </c>
      <c r="S195" t="n">
        <v>35.43</v>
      </c>
      <c r="T195" t="n">
        <v>12740.6</v>
      </c>
      <c r="U195" t="n">
        <v>0.5600000000000001</v>
      </c>
      <c r="V195" t="n">
        <v>0.84</v>
      </c>
      <c r="W195" t="n">
        <v>3.02</v>
      </c>
      <c r="X195" t="n">
        <v>0.8100000000000001</v>
      </c>
      <c r="Y195" t="n">
        <v>1</v>
      </c>
      <c r="Z195" t="n">
        <v>10</v>
      </c>
    </row>
    <row r="196">
      <c r="A196" t="n">
        <v>7</v>
      </c>
      <c r="B196" t="n">
        <v>70</v>
      </c>
      <c r="C196" t="inlineStr">
        <is>
          <t xml:space="preserve">CONCLUIDO	</t>
        </is>
      </c>
      <c r="D196" t="n">
        <v>5.9463</v>
      </c>
      <c r="E196" t="n">
        <v>16.82</v>
      </c>
      <c r="F196" t="n">
        <v>13.49</v>
      </c>
      <c r="G196" t="n">
        <v>21.3</v>
      </c>
      <c r="H196" t="n">
        <v>0.34</v>
      </c>
      <c r="I196" t="n">
        <v>38</v>
      </c>
      <c r="J196" t="n">
        <v>144.2</v>
      </c>
      <c r="K196" t="n">
        <v>47.83</v>
      </c>
      <c r="L196" t="n">
        <v>2.75</v>
      </c>
      <c r="M196" t="n">
        <v>36</v>
      </c>
      <c r="N196" t="n">
        <v>23.62</v>
      </c>
      <c r="O196" t="n">
        <v>18018.55</v>
      </c>
      <c r="P196" t="n">
        <v>141.2</v>
      </c>
      <c r="Q196" t="n">
        <v>988.14</v>
      </c>
      <c r="R196" t="n">
        <v>60.53</v>
      </c>
      <c r="S196" t="n">
        <v>35.43</v>
      </c>
      <c r="T196" t="n">
        <v>11388.32</v>
      </c>
      <c r="U196" t="n">
        <v>0.59</v>
      </c>
      <c r="V196" t="n">
        <v>0.84</v>
      </c>
      <c r="W196" t="n">
        <v>3.03</v>
      </c>
      <c r="X196" t="n">
        <v>0.74</v>
      </c>
      <c r="Y196" t="n">
        <v>1</v>
      </c>
      <c r="Z196" t="n">
        <v>10</v>
      </c>
    </row>
    <row r="197">
      <c r="A197" t="n">
        <v>8</v>
      </c>
      <c r="B197" t="n">
        <v>70</v>
      </c>
      <c r="C197" t="inlineStr">
        <is>
          <t xml:space="preserve">CONCLUIDO	</t>
        </is>
      </c>
      <c r="D197" t="n">
        <v>5.9979</v>
      </c>
      <c r="E197" t="n">
        <v>16.67</v>
      </c>
      <c r="F197" t="n">
        <v>13.43</v>
      </c>
      <c r="G197" t="n">
        <v>23.03</v>
      </c>
      <c r="H197" t="n">
        <v>0.37</v>
      </c>
      <c r="I197" t="n">
        <v>35</v>
      </c>
      <c r="J197" t="n">
        <v>144.54</v>
      </c>
      <c r="K197" t="n">
        <v>47.83</v>
      </c>
      <c r="L197" t="n">
        <v>3</v>
      </c>
      <c r="M197" t="n">
        <v>33</v>
      </c>
      <c r="N197" t="n">
        <v>23.71</v>
      </c>
      <c r="O197" t="n">
        <v>18060.85</v>
      </c>
      <c r="P197" t="n">
        <v>138.99</v>
      </c>
      <c r="Q197" t="n">
        <v>988.28</v>
      </c>
      <c r="R197" t="n">
        <v>58.86</v>
      </c>
      <c r="S197" t="n">
        <v>35.43</v>
      </c>
      <c r="T197" t="n">
        <v>10564.85</v>
      </c>
      <c r="U197" t="n">
        <v>0.6</v>
      </c>
      <c r="V197" t="n">
        <v>0.85</v>
      </c>
      <c r="W197" t="n">
        <v>3.02</v>
      </c>
      <c r="X197" t="n">
        <v>0.68</v>
      </c>
      <c r="Y197" t="n">
        <v>1</v>
      </c>
      <c r="Z197" t="n">
        <v>10</v>
      </c>
    </row>
    <row r="198">
      <c r="A198" t="n">
        <v>9</v>
      </c>
      <c r="B198" t="n">
        <v>70</v>
      </c>
      <c r="C198" t="inlineStr">
        <is>
          <t xml:space="preserve">CONCLUIDO	</t>
        </is>
      </c>
      <c r="D198" t="n">
        <v>6.0512</v>
      </c>
      <c r="E198" t="n">
        <v>16.53</v>
      </c>
      <c r="F198" t="n">
        <v>13.37</v>
      </c>
      <c r="G198" t="n">
        <v>25.07</v>
      </c>
      <c r="H198" t="n">
        <v>0.4</v>
      </c>
      <c r="I198" t="n">
        <v>32</v>
      </c>
      <c r="J198" t="n">
        <v>144.89</v>
      </c>
      <c r="K198" t="n">
        <v>47.83</v>
      </c>
      <c r="L198" t="n">
        <v>3.25</v>
      </c>
      <c r="M198" t="n">
        <v>30</v>
      </c>
      <c r="N198" t="n">
        <v>23.81</v>
      </c>
      <c r="O198" t="n">
        <v>18103.18</v>
      </c>
      <c r="P198" t="n">
        <v>136.63</v>
      </c>
      <c r="Q198" t="n">
        <v>988.1900000000001</v>
      </c>
      <c r="R198" t="n">
        <v>57.2</v>
      </c>
      <c r="S198" t="n">
        <v>35.43</v>
      </c>
      <c r="T198" t="n">
        <v>9749.02</v>
      </c>
      <c r="U198" t="n">
        <v>0.62</v>
      </c>
      <c r="V198" t="n">
        <v>0.85</v>
      </c>
      <c r="W198" t="n">
        <v>3.01</v>
      </c>
      <c r="X198" t="n">
        <v>0.62</v>
      </c>
      <c r="Y198" t="n">
        <v>1</v>
      </c>
      <c r="Z198" t="n">
        <v>10</v>
      </c>
    </row>
    <row r="199">
      <c r="A199" t="n">
        <v>10</v>
      </c>
      <c r="B199" t="n">
        <v>70</v>
      </c>
      <c r="C199" t="inlineStr">
        <is>
          <t xml:space="preserve">CONCLUIDO	</t>
        </is>
      </c>
      <c r="D199" t="n">
        <v>6.1046</v>
      </c>
      <c r="E199" t="n">
        <v>16.38</v>
      </c>
      <c r="F199" t="n">
        <v>13.31</v>
      </c>
      <c r="G199" t="n">
        <v>27.55</v>
      </c>
      <c r="H199" t="n">
        <v>0.43</v>
      </c>
      <c r="I199" t="n">
        <v>29</v>
      </c>
      <c r="J199" t="n">
        <v>145.23</v>
      </c>
      <c r="K199" t="n">
        <v>47.83</v>
      </c>
      <c r="L199" t="n">
        <v>3.5</v>
      </c>
      <c r="M199" t="n">
        <v>27</v>
      </c>
      <c r="N199" t="n">
        <v>23.9</v>
      </c>
      <c r="O199" t="n">
        <v>18145.54</v>
      </c>
      <c r="P199" t="n">
        <v>134.69</v>
      </c>
      <c r="Q199" t="n">
        <v>988.1900000000001</v>
      </c>
      <c r="R199" t="n">
        <v>55.21</v>
      </c>
      <c r="S199" t="n">
        <v>35.43</v>
      </c>
      <c r="T199" t="n">
        <v>8772.16</v>
      </c>
      <c r="U199" t="n">
        <v>0.64</v>
      </c>
      <c r="V199" t="n">
        <v>0.86</v>
      </c>
      <c r="W199" t="n">
        <v>3.01</v>
      </c>
      <c r="X199" t="n">
        <v>0.5600000000000001</v>
      </c>
      <c r="Y199" t="n">
        <v>1</v>
      </c>
      <c r="Z199" t="n">
        <v>10</v>
      </c>
    </row>
    <row r="200">
      <c r="A200" t="n">
        <v>11</v>
      </c>
      <c r="B200" t="n">
        <v>70</v>
      </c>
      <c r="C200" t="inlineStr">
        <is>
          <t xml:space="preserve">CONCLUIDO	</t>
        </is>
      </c>
      <c r="D200" t="n">
        <v>6.1427</v>
      </c>
      <c r="E200" t="n">
        <v>16.28</v>
      </c>
      <c r="F200" t="n">
        <v>13.27</v>
      </c>
      <c r="G200" t="n">
        <v>29.49</v>
      </c>
      <c r="H200" t="n">
        <v>0.46</v>
      </c>
      <c r="I200" t="n">
        <v>27</v>
      </c>
      <c r="J200" t="n">
        <v>145.57</v>
      </c>
      <c r="K200" t="n">
        <v>47.83</v>
      </c>
      <c r="L200" t="n">
        <v>3.75</v>
      </c>
      <c r="M200" t="n">
        <v>25</v>
      </c>
      <c r="N200" t="n">
        <v>23.99</v>
      </c>
      <c r="O200" t="n">
        <v>18187.93</v>
      </c>
      <c r="P200" t="n">
        <v>132.59</v>
      </c>
      <c r="Q200" t="n">
        <v>988.1799999999999</v>
      </c>
      <c r="R200" t="n">
        <v>53.59</v>
      </c>
      <c r="S200" t="n">
        <v>35.43</v>
      </c>
      <c r="T200" t="n">
        <v>7972.3</v>
      </c>
      <c r="U200" t="n">
        <v>0.66</v>
      </c>
      <c r="V200" t="n">
        <v>0.86</v>
      </c>
      <c r="W200" t="n">
        <v>3.01</v>
      </c>
      <c r="X200" t="n">
        <v>0.52</v>
      </c>
      <c r="Y200" t="n">
        <v>1</v>
      </c>
      <c r="Z200" t="n">
        <v>10</v>
      </c>
    </row>
    <row r="201">
      <c r="A201" t="n">
        <v>12</v>
      </c>
      <c r="B201" t="n">
        <v>70</v>
      </c>
      <c r="C201" t="inlineStr">
        <is>
          <t xml:space="preserve">CONCLUIDO	</t>
        </is>
      </c>
      <c r="D201" t="n">
        <v>6.1774</v>
      </c>
      <c r="E201" t="n">
        <v>16.19</v>
      </c>
      <c r="F201" t="n">
        <v>13.24</v>
      </c>
      <c r="G201" t="n">
        <v>31.77</v>
      </c>
      <c r="H201" t="n">
        <v>0.49</v>
      </c>
      <c r="I201" t="n">
        <v>25</v>
      </c>
      <c r="J201" t="n">
        <v>145.92</v>
      </c>
      <c r="K201" t="n">
        <v>47.83</v>
      </c>
      <c r="L201" t="n">
        <v>4</v>
      </c>
      <c r="M201" t="n">
        <v>23</v>
      </c>
      <c r="N201" t="n">
        <v>24.09</v>
      </c>
      <c r="O201" t="n">
        <v>18230.35</v>
      </c>
      <c r="P201" t="n">
        <v>130.52</v>
      </c>
      <c r="Q201" t="n">
        <v>988.14</v>
      </c>
      <c r="R201" t="n">
        <v>52.93</v>
      </c>
      <c r="S201" t="n">
        <v>35.43</v>
      </c>
      <c r="T201" t="n">
        <v>7648.86</v>
      </c>
      <c r="U201" t="n">
        <v>0.67</v>
      </c>
      <c r="V201" t="n">
        <v>0.86</v>
      </c>
      <c r="W201" t="n">
        <v>3</v>
      </c>
      <c r="X201" t="n">
        <v>0.48</v>
      </c>
      <c r="Y201" t="n">
        <v>1</v>
      </c>
      <c r="Z201" t="n">
        <v>10</v>
      </c>
    </row>
    <row r="202">
      <c r="A202" t="n">
        <v>13</v>
      </c>
      <c r="B202" t="n">
        <v>70</v>
      </c>
      <c r="C202" t="inlineStr">
        <is>
          <t xml:space="preserve">CONCLUIDO	</t>
        </is>
      </c>
      <c r="D202" t="n">
        <v>6.2183</v>
      </c>
      <c r="E202" t="n">
        <v>16.08</v>
      </c>
      <c r="F202" t="n">
        <v>13.19</v>
      </c>
      <c r="G202" t="n">
        <v>34.41</v>
      </c>
      <c r="H202" t="n">
        <v>0.51</v>
      </c>
      <c r="I202" t="n">
        <v>23</v>
      </c>
      <c r="J202" t="n">
        <v>146.26</v>
      </c>
      <c r="K202" t="n">
        <v>47.83</v>
      </c>
      <c r="L202" t="n">
        <v>4.25</v>
      </c>
      <c r="M202" t="n">
        <v>21</v>
      </c>
      <c r="N202" t="n">
        <v>24.18</v>
      </c>
      <c r="O202" t="n">
        <v>18272.81</v>
      </c>
      <c r="P202" t="n">
        <v>128.51</v>
      </c>
      <c r="Q202" t="n">
        <v>988.13</v>
      </c>
      <c r="R202" t="n">
        <v>51.36</v>
      </c>
      <c r="S202" t="n">
        <v>35.43</v>
      </c>
      <c r="T202" t="n">
        <v>6874.7</v>
      </c>
      <c r="U202" t="n">
        <v>0.6899999999999999</v>
      </c>
      <c r="V202" t="n">
        <v>0.86</v>
      </c>
      <c r="W202" t="n">
        <v>3</v>
      </c>
      <c r="X202" t="n">
        <v>0.43</v>
      </c>
      <c r="Y202" t="n">
        <v>1</v>
      </c>
      <c r="Z202" t="n">
        <v>10</v>
      </c>
    </row>
    <row r="203">
      <c r="A203" t="n">
        <v>14</v>
      </c>
      <c r="B203" t="n">
        <v>70</v>
      </c>
      <c r="C203" t="inlineStr">
        <is>
          <t xml:space="preserve">CONCLUIDO	</t>
        </is>
      </c>
      <c r="D203" t="n">
        <v>6.2371</v>
      </c>
      <c r="E203" t="n">
        <v>16.03</v>
      </c>
      <c r="F203" t="n">
        <v>13.17</v>
      </c>
      <c r="G203" t="n">
        <v>35.92</v>
      </c>
      <c r="H203" t="n">
        <v>0.54</v>
      </c>
      <c r="I203" t="n">
        <v>22</v>
      </c>
      <c r="J203" t="n">
        <v>146.61</v>
      </c>
      <c r="K203" t="n">
        <v>47.83</v>
      </c>
      <c r="L203" t="n">
        <v>4.5</v>
      </c>
      <c r="M203" t="n">
        <v>20</v>
      </c>
      <c r="N203" t="n">
        <v>24.28</v>
      </c>
      <c r="O203" t="n">
        <v>18315.3</v>
      </c>
      <c r="P203" t="n">
        <v>126.49</v>
      </c>
      <c r="Q203" t="n">
        <v>988.16</v>
      </c>
      <c r="R203" t="n">
        <v>50.71</v>
      </c>
      <c r="S203" t="n">
        <v>35.43</v>
      </c>
      <c r="T203" t="n">
        <v>6554.81</v>
      </c>
      <c r="U203" t="n">
        <v>0.7</v>
      </c>
      <c r="V203" t="n">
        <v>0.87</v>
      </c>
      <c r="W203" t="n">
        <v>3</v>
      </c>
      <c r="X203" t="n">
        <v>0.41</v>
      </c>
      <c r="Y203" t="n">
        <v>1</v>
      </c>
      <c r="Z203" t="n">
        <v>10</v>
      </c>
    </row>
    <row r="204">
      <c r="A204" t="n">
        <v>15</v>
      </c>
      <c r="B204" t="n">
        <v>70</v>
      </c>
      <c r="C204" t="inlineStr">
        <is>
          <t xml:space="preserve">CONCLUIDO	</t>
        </is>
      </c>
      <c r="D204" t="n">
        <v>6.2793</v>
      </c>
      <c r="E204" t="n">
        <v>15.93</v>
      </c>
      <c r="F204" t="n">
        <v>13.12</v>
      </c>
      <c r="G204" t="n">
        <v>39.36</v>
      </c>
      <c r="H204" t="n">
        <v>0.57</v>
      </c>
      <c r="I204" t="n">
        <v>20</v>
      </c>
      <c r="J204" t="n">
        <v>146.95</v>
      </c>
      <c r="K204" t="n">
        <v>47.83</v>
      </c>
      <c r="L204" t="n">
        <v>4.75</v>
      </c>
      <c r="M204" t="n">
        <v>18</v>
      </c>
      <c r="N204" t="n">
        <v>24.37</v>
      </c>
      <c r="O204" t="n">
        <v>18357.82</v>
      </c>
      <c r="P204" t="n">
        <v>124.59</v>
      </c>
      <c r="Q204" t="n">
        <v>988.1</v>
      </c>
      <c r="R204" t="n">
        <v>49.07</v>
      </c>
      <c r="S204" t="n">
        <v>35.43</v>
      </c>
      <c r="T204" t="n">
        <v>5745.18</v>
      </c>
      <c r="U204" t="n">
        <v>0.72</v>
      </c>
      <c r="V204" t="n">
        <v>0.87</v>
      </c>
      <c r="W204" t="n">
        <v>3</v>
      </c>
      <c r="X204" t="n">
        <v>0.37</v>
      </c>
      <c r="Y204" t="n">
        <v>1</v>
      </c>
      <c r="Z204" t="n">
        <v>10</v>
      </c>
    </row>
    <row r="205">
      <c r="A205" t="n">
        <v>16</v>
      </c>
      <c r="B205" t="n">
        <v>70</v>
      </c>
      <c r="C205" t="inlineStr">
        <is>
          <t xml:space="preserve">CONCLUIDO	</t>
        </is>
      </c>
      <c r="D205" t="n">
        <v>6.2945</v>
      </c>
      <c r="E205" t="n">
        <v>15.89</v>
      </c>
      <c r="F205" t="n">
        <v>13.11</v>
      </c>
      <c r="G205" t="n">
        <v>41.4</v>
      </c>
      <c r="H205" t="n">
        <v>0.6</v>
      </c>
      <c r="I205" t="n">
        <v>19</v>
      </c>
      <c r="J205" t="n">
        <v>147.3</v>
      </c>
      <c r="K205" t="n">
        <v>47.83</v>
      </c>
      <c r="L205" t="n">
        <v>5</v>
      </c>
      <c r="M205" t="n">
        <v>17</v>
      </c>
      <c r="N205" t="n">
        <v>24.47</v>
      </c>
      <c r="O205" t="n">
        <v>18400.38</v>
      </c>
      <c r="P205" t="n">
        <v>121.77</v>
      </c>
      <c r="Q205" t="n">
        <v>988.1799999999999</v>
      </c>
      <c r="R205" t="n">
        <v>48.94</v>
      </c>
      <c r="S205" t="n">
        <v>35.43</v>
      </c>
      <c r="T205" t="n">
        <v>5687.87</v>
      </c>
      <c r="U205" t="n">
        <v>0.72</v>
      </c>
      <c r="V205" t="n">
        <v>0.87</v>
      </c>
      <c r="W205" t="n">
        <v>2.99</v>
      </c>
      <c r="X205" t="n">
        <v>0.36</v>
      </c>
      <c r="Y205" t="n">
        <v>1</v>
      </c>
      <c r="Z205" t="n">
        <v>10</v>
      </c>
    </row>
    <row r="206">
      <c r="A206" t="n">
        <v>17</v>
      </c>
      <c r="B206" t="n">
        <v>70</v>
      </c>
      <c r="C206" t="inlineStr">
        <is>
          <t xml:space="preserve">CONCLUIDO	</t>
        </is>
      </c>
      <c r="D206" t="n">
        <v>6.3121</v>
      </c>
      <c r="E206" t="n">
        <v>15.84</v>
      </c>
      <c r="F206" t="n">
        <v>13.09</v>
      </c>
      <c r="G206" t="n">
        <v>43.65</v>
      </c>
      <c r="H206" t="n">
        <v>0.63</v>
      </c>
      <c r="I206" t="n">
        <v>18</v>
      </c>
      <c r="J206" t="n">
        <v>147.64</v>
      </c>
      <c r="K206" t="n">
        <v>47.83</v>
      </c>
      <c r="L206" t="n">
        <v>5.25</v>
      </c>
      <c r="M206" t="n">
        <v>16</v>
      </c>
      <c r="N206" t="n">
        <v>24.56</v>
      </c>
      <c r="O206" t="n">
        <v>18442.97</v>
      </c>
      <c r="P206" t="n">
        <v>120.25</v>
      </c>
      <c r="Q206" t="n">
        <v>988.08</v>
      </c>
      <c r="R206" t="n">
        <v>48.27</v>
      </c>
      <c r="S206" t="n">
        <v>35.43</v>
      </c>
      <c r="T206" t="n">
        <v>5356.05</v>
      </c>
      <c r="U206" t="n">
        <v>0.73</v>
      </c>
      <c r="V206" t="n">
        <v>0.87</v>
      </c>
      <c r="W206" t="n">
        <v>3</v>
      </c>
      <c r="X206" t="n">
        <v>0.34</v>
      </c>
      <c r="Y206" t="n">
        <v>1</v>
      </c>
      <c r="Z206" t="n">
        <v>10</v>
      </c>
    </row>
    <row r="207">
      <c r="A207" t="n">
        <v>18</v>
      </c>
      <c r="B207" t="n">
        <v>70</v>
      </c>
      <c r="C207" t="inlineStr">
        <is>
          <t xml:space="preserve">CONCLUIDO	</t>
        </is>
      </c>
      <c r="D207" t="n">
        <v>6.3293</v>
      </c>
      <c r="E207" t="n">
        <v>15.8</v>
      </c>
      <c r="F207" t="n">
        <v>13.08</v>
      </c>
      <c r="G207" t="n">
        <v>46.16</v>
      </c>
      <c r="H207" t="n">
        <v>0.66</v>
      </c>
      <c r="I207" t="n">
        <v>17</v>
      </c>
      <c r="J207" t="n">
        <v>147.99</v>
      </c>
      <c r="K207" t="n">
        <v>47.83</v>
      </c>
      <c r="L207" t="n">
        <v>5.5</v>
      </c>
      <c r="M207" t="n">
        <v>13</v>
      </c>
      <c r="N207" t="n">
        <v>24.66</v>
      </c>
      <c r="O207" t="n">
        <v>18485.59</v>
      </c>
      <c r="P207" t="n">
        <v>117.76</v>
      </c>
      <c r="Q207" t="n">
        <v>988.15</v>
      </c>
      <c r="R207" t="n">
        <v>47.98</v>
      </c>
      <c r="S207" t="n">
        <v>35.43</v>
      </c>
      <c r="T207" t="n">
        <v>5215.12</v>
      </c>
      <c r="U207" t="n">
        <v>0.74</v>
      </c>
      <c r="V207" t="n">
        <v>0.87</v>
      </c>
      <c r="W207" t="n">
        <v>2.99</v>
      </c>
      <c r="X207" t="n">
        <v>0.33</v>
      </c>
      <c r="Y207" t="n">
        <v>1</v>
      </c>
      <c r="Z207" t="n">
        <v>10</v>
      </c>
    </row>
    <row r="208">
      <c r="A208" t="n">
        <v>19</v>
      </c>
      <c r="B208" t="n">
        <v>70</v>
      </c>
      <c r="C208" t="inlineStr">
        <is>
          <t xml:space="preserve">CONCLUIDO	</t>
        </is>
      </c>
      <c r="D208" t="n">
        <v>6.3489</v>
      </c>
      <c r="E208" t="n">
        <v>15.75</v>
      </c>
      <c r="F208" t="n">
        <v>13.06</v>
      </c>
      <c r="G208" t="n">
        <v>48.98</v>
      </c>
      <c r="H208" t="n">
        <v>0.6899999999999999</v>
      </c>
      <c r="I208" t="n">
        <v>16</v>
      </c>
      <c r="J208" t="n">
        <v>148.33</v>
      </c>
      <c r="K208" t="n">
        <v>47.83</v>
      </c>
      <c r="L208" t="n">
        <v>5.75</v>
      </c>
      <c r="M208" t="n">
        <v>8</v>
      </c>
      <c r="N208" t="n">
        <v>24.75</v>
      </c>
      <c r="O208" t="n">
        <v>18528.25</v>
      </c>
      <c r="P208" t="n">
        <v>116.81</v>
      </c>
      <c r="Q208" t="n">
        <v>988.1</v>
      </c>
      <c r="R208" t="n">
        <v>46.97</v>
      </c>
      <c r="S208" t="n">
        <v>35.43</v>
      </c>
      <c r="T208" t="n">
        <v>4714.33</v>
      </c>
      <c r="U208" t="n">
        <v>0.75</v>
      </c>
      <c r="V208" t="n">
        <v>0.87</v>
      </c>
      <c r="W208" t="n">
        <v>3</v>
      </c>
      <c r="X208" t="n">
        <v>0.31</v>
      </c>
      <c r="Y208" t="n">
        <v>1</v>
      </c>
      <c r="Z208" t="n">
        <v>10</v>
      </c>
    </row>
    <row r="209">
      <c r="A209" t="n">
        <v>20</v>
      </c>
      <c r="B209" t="n">
        <v>70</v>
      </c>
      <c r="C209" t="inlineStr">
        <is>
          <t xml:space="preserve">CONCLUIDO	</t>
        </is>
      </c>
      <c r="D209" t="n">
        <v>6.3398</v>
      </c>
      <c r="E209" t="n">
        <v>15.77</v>
      </c>
      <c r="F209" t="n">
        <v>13.08</v>
      </c>
      <c r="G209" t="n">
        <v>49.06</v>
      </c>
      <c r="H209" t="n">
        <v>0.71</v>
      </c>
      <c r="I209" t="n">
        <v>16</v>
      </c>
      <c r="J209" t="n">
        <v>148.68</v>
      </c>
      <c r="K209" t="n">
        <v>47.83</v>
      </c>
      <c r="L209" t="n">
        <v>6</v>
      </c>
      <c r="M209" t="n">
        <v>3</v>
      </c>
      <c r="N209" t="n">
        <v>24.85</v>
      </c>
      <c r="O209" t="n">
        <v>18570.94</v>
      </c>
      <c r="P209" t="n">
        <v>115.97</v>
      </c>
      <c r="Q209" t="n">
        <v>988.09</v>
      </c>
      <c r="R209" t="n">
        <v>47.51</v>
      </c>
      <c r="S209" t="n">
        <v>35.43</v>
      </c>
      <c r="T209" t="n">
        <v>4986.78</v>
      </c>
      <c r="U209" t="n">
        <v>0.75</v>
      </c>
      <c r="V209" t="n">
        <v>0.87</v>
      </c>
      <c r="W209" t="n">
        <v>3.01</v>
      </c>
      <c r="X209" t="n">
        <v>0.33</v>
      </c>
      <c r="Y209" t="n">
        <v>1</v>
      </c>
      <c r="Z209" t="n">
        <v>10</v>
      </c>
    </row>
    <row r="210">
      <c r="A210" t="n">
        <v>21</v>
      </c>
      <c r="B210" t="n">
        <v>70</v>
      </c>
      <c r="C210" t="inlineStr">
        <is>
          <t xml:space="preserve">CONCLUIDO	</t>
        </is>
      </c>
      <c r="D210" t="n">
        <v>6.3426</v>
      </c>
      <c r="E210" t="n">
        <v>15.77</v>
      </c>
      <c r="F210" t="n">
        <v>13.08</v>
      </c>
      <c r="G210" t="n">
        <v>49.03</v>
      </c>
      <c r="H210" t="n">
        <v>0.74</v>
      </c>
      <c r="I210" t="n">
        <v>16</v>
      </c>
      <c r="J210" t="n">
        <v>149.02</v>
      </c>
      <c r="K210" t="n">
        <v>47.83</v>
      </c>
      <c r="L210" t="n">
        <v>6.25</v>
      </c>
      <c r="M210" t="n">
        <v>1</v>
      </c>
      <c r="N210" t="n">
        <v>24.95</v>
      </c>
      <c r="O210" t="n">
        <v>18613.66</v>
      </c>
      <c r="P210" t="n">
        <v>116.03</v>
      </c>
      <c r="Q210" t="n">
        <v>988.17</v>
      </c>
      <c r="R210" t="n">
        <v>47.29</v>
      </c>
      <c r="S210" t="n">
        <v>35.43</v>
      </c>
      <c r="T210" t="n">
        <v>4876.43</v>
      </c>
      <c r="U210" t="n">
        <v>0.75</v>
      </c>
      <c r="V210" t="n">
        <v>0.87</v>
      </c>
      <c r="W210" t="n">
        <v>3.01</v>
      </c>
      <c r="X210" t="n">
        <v>0.32</v>
      </c>
      <c r="Y210" t="n">
        <v>1</v>
      </c>
      <c r="Z210" t="n">
        <v>10</v>
      </c>
    </row>
    <row r="211">
      <c r="A211" t="n">
        <v>22</v>
      </c>
      <c r="B211" t="n">
        <v>70</v>
      </c>
      <c r="C211" t="inlineStr">
        <is>
          <t xml:space="preserve">CONCLUIDO	</t>
        </is>
      </c>
      <c r="D211" t="n">
        <v>6.3427</v>
      </c>
      <c r="E211" t="n">
        <v>15.77</v>
      </c>
      <c r="F211" t="n">
        <v>13.08</v>
      </c>
      <c r="G211" t="n">
        <v>49.03</v>
      </c>
      <c r="H211" t="n">
        <v>0.77</v>
      </c>
      <c r="I211" t="n">
        <v>16</v>
      </c>
      <c r="J211" t="n">
        <v>149.37</v>
      </c>
      <c r="K211" t="n">
        <v>47.83</v>
      </c>
      <c r="L211" t="n">
        <v>6.5</v>
      </c>
      <c r="M211" t="n">
        <v>1</v>
      </c>
      <c r="N211" t="n">
        <v>25.04</v>
      </c>
      <c r="O211" t="n">
        <v>18656.42</v>
      </c>
      <c r="P211" t="n">
        <v>116.07</v>
      </c>
      <c r="Q211" t="n">
        <v>988.17</v>
      </c>
      <c r="R211" t="n">
        <v>47.33</v>
      </c>
      <c r="S211" t="n">
        <v>35.43</v>
      </c>
      <c r="T211" t="n">
        <v>4898.13</v>
      </c>
      <c r="U211" t="n">
        <v>0.75</v>
      </c>
      <c r="V211" t="n">
        <v>0.87</v>
      </c>
      <c r="W211" t="n">
        <v>3.01</v>
      </c>
      <c r="X211" t="n">
        <v>0.32</v>
      </c>
      <c r="Y211" t="n">
        <v>1</v>
      </c>
      <c r="Z211" t="n">
        <v>10</v>
      </c>
    </row>
    <row r="212">
      <c r="A212" t="n">
        <v>23</v>
      </c>
      <c r="B212" t="n">
        <v>70</v>
      </c>
      <c r="C212" t="inlineStr">
        <is>
          <t xml:space="preserve">CONCLUIDO	</t>
        </is>
      </c>
      <c r="D212" t="n">
        <v>6.3416</v>
      </c>
      <c r="E212" t="n">
        <v>15.77</v>
      </c>
      <c r="F212" t="n">
        <v>13.08</v>
      </c>
      <c r="G212" t="n">
        <v>49.04</v>
      </c>
      <c r="H212" t="n">
        <v>0.8</v>
      </c>
      <c r="I212" t="n">
        <v>16</v>
      </c>
      <c r="J212" t="n">
        <v>149.72</v>
      </c>
      <c r="K212" t="n">
        <v>47.83</v>
      </c>
      <c r="L212" t="n">
        <v>6.75</v>
      </c>
      <c r="M212" t="n">
        <v>0</v>
      </c>
      <c r="N212" t="n">
        <v>25.14</v>
      </c>
      <c r="O212" t="n">
        <v>18699.2</v>
      </c>
      <c r="P212" t="n">
        <v>116.09</v>
      </c>
      <c r="Q212" t="n">
        <v>988.17</v>
      </c>
      <c r="R212" t="n">
        <v>47.37</v>
      </c>
      <c r="S212" t="n">
        <v>35.43</v>
      </c>
      <c r="T212" t="n">
        <v>4918.17</v>
      </c>
      <c r="U212" t="n">
        <v>0.75</v>
      </c>
      <c r="V212" t="n">
        <v>0.87</v>
      </c>
      <c r="W212" t="n">
        <v>3.01</v>
      </c>
      <c r="X212" t="n">
        <v>0.32</v>
      </c>
      <c r="Y212" t="n">
        <v>1</v>
      </c>
      <c r="Z212" t="n">
        <v>10</v>
      </c>
    </row>
    <row r="213">
      <c r="A213" t="n">
        <v>0</v>
      </c>
      <c r="B213" t="n">
        <v>90</v>
      </c>
      <c r="C213" t="inlineStr">
        <is>
          <t xml:space="preserve">CONCLUIDO	</t>
        </is>
      </c>
      <c r="D213" t="n">
        <v>4.2602</v>
      </c>
      <c r="E213" t="n">
        <v>23.47</v>
      </c>
      <c r="F213" t="n">
        <v>15.79</v>
      </c>
      <c r="G213" t="n">
        <v>6.4</v>
      </c>
      <c r="H213" t="n">
        <v>0.1</v>
      </c>
      <c r="I213" t="n">
        <v>148</v>
      </c>
      <c r="J213" t="n">
        <v>176.73</v>
      </c>
      <c r="K213" t="n">
        <v>52.44</v>
      </c>
      <c r="L213" t="n">
        <v>1</v>
      </c>
      <c r="M213" t="n">
        <v>146</v>
      </c>
      <c r="N213" t="n">
        <v>33.29</v>
      </c>
      <c r="O213" t="n">
        <v>22031.19</v>
      </c>
      <c r="P213" t="n">
        <v>205.44</v>
      </c>
      <c r="Q213" t="n">
        <v>988.72</v>
      </c>
      <c r="R213" t="n">
        <v>131.74</v>
      </c>
      <c r="S213" t="n">
        <v>35.43</v>
      </c>
      <c r="T213" t="n">
        <v>46441.94</v>
      </c>
      <c r="U213" t="n">
        <v>0.27</v>
      </c>
      <c r="V213" t="n">
        <v>0.72</v>
      </c>
      <c r="W213" t="n">
        <v>3.22</v>
      </c>
      <c r="X213" t="n">
        <v>3.03</v>
      </c>
      <c r="Y213" t="n">
        <v>1</v>
      </c>
      <c r="Z213" t="n">
        <v>10</v>
      </c>
    </row>
    <row r="214">
      <c r="A214" t="n">
        <v>1</v>
      </c>
      <c r="B214" t="n">
        <v>90</v>
      </c>
      <c r="C214" t="inlineStr">
        <is>
          <t xml:space="preserve">CONCLUIDO	</t>
        </is>
      </c>
      <c r="D214" t="n">
        <v>4.6593</v>
      </c>
      <c r="E214" t="n">
        <v>21.46</v>
      </c>
      <c r="F214" t="n">
        <v>15.02</v>
      </c>
      <c r="G214" t="n">
        <v>7.98</v>
      </c>
      <c r="H214" t="n">
        <v>0.13</v>
      </c>
      <c r="I214" t="n">
        <v>113</v>
      </c>
      <c r="J214" t="n">
        <v>177.1</v>
      </c>
      <c r="K214" t="n">
        <v>52.44</v>
      </c>
      <c r="L214" t="n">
        <v>1.25</v>
      </c>
      <c r="M214" t="n">
        <v>111</v>
      </c>
      <c r="N214" t="n">
        <v>33.41</v>
      </c>
      <c r="O214" t="n">
        <v>22076.81</v>
      </c>
      <c r="P214" t="n">
        <v>194.3</v>
      </c>
      <c r="Q214" t="n">
        <v>988.47</v>
      </c>
      <c r="R214" t="n">
        <v>108.49</v>
      </c>
      <c r="S214" t="n">
        <v>35.43</v>
      </c>
      <c r="T214" t="n">
        <v>34990.16</v>
      </c>
      <c r="U214" t="n">
        <v>0.33</v>
      </c>
      <c r="V214" t="n">
        <v>0.76</v>
      </c>
      <c r="W214" t="n">
        <v>3.14</v>
      </c>
      <c r="X214" t="n">
        <v>2.27</v>
      </c>
      <c r="Y214" t="n">
        <v>1</v>
      </c>
      <c r="Z214" t="n">
        <v>10</v>
      </c>
    </row>
    <row r="215">
      <c r="A215" t="n">
        <v>2</v>
      </c>
      <c r="B215" t="n">
        <v>90</v>
      </c>
      <c r="C215" t="inlineStr">
        <is>
          <t xml:space="preserve">CONCLUIDO	</t>
        </is>
      </c>
      <c r="D215" t="n">
        <v>4.9433</v>
      </c>
      <c r="E215" t="n">
        <v>20.23</v>
      </c>
      <c r="F215" t="n">
        <v>14.57</v>
      </c>
      <c r="G215" t="n">
        <v>9.609999999999999</v>
      </c>
      <c r="H215" t="n">
        <v>0.15</v>
      </c>
      <c r="I215" t="n">
        <v>91</v>
      </c>
      <c r="J215" t="n">
        <v>177.47</v>
      </c>
      <c r="K215" t="n">
        <v>52.44</v>
      </c>
      <c r="L215" t="n">
        <v>1.5</v>
      </c>
      <c r="M215" t="n">
        <v>89</v>
      </c>
      <c r="N215" t="n">
        <v>33.53</v>
      </c>
      <c r="O215" t="n">
        <v>22122.46</v>
      </c>
      <c r="P215" t="n">
        <v>187.47</v>
      </c>
      <c r="Q215" t="n">
        <v>988.38</v>
      </c>
      <c r="R215" t="n">
        <v>94.31</v>
      </c>
      <c r="S215" t="n">
        <v>35.43</v>
      </c>
      <c r="T215" t="n">
        <v>28012.12</v>
      </c>
      <c r="U215" t="n">
        <v>0.38</v>
      </c>
      <c r="V215" t="n">
        <v>0.78</v>
      </c>
      <c r="W215" t="n">
        <v>3.11</v>
      </c>
      <c r="X215" t="n">
        <v>1.82</v>
      </c>
      <c r="Y215" t="n">
        <v>1</v>
      </c>
      <c r="Z215" t="n">
        <v>10</v>
      </c>
    </row>
    <row r="216">
      <c r="A216" t="n">
        <v>3</v>
      </c>
      <c r="B216" t="n">
        <v>90</v>
      </c>
      <c r="C216" t="inlineStr">
        <is>
          <t xml:space="preserve">CONCLUIDO	</t>
        </is>
      </c>
      <c r="D216" t="n">
        <v>5.1529</v>
      </c>
      <c r="E216" t="n">
        <v>19.41</v>
      </c>
      <c r="F216" t="n">
        <v>14.28</v>
      </c>
      <c r="G216" t="n">
        <v>11.28</v>
      </c>
      <c r="H216" t="n">
        <v>0.17</v>
      </c>
      <c r="I216" t="n">
        <v>76</v>
      </c>
      <c r="J216" t="n">
        <v>177.84</v>
      </c>
      <c r="K216" t="n">
        <v>52.44</v>
      </c>
      <c r="L216" t="n">
        <v>1.75</v>
      </c>
      <c r="M216" t="n">
        <v>74</v>
      </c>
      <c r="N216" t="n">
        <v>33.65</v>
      </c>
      <c r="O216" t="n">
        <v>22168.15</v>
      </c>
      <c r="P216" t="n">
        <v>182.49</v>
      </c>
      <c r="Q216" t="n">
        <v>988.2</v>
      </c>
      <c r="R216" t="n">
        <v>85.14</v>
      </c>
      <c r="S216" t="n">
        <v>35.43</v>
      </c>
      <c r="T216" t="n">
        <v>23500.06</v>
      </c>
      <c r="U216" t="n">
        <v>0.42</v>
      </c>
      <c r="V216" t="n">
        <v>0.8</v>
      </c>
      <c r="W216" t="n">
        <v>3.09</v>
      </c>
      <c r="X216" t="n">
        <v>1.53</v>
      </c>
      <c r="Y216" t="n">
        <v>1</v>
      </c>
      <c r="Z216" t="n">
        <v>10</v>
      </c>
    </row>
    <row r="217">
      <c r="A217" t="n">
        <v>4</v>
      </c>
      <c r="B217" t="n">
        <v>90</v>
      </c>
      <c r="C217" t="inlineStr">
        <is>
          <t xml:space="preserve">CONCLUIDO	</t>
        </is>
      </c>
      <c r="D217" t="n">
        <v>5.3277</v>
      </c>
      <c r="E217" t="n">
        <v>18.77</v>
      </c>
      <c r="F217" t="n">
        <v>14.04</v>
      </c>
      <c r="G217" t="n">
        <v>12.96</v>
      </c>
      <c r="H217" t="n">
        <v>0.2</v>
      </c>
      <c r="I217" t="n">
        <v>65</v>
      </c>
      <c r="J217" t="n">
        <v>178.21</v>
      </c>
      <c r="K217" t="n">
        <v>52.44</v>
      </c>
      <c r="L217" t="n">
        <v>2</v>
      </c>
      <c r="M217" t="n">
        <v>63</v>
      </c>
      <c r="N217" t="n">
        <v>33.77</v>
      </c>
      <c r="O217" t="n">
        <v>22213.89</v>
      </c>
      <c r="P217" t="n">
        <v>178.4</v>
      </c>
      <c r="Q217" t="n">
        <v>988.27</v>
      </c>
      <c r="R217" t="n">
        <v>77.41</v>
      </c>
      <c r="S217" t="n">
        <v>35.43</v>
      </c>
      <c r="T217" t="n">
        <v>19690.27</v>
      </c>
      <c r="U217" t="n">
        <v>0.46</v>
      </c>
      <c r="V217" t="n">
        <v>0.8100000000000001</v>
      </c>
      <c r="W217" t="n">
        <v>3.08</v>
      </c>
      <c r="X217" t="n">
        <v>1.28</v>
      </c>
      <c r="Y217" t="n">
        <v>1</v>
      </c>
      <c r="Z217" t="n">
        <v>10</v>
      </c>
    </row>
    <row r="218">
      <c r="A218" t="n">
        <v>5</v>
      </c>
      <c r="B218" t="n">
        <v>90</v>
      </c>
      <c r="C218" t="inlineStr">
        <is>
          <t xml:space="preserve">CONCLUIDO	</t>
        </is>
      </c>
      <c r="D218" t="n">
        <v>5.4564</v>
      </c>
      <c r="E218" t="n">
        <v>18.33</v>
      </c>
      <c r="F218" t="n">
        <v>13.88</v>
      </c>
      <c r="G218" t="n">
        <v>14.61</v>
      </c>
      <c r="H218" t="n">
        <v>0.22</v>
      </c>
      <c r="I218" t="n">
        <v>57</v>
      </c>
      <c r="J218" t="n">
        <v>178.59</v>
      </c>
      <c r="K218" t="n">
        <v>52.44</v>
      </c>
      <c r="L218" t="n">
        <v>2.25</v>
      </c>
      <c r="M218" t="n">
        <v>55</v>
      </c>
      <c r="N218" t="n">
        <v>33.89</v>
      </c>
      <c r="O218" t="n">
        <v>22259.66</v>
      </c>
      <c r="P218" t="n">
        <v>175.25</v>
      </c>
      <c r="Q218" t="n">
        <v>988.29</v>
      </c>
      <c r="R218" t="n">
        <v>72.81</v>
      </c>
      <c r="S218" t="n">
        <v>35.43</v>
      </c>
      <c r="T218" t="n">
        <v>17430.48</v>
      </c>
      <c r="U218" t="n">
        <v>0.49</v>
      </c>
      <c r="V218" t="n">
        <v>0.82</v>
      </c>
      <c r="W218" t="n">
        <v>3.06</v>
      </c>
      <c r="X218" t="n">
        <v>1.12</v>
      </c>
      <c r="Y218" t="n">
        <v>1</v>
      </c>
      <c r="Z218" t="n">
        <v>10</v>
      </c>
    </row>
    <row r="219">
      <c r="A219" t="n">
        <v>6</v>
      </c>
      <c r="B219" t="n">
        <v>90</v>
      </c>
      <c r="C219" t="inlineStr">
        <is>
          <t xml:space="preserve">CONCLUIDO	</t>
        </is>
      </c>
      <c r="D219" t="n">
        <v>5.5526</v>
      </c>
      <c r="E219" t="n">
        <v>18.01</v>
      </c>
      <c r="F219" t="n">
        <v>13.78</v>
      </c>
      <c r="G219" t="n">
        <v>16.21</v>
      </c>
      <c r="H219" t="n">
        <v>0.25</v>
      </c>
      <c r="I219" t="n">
        <v>51</v>
      </c>
      <c r="J219" t="n">
        <v>178.96</v>
      </c>
      <c r="K219" t="n">
        <v>52.44</v>
      </c>
      <c r="L219" t="n">
        <v>2.5</v>
      </c>
      <c r="M219" t="n">
        <v>49</v>
      </c>
      <c r="N219" t="n">
        <v>34.02</v>
      </c>
      <c r="O219" t="n">
        <v>22305.48</v>
      </c>
      <c r="P219" t="n">
        <v>172.66</v>
      </c>
      <c r="Q219" t="n">
        <v>988.12</v>
      </c>
      <c r="R219" t="n">
        <v>69.62</v>
      </c>
      <c r="S219" t="n">
        <v>35.43</v>
      </c>
      <c r="T219" t="n">
        <v>15864.82</v>
      </c>
      <c r="U219" t="n">
        <v>0.51</v>
      </c>
      <c r="V219" t="n">
        <v>0.83</v>
      </c>
      <c r="W219" t="n">
        <v>3.05</v>
      </c>
      <c r="X219" t="n">
        <v>1.02</v>
      </c>
      <c r="Y219" t="n">
        <v>1</v>
      </c>
      <c r="Z219" t="n">
        <v>10</v>
      </c>
    </row>
    <row r="220">
      <c r="A220" t="n">
        <v>7</v>
      </c>
      <c r="B220" t="n">
        <v>90</v>
      </c>
      <c r="C220" t="inlineStr">
        <is>
          <t xml:space="preserve">CONCLUIDO	</t>
        </is>
      </c>
      <c r="D220" t="n">
        <v>5.6438</v>
      </c>
      <c r="E220" t="n">
        <v>17.72</v>
      </c>
      <c r="F220" t="n">
        <v>13.66</v>
      </c>
      <c r="G220" t="n">
        <v>17.82</v>
      </c>
      <c r="H220" t="n">
        <v>0.27</v>
      </c>
      <c r="I220" t="n">
        <v>46</v>
      </c>
      <c r="J220" t="n">
        <v>179.33</v>
      </c>
      <c r="K220" t="n">
        <v>52.44</v>
      </c>
      <c r="L220" t="n">
        <v>2.75</v>
      </c>
      <c r="M220" t="n">
        <v>44</v>
      </c>
      <c r="N220" t="n">
        <v>34.14</v>
      </c>
      <c r="O220" t="n">
        <v>22351.34</v>
      </c>
      <c r="P220" t="n">
        <v>170.31</v>
      </c>
      <c r="Q220" t="n">
        <v>988.28</v>
      </c>
      <c r="R220" t="n">
        <v>66</v>
      </c>
      <c r="S220" t="n">
        <v>35.43</v>
      </c>
      <c r="T220" t="n">
        <v>14082.12</v>
      </c>
      <c r="U220" t="n">
        <v>0.54</v>
      </c>
      <c r="V220" t="n">
        <v>0.83</v>
      </c>
      <c r="W220" t="n">
        <v>3.04</v>
      </c>
      <c r="X220" t="n">
        <v>0.91</v>
      </c>
      <c r="Y220" t="n">
        <v>1</v>
      </c>
      <c r="Z220" t="n">
        <v>10</v>
      </c>
    </row>
    <row r="221">
      <c r="A221" t="n">
        <v>8</v>
      </c>
      <c r="B221" t="n">
        <v>90</v>
      </c>
      <c r="C221" t="inlineStr">
        <is>
          <t xml:space="preserve">CONCLUIDO	</t>
        </is>
      </c>
      <c r="D221" t="n">
        <v>5.7176</v>
      </c>
      <c r="E221" t="n">
        <v>17.49</v>
      </c>
      <c r="F221" t="n">
        <v>13.58</v>
      </c>
      <c r="G221" t="n">
        <v>19.39</v>
      </c>
      <c r="H221" t="n">
        <v>0.3</v>
      </c>
      <c r="I221" t="n">
        <v>42</v>
      </c>
      <c r="J221" t="n">
        <v>179.7</v>
      </c>
      <c r="K221" t="n">
        <v>52.44</v>
      </c>
      <c r="L221" t="n">
        <v>3</v>
      </c>
      <c r="M221" t="n">
        <v>40</v>
      </c>
      <c r="N221" t="n">
        <v>34.26</v>
      </c>
      <c r="O221" t="n">
        <v>22397.24</v>
      </c>
      <c r="P221" t="n">
        <v>168.15</v>
      </c>
      <c r="Q221" t="n">
        <v>988.12</v>
      </c>
      <c r="R221" t="n">
        <v>63.35</v>
      </c>
      <c r="S221" t="n">
        <v>35.43</v>
      </c>
      <c r="T221" t="n">
        <v>12774.9</v>
      </c>
      <c r="U221" t="n">
        <v>0.5600000000000001</v>
      </c>
      <c r="V221" t="n">
        <v>0.84</v>
      </c>
      <c r="W221" t="n">
        <v>3.03</v>
      </c>
      <c r="X221" t="n">
        <v>0.82</v>
      </c>
      <c r="Y221" t="n">
        <v>1</v>
      </c>
      <c r="Z221" t="n">
        <v>10</v>
      </c>
    </row>
    <row r="222">
      <c r="A222" t="n">
        <v>9</v>
      </c>
      <c r="B222" t="n">
        <v>90</v>
      </c>
      <c r="C222" t="inlineStr">
        <is>
          <t xml:space="preserve">CONCLUIDO	</t>
        </is>
      </c>
      <c r="D222" t="n">
        <v>5.7925</v>
      </c>
      <c r="E222" t="n">
        <v>17.26</v>
      </c>
      <c r="F222" t="n">
        <v>13.49</v>
      </c>
      <c r="G222" t="n">
        <v>21.3</v>
      </c>
      <c r="H222" t="n">
        <v>0.32</v>
      </c>
      <c r="I222" t="n">
        <v>38</v>
      </c>
      <c r="J222" t="n">
        <v>180.07</v>
      </c>
      <c r="K222" t="n">
        <v>52.44</v>
      </c>
      <c r="L222" t="n">
        <v>3.25</v>
      </c>
      <c r="M222" t="n">
        <v>36</v>
      </c>
      <c r="N222" t="n">
        <v>34.38</v>
      </c>
      <c r="O222" t="n">
        <v>22443.18</v>
      </c>
      <c r="P222" t="n">
        <v>165.95</v>
      </c>
      <c r="Q222" t="n">
        <v>988.1900000000001</v>
      </c>
      <c r="R222" t="n">
        <v>60.66</v>
      </c>
      <c r="S222" t="n">
        <v>35.43</v>
      </c>
      <c r="T222" t="n">
        <v>11453.54</v>
      </c>
      <c r="U222" t="n">
        <v>0.58</v>
      </c>
      <c r="V222" t="n">
        <v>0.84</v>
      </c>
      <c r="W222" t="n">
        <v>3.03</v>
      </c>
      <c r="X222" t="n">
        <v>0.74</v>
      </c>
      <c r="Y222" t="n">
        <v>1</v>
      </c>
      <c r="Z222" t="n">
        <v>10</v>
      </c>
    </row>
    <row r="223">
      <c r="A223" t="n">
        <v>10</v>
      </c>
      <c r="B223" t="n">
        <v>90</v>
      </c>
      <c r="C223" t="inlineStr">
        <is>
          <t xml:space="preserve">CONCLUIDO	</t>
        </is>
      </c>
      <c r="D223" t="n">
        <v>5.8482</v>
      </c>
      <c r="E223" t="n">
        <v>17.1</v>
      </c>
      <c r="F223" t="n">
        <v>13.43</v>
      </c>
      <c r="G223" t="n">
        <v>23.03</v>
      </c>
      <c r="H223" t="n">
        <v>0.34</v>
      </c>
      <c r="I223" t="n">
        <v>35</v>
      </c>
      <c r="J223" t="n">
        <v>180.45</v>
      </c>
      <c r="K223" t="n">
        <v>52.44</v>
      </c>
      <c r="L223" t="n">
        <v>3.5</v>
      </c>
      <c r="M223" t="n">
        <v>33</v>
      </c>
      <c r="N223" t="n">
        <v>34.51</v>
      </c>
      <c r="O223" t="n">
        <v>22489.16</v>
      </c>
      <c r="P223" t="n">
        <v>164.05</v>
      </c>
      <c r="Q223" t="n">
        <v>988.27</v>
      </c>
      <c r="R223" t="n">
        <v>58.78</v>
      </c>
      <c r="S223" t="n">
        <v>35.43</v>
      </c>
      <c r="T223" t="n">
        <v>10525.6</v>
      </c>
      <c r="U223" t="n">
        <v>0.6</v>
      </c>
      <c r="V223" t="n">
        <v>0.85</v>
      </c>
      <c r="W223" t="n">
        <v>3.02</v>
      </c>
      <c r="X223" t="n">
        <v>0.68</v>
      </c>
      <c r="Y223" t="n">
        <v>1</v>
      </c>
      <c r="Z223" t="n">
        <v>10</v>
      </c>
    </row>
    <row r="224">
      <c r="A224" t="n">
        <v>11</v>
      </c>
      <c r="B224" t="n">
        <v>90</v>
      </c>
      <c r="C224" t="inlineStr">
        <is>
          <t xml:space="preserve">CONCLUIDO	</t>
        </is>
      </c>
      <c r="D224" t="n">
        <v>5.9069</v>
      </c>
      <c r="E224" t="n">
        <v>16.93</v>
      </c>
      <c r="F224" t="n">
        <v>13.37</v>
      </c>
      <c r="G224" t="n">
        <v>25.07</v>
      </c>
      <c r="H224" t="n">
        <v>0.37</v>
      </c>
      <c r="I224" t="n">
        <v>32</v>
      </c>
      <c r="J224" t="n">
        <v>180.82</v>
      </c>
      <c r="K224" t="n">
        <v>52.44</v>
      </c>
      <c r="L224" t="n">
        <v>3.75</v>
      </c>
      <c r="M224" t="n">
        <v>30</v>
      </c>
      <c r="N224" t="n">
        <v>34.63</v>
      </c>
      <c r="O224" t="n">
        <v>22535.19</v>
      </c>
      <c r="P224" t="n">
        <v>162.07</v>
      </c>
      <c r="Q224" t="n">
        <v>988.12</v>
      </c>
      <c r="R224" t="n">
        <v>56.89</v>
      </c>
      <c r="S224" t="n">
        <v>35.43</v>
      </c>
      <c r="T224" t="n">
        <v>9593.84</v>
      </c>
      <c r="U224" t="n">
        <v>0.62</v>
      </c>
      <c r="V224" t="n">
        <v>0.85</v>
      </c>
      <c r="W224" t="n">
        <v>3.02</v>
      </c>
      <c r="X224" t="n">
        <v>0.62</v>
      </c>
      <c r="Y224" t="n">
        <v>1</v>
      </c>
      <c r="Z224" t="n">
        <v>10</v>
      </c>
    </row>
    <row r="225">
      <c r="A225" t="n">
        <v>12</v>
      </c>
      <c r="B225" t="n">
        <v>90</v>
      </c>
      <c r="C225" t="inlineStr">
        <is>
          <t xml:space="preserve">CONCLUIDO	</t>
        </is>
      </c>
      <c r="D225" t="n">
        <v>5.946</v>
      </c>
      <c r="E225" t="n">
        <v>16.82</v>
      </c>
      <c r="F225" t="n">
        <v>13.33</v>
      </c>
      <c r="G225" t="n">
        <v>26.66</v>
      </c>
      <c r="H225" t="n">
        <v>0.39</v>
      </c>
      <c r="I225" t="n">
        <v>30</v>
      </c>
      <c r="J225" t="n">
        <v>181.19</v>
      </c>
      <c r="K225" t="n">
        <v>52.44</v>
      </c>
      <c r="L225" t="n">
        <v>4</v>
      </c>
      <c r="M225" t="n">
        <v>28</v>
      </c>
      <c r="N225" t="n">
        <v>34.75</v>
      </c>
      <c r="O225" t="n">
        <v>22581.25</v>
      </c>
      <c r="P225" t="n">
        <v>160.56</v>
      </c>
      <c r="Q225" t="n">
        <v>988.23</v>
      </c>
      <c r="R225" t="n">
        <v>55.75</v>
      </c>
      <c r="S225" t="n">
        <v>35.43</v>
      </c>
      <c r="T225" t="n">
        <v>9038.389999999999</v>
      </c>
      <c r="U225" t="n">
        <v>0.64</v>
      </c>
      <c r="V225" t="n">
        <v>0.85</v>
      </c>
      <c r="W225" t="n">
        <v>3.01</v>
      </c>
      <c r="X225" t="n">
        <v>0.58</v>
      </c>
      <c r="Y225" t="n">
        <v>1</v>
      </c>
      <c r="Z225" t="n">
        <v>10</v>
      </c>
    </row>
    <row r="226">
      <c r="A226" t="n">
        <v>13</v>
      </c>
      <c r="B226" t="n">
        <v>90</v>
      </c>
      <c r="C226" t="inlineStr">
        <is>
          <t xml:space="preserve">CONCLUIDO	</t>
        </is>
      </c>
      <c r="D226" t="n">
        <v>5.9823</v>
      </c>
      <c r="E226" t="n">
        <v>16.72</v>
      </c>
      <c r="F226" t="n">
        <v>13.3</v>
      </c>
      <c r="G226" t="n">
        <v>28.5</v>
      </c>
      <c r="H226" t="n">
        <v>0.42</v>
      </c>
      <c r="I226" t="n">
        <v>28</v>
      </c>
      <c r="J226" t="n">
        <v>181.57</v>
      </c>
      <c r="K226" t="n">
        <v>52.44</v>
      </c>
      <c r="L226" t="n">
        <v>4.25</v>
      </c>
      <c r="M226" t="n">
        <v>26</v>
      </c>
      <c r="N226" t="n">
        <v>34.88</v>
      </c>
      <c r="O226" t="n">
        <v>22627.36</v>
      </c>
      <c r="P226" t="n">
        <v>158.73</v>
      </c>
      <c r="Q226" t="n">
        <v>988.3200000000001</v>
      </c>
      <c r="R226" t="n">
        <v>54.52</v>
      </c>
      <c r="S226" t="n">
        <v>35.43</v>
      </c>
      <c r="T226" t="n">
        <v>8430.24</v>
      </c>
      <c r="U226" t="n">
        <v>0.65</v>
      </c>
      <c r="V226" t="n">
        <v>0.86</v>
      </c>
      <c r="W226" t="n">
        <v>3.01</v>
      </c>
      <c r="X226" t="n">
        <v>0.54</v>
      </c>
      <c r="Y226" t="n">
        <v>1</v>
      </c>
      <c r="Z226" t="n">
        <v>10</v>
      </c>
    </row>
    <row r="227">
      <c r="A227" t="n">
        <v>14</v>
      </c>
      <c r="B227" t="n">
        <v>90</v>
      </c>
      <c r="C227" t="inlineStr">
        <is>
          <t xml:space="preserve">CONCLUIDO	</t>
        </is>
      </c>
      <c r="D227" t="n">
        <v>6.0226</v>
      </c>
      <c r="E227" t="n">
        <v>16.6</v>
      </c>
      <c r="F227" t="n">
        <v>13.26</v>
      </c>
      <c r="G227" t="n">
        <v>30.6</v>
      </c>
      <c r="H227" t="n">
        <v>0.44</v>
      </c>
      <c r="I227" t="n">
        <v>26</v>
      </c>
      <c r="J227" t="n">
        <v>181.94</v>
      </c>
      <c r="K227" t="n">
        <v>52.44</v>
      </c>
      <c r="L227" t="n">
        <v>4.5</v>
      </c>
      <c r="M227" t="n">
        <v>24</v>
      </c>
      <c r="N227" t="n">
        <v>35</v>
      </c>
      <c r="O227" t="n">
        <v>22673.63</v>
      </c>
      <c r="P227" t="n">
        <v>157.07</v>
      </c>
      <c r="Q227" t="n">
        <v>988.21</v>
      </c>
      <c r="R227" t="n">
        <v>53.3</v>
      </c>
      <c r="S227" t="n">
        <v>35.43</v>
      </c>
      <c r="T227" t="n">
        <v>7831.72</v>
      </c>
      <c r="U227" t="n">
        <v>0.66</v>
      </c>
      <c r="V227" t="n">
        <v>0.86</v>
      </c>
      <c r="W227" t="n">
        <v>3.01</v>
      </c>
      <c r="X227" t="n">
        <v>0.51</v>
      </c>
      <c r="Y227" t="n">
        <v>1</v>
      </c>
      <c r="Z227" t="n">
        <v>10</v>
      </c>
    </row>
    <row r="228">
      <c r="A228" t="n">
        <v>15</v>
      </c>
      <c r="B228" t="n">
        <v>90</v>
      </c>
      <c r="C228" t="inlineStr">
        <is>
          <t xml:space="preserve">CONCLUIDO	</t>
        </is>
      </c>
      <c r="D228" t="n">
        <v>6.0438</v>
      </c>
      <c r="E228" t="n">
        <v>16.55</v>
      </c>
      <c r="F228" t="n">
        <v>13.24</v>
      </c>
      <c r="G228" t="n">
        <v>31.77</v>
      </c>
      <c r="H228" t="n">
        <v>0.46</v>
      </c>
      <c r="I228" t="n">
        <v>25</v>
      </c>
      <c r="J228" t="n">
        <v>182.32</v>
      </c>
      <c r="K228" t="n">
        <v>52.44</v>
      </c>
      <c r="L228" t="n">
        <v>4.75</v>
      </c>
      <c r="M228" t="n">
        <v>23</v>
      </c>
      <c r="N228" t="n">
        <v>35.12</v>
      </c>
      <c r="O228" t="n">
        <v>22719.83</v>
      </c>
      <c r="P228" t="n">
        <v>155.84</v>
      </c>
      <c r="Q228" t="n">
        <v>988.27</v>
      </c>
      <c r="R228" t="n">
        <v>52.59</v>
      </c>
      <c r="S228" t="n">
        <v>35.43</v>
      </c>
      <c r="T228" t="n">
        <v>7481.44</v>
      </c>
      <c r="U228" t="n">
        <v>0.67</v>
      </c>
      <c r="V228" t="n">
        <v>0.86</v>
      </c>
      <c r="W228" t="n">
        <v>3.01</v>
      </c>
      <c r="X228" t="n">
        <v>0.48</v>
      </c>
      <c r="Y228" t="n">
        <v>1</v>
      </c>
      <c r="Z228" t="n">
        <v>10</v>
      </c>
    </row>
    <row r="229">
      <c r="A229" t="n">
        <v>16</v>
      </c>
      <c r="B229" t="n">
        <v>90</v>
      </c>
      <c r="C229" t="inlineStr">
        <is>
          <t xml:space="preserve">CONCLUIDO	</t>
        </is>
      </c>
      <c r="D229" t="n">
        <v>6.0656</v>
      </c>
      <c r="E229" t="n">
        <v>16.49</v>
      </c>
      <c r="F229" t="n">
        <v>13.21</v>
      </c>
      <c r="G229" t="n">
        <v>33.03</v>
      </c>
      <c r="H229" t="n">
        <v>0.49</v>
      </c>
      <c r="I229" t="n">
        <v>24</v>
      </c>
      <c r="J229" t="n">
        <v>182.69</v>
      </c>
      <c r="K229" t="n">
        <v>52.44</v>
      </c>
      <c r="L229" t="n">
        <v>5</v>
      </c>
      <c r="M229" t="n">
        <v>22</v>
      </c>
      <c r="N229" t="n">
        <v>35.25</v>
      </c>
      <c r="O229" t="n">
        <v>22766.06</v>
      </c>
      <c r="P229" t="n">
        <v>154.23</v>
      </c>
      <c r="Q229" t="n">
        <v>988.15</v>
      </c>
      <c r="R229" t="n">
        <v>52.01</v>
      </c>
      <c r="S229" t="n">
        <v>35.43</v>
      </c>
      <c r="T229" t="n">
        <v>7194.73</v>
      </c>
      <c r="U229" t="n">
        <v>0.68</v>
      </c>
      <c r="V229" t="n">
        <v>0.86</v>
      </c>
      <c r="W229" t="n">
        <v>3</v>
      </c>
      <c r="X229" t="n">
        <v>0.46</v>
      </c>
      <c r="Y229" t="n">
        <v>1</v>
      </c>
      <c r="Z229" t="n">
        <v>10</v>
      </c>
    </row>
    <row r="230">
      <c r="A230" t="n">
        <v>17</v>
      </c>
      <c r="B230" t="n">
        <v>90</v>
      </c>
      <c r="C230" t="inlineStr">
        <is>
          <t xml:space="preserve">CONCLUIDO	</t>
        </is>
      </c>
      <c r="D230" t="n">
        <v>6.1078</v>
      </c>
      <c r="E230" t="n">
        <v>16.37</v>
      </c>
      <c r="F230" t="n">
        <v>13.17</v>
      </c>
      <c r="G230" t="n">
        <v>35.92</v>
      </c>
      <c r="H230" t="n">
        <v>0.51</v>
      </c>
      <c r="I230" t="n">
        <v>22</v>
      </c>
      <c r="J230" t="n">
        <v>183.07</v>
      </c>
      <c r="K230" t="n">
        <v>52.44</v>
      </c>
      <c r="L230" t="n">
        <v>5.25</v>
      </c>
      <c r="M230" t="n">
        <v>20</v>
      </c>
      <c r="N230" t="n">
        <v>35.37</v>
      </c>
      <c r="O230" t="n">
        <v>22812.34</v>
      </c>
      <c r="P230" t="n">
        <v>152.53</v>
      </c>
      <c r="Q230" t="n">
        <v>988.16</v>
      </c>
      <c r="R230" t="n">
        <v>50.64</v>
      </c>
      <c r="S230" t="n">
        <v>35.43</v>
      </c>
      <c r="T230" t="n">
        <v>6520.69</v>
      </c>
      <c r="U230" t="n">
        <v>0.7</v>
      </c>
      <c r="V230" t="n">
        <v>0.87</v>
      </c>
      <c r="W230" t="n">
        <v>3</v>
      </c>
      <c r="X230" t="n">
        <v>0.42</v>
      </c>
      <c r="Y230" t="n">
        <v>1</v>
      </c>
      <c r="Z230" t="n">
        <v>10</v>
      </c>
    </row>
    <row r="231">
      <c r="A231" t="n">
        <v>18</v>
      </c>
      <c r="B231" t="n">
        <v>90</v>
      </c>
      <c r="C231" t="inlineStr">
        <is>
          <t xml:space="preserve">CONCLUIDO	</t>
        </is>
      </c>
      <c r="D231" t="n">
        <v>6.1233</v>
      </c>
      <c r="E231" t="n">
        <v>16.33</v>
      </c>
      <c r="F231" t="n">
        <v>13.16</v>
      </c>
      <c r="G231" t="n">
        <v>37.61</v>
      </c>
      <c r="H231" t="n">
        <v>0.53</v>
      </c>
      <c r="I231" t="n">
        <v>21</v>
      </c>
      <c r="J231" t="n">
        <v>183.44</v>
      </c>
      <c r="K231" t="n">
        <v>52.44</v>
      </c>
      <c r="L231" t="n">
        <v>5.5</v>
      </c>
      <c r="M231" t="n">
        <v>19</v>
      </c>
      <c r="N231" t="n">
        <v>35.5</v>
      </c>
      <c r="O231" t="n">
        <v>22858.66</v>
      </c>
      <c r="P231" t="n">
        <v>151.1</v>
      </c>
      <c r="Q231" t="n">
        <v>988.1</v>
      </c>
      <c r="R231" t="n">
        <v>50.55</v>
      </c>
      <c r="S231" t="n">
        <v>35.43</v>
      </c>
      <c r="T231" t="n">
        <v>6479.82</v>
      </c>
      <c r="U231" t="n">
        <v>0.7</v>
      </c>
      <c r="V231" t="n">
        <v>0.87</v>
      </c>
      <c r="W231" t="n">
        <v>3</v>
      </c>
      <c r="X231" t="n">
        <v>0.41</v>
      </c>
      <c r="Y231" t="n">
        <v>1</v>
      </c>
      <c r="Z231" t="n">
        <v>10</v>
      </c>
    </row>
    <row r="232">
      <c r="A232" t="n">
        <v>19</v>
      </c>
      <c r="B232" t="n">
        <v>90</v>
      </c>
      <c r="C232" t="inlineStr">
        <is>
          <t xml:space="preserve">CONCLUIDO	</t>
        </is>
      </c>
      <c r="D232" t="n">
        <v>6.1529</v>
      </c>
      <c r="E232" t="n">
        <v>16.25</v>
      </c>
      <c r="F232" t="n">
        <v>13.12</v>
      </c>
      <c r="G232" t="n">
        <v>39.36</v>
      </c>
      <c r="H232" t="n">
        <v>0.55</v>
      </c>
      <c r="I232" t="n">
        <v>20</v>
      </c>
      <c r="J232" t="n">
        <v>183.82</v>
      </c>
      <c r="K232" t="n">
        <v>52.44</v>
      </c>
      <c r="L232" t="n">
        <v>5.75</v>
      </c>
      <c r="M232" t="n">
        <v>18</v>
      </c>
      <c r="N232" t="n">
        <v>35.63</v>
      </c>
      <c r="O232" t="n">
        <v>22905.03</v>
      </c>
      <c r="P232" t="n">
        <v>149.61</v>
      </c>
      <c r="Q232" t="n">
        <v>988.13</v>
      </c>
      <c r="R232" t="n">
        <v>49.22</v>
      </c>
      <c r="S232" t="n">
        <v>35.43</v>
      </c>
      <c r="T232" t="n">
        <v>5820.92</v>
      </c>
      <c r="U232" t="n">
        <v>0.72</v>
      </c>
      <c r="V232" t="n">
        <v>0.87</v>
      </c>
      <c r="W232" t="n">
        <v>2.99</v>
      </c>
      <c r="X232" t="n">
        <v>0.37</v>
      </c>
      <c r="Y232" t="n">
        <v>1</v>
      </c>
      <c r="Z232" t="n">
        <v>10</v>
      </c>
    </row>
    <row r="233">
      <c r="A233" t="n">
        <v>20</v>
      </c>
      <c r="B233" t="n">
        <v>90</v>
      </c>
      <c r="C233" t="inlineStr">
        <is>
          <t xml:space="preserve">CONCLUIDO	</t>
        </is>
      </c>
      <c r="D233" t="n">
        <v>6.1738</v>
      </c>
      <c r="E233" t="n">
        <v>16.2</v>
      </c>
      <c r="F233" t="n">
        <v>13.1</v>
      </c>
      <c r="G233" t="n">
        <v>41.37</v>
      </c>
      <c r="H233" t="n">
        <v>0.58</v>
      </c>
      <c r="I233" t="n">
        <v>19</v>
      </c>
      <c r="J233" t="n">
        <v>184.19</v>
      </c>
      <c r="K233" t="n">
        <v>52.44</v>
      </c>
      <c r="L233" t="n">
        <v>6</v>
      </c>
      <c r="M233" t="n">
        <v>17</v>
      </c>
      <c r="N233" t="n">
        <v>35.75</v>
      </c>
      <c r="O233" t="n">
        <v>22951.43</v>
      </c>
      <c r="P233" t="n">
        <v>148.12</v>
      </c>
      <c r="Q233" t="n">
        <v>988.14</v>
      </c>
      <c r="R233" t="n">
        <v>48.61</v>
      </c>
      <c r="S233" t="n">
        <v>35.43</v>
      </c>
      <c r="T233" t="n">
        <v>5523.01</v>
      </c>
      <c r="U233" t="n">
        <v>0.73</v>
      </c>
      <c r="V233" t="n">
        <v>0.87</v>
      </c>
      <c r="W233" t="n">
        <v>2.99</v>
      </c>
      <c r="X233" t="n">
        <v>0.35</v>
      </c>
      <c r="Y233" t="n">
        <v>1</v>
      </c>
      <c r="Z233" t="n">
        <v>10</v>
      </c>
    </row>
    <row r="234">
      <c r="A234" t="n">
        <v>21</v>
      </c>
      <c r="B234" t="n">
        <v>90</v>
      </c>
      <c r="C234" t="inlineStr">
        <is>
          <t xml:space="preserve">CONCLUIDO	</t>
        </is>
      </c>
      <c r="D234" t="n">
        <v>6.1934</v>
      </c>
      <c r="E234" t="n">
        <v>16.15</v>
      </c>
      <c r="F234" t="n">
        <v>13.09</v>
      </c>
      <c r="G234" t="n">
        <v>43.62</v>
      </c>
      <c r="H234" t="n">
        <v>0.6</v>
      </c>
      <c r="I234" t="n">
        <v>18</v>
      </c>
      <c r="J234" t="n">
        <v>184.57</v>
      </c>
      <c r="K234" t="n">
        <v>52.44</v>
      </c>
      <c r="L234" t="n">
        <v>6.25</v>
      </c>
      <c r="M234" t="n">
        <v>16</v>
      </c>
      <c r="N234" t="n">
        <v>35.88</v>
      </c>
      <c r="O234" t="n">
        <v>22997.88</v>
      </c>
      <c r="P234" t="n">
        <v>146.8</v>
      </c>
      <c r="Q234" t="n">
        <v>988.09</v>
      </c>
      <c r="R234" t="n">
        <v>47.99</v>
      </c>
      <c r="S234" t="n">
        <v>35.43</v>
      </c>
      <c r="T234" t="n">
        <v>5217.53</v>
      </c>
      <c r="U234" t="n">
        <v>0.74</v>
      </c>
      <c r="V234" t="n">
        <v>0.87</v>
      </c>
      <c r="W234" t="n">
        <v>3</v>
      </c>
      <c r="X234" t="n">
        <v>0.33</v>
      </c>
      <c r="Y234" t="n">
        <v>1</v>
      </c>
      <c r="Z234" t="n">
        <v>10</v>
      </c>
    </row>
    <row r="235">
      <c r="A235" t="n">
        <v>22</v>
      </c>
      <c r="B235" t="n">
        <v>90</v>
      </c>
      <c r="C235" t="inlineStr">
        <is>
          <t xml:space="preserve">CONCLUIDO	</t>
        </is>
      </c>
      <c r="D235" t="n">
        <v>6.2127</v>
      </c>
      <c r="E235" t="n">
        <v>16.1</v>
      </c>
      <c r="F235" t="n">
        <v>13.07</v>
      </c>
      <c r="G235" t="n">
        <v>46.13</v>
      </c>
      <c r="H235" t="n">
        <v>0.62</v>
      </c>
      <c r="I235" t="n">
        <v>17</v>
      </c>
      <c r="J235" t="n">
        <v>184.95</v>
      </c>
      <c r="K235" t="n">
        <v>52.44</v>
      </c>
      <c r="L235" t="n">
        <v>6.5</v>
      </c>
      <c r="M235" t="n">
        <v>15</v>
      </c>
      <c r="N235" t="n">
        <v>36.01</v>
      </c>
      <c r="O235" t="n">
        <v>23044.38</v>
      </c>
      <c r="P235" t="n">
        <v>143.58</v>
      </c>
      <c r="Q235" t="n">
        <v>988.08</v>
      </c>
      <c r="R235" t="n">
        <v>47.63</v>
      </c>
      <c r="S235" t="n">
        <v>35.43</v>
      </c>
      <c r="T235" t="n">
        <v>5043.06</v>
      </c>
      <c r="U235" t="n">
        <v>0.74</v>
      </c>
      <c r="V235" t="n">
        <v>0.87</v>
      </c>
      <c r="W235" t="n">
        <v>2.99</v>
      </c>
      <c r="X235" t="n">
        <v>0.32</v>
      </c>
      <c r="Y235" t="n">
        <v>1</v>
      </c>
      <c r="Z235" t="n">
        <v>10</v>
      </c>
    </row>
    <row r="236">
      <c r="A236" t="n">
        <v>23</v>
      </c>
      <c r="B236" t="n">
        <v>90</v>
      </c>
      <c r="C236" t="inlineStr">
        <is>
          <t xml:space="preserve">CONCLUIDO	</t>
        </is>
      </c>
      <c r="D236" t="n">
        <v>6.2114</v>
      </c>
      <c r="E236" t="n">
        <v>16.1</v>
      </c>
      <c r="F236" t="n">
        <v>13.07</v>
      </c>
      <c r="G236" t="n">
        <v>46.15</v>
      </c>
      <c r="H236" t="n">
        <v>0.65</v>
      </c>
      <c r="I236" t="n">
        <v>17</v>
      </c>
      <c r="J236" t="n">
        <v>185.33</v>
      </c>
      <c r="K236" t="n">
        <v>52.44</v>
      </c>
      <c r="L236" t="n">
        <v>6.75</v>
      </c>
      <c r="M236" t="n">
        <v>15</v>
      </c>
      <c r="N236" t="n">
        <v>36.13</v>
      </c>
      <c r="O236" t="n">
        <v>23090.91</v>
      </c>
      <c r="P236" t="n">
        <v>142.87</v>
      </c>
      <c r="Q236" t="n">
        <v>988.17</v>
      </c>
      <c r="R236" t="n">
        <v>47.57</v>
      </c>
      <c r="S236" t="n">
        <v>35.43</v>
      </c>
      <c r="T236" t="n">
        <v>5013.35</v>
      </c>
      <c r="U236" t="n">
        <v>0.74</v>
      </c>
      <c r="V236" t="n">
        <v>0.87</v>
      </c>
      <c r="W236" t="n">
        <v>3</v>
      </c>
      <c r="X236" t="n">
        <v>0.32</v>
      </c>
      <c r="Y236" t="n">
        <v>1</v>
      </c>
      <c r="Z236" t="n">
        <v>10</v>
      </c>
    </row>
    <row r="237">
      <c r="A237" t="n">
        <v>24</v>
      </c>
      <c r="B237" t="n">
        <v>90</v>
      </c>
      <c r="C237" t="inlineStr">
        <is>
          <t xml:space="preserve">CONCLUIDO	</t>
        </is>
      </c>
      <c r="D237" t="n">
        <v>6.2343</v>
      </c>
      <c r="E237" t="n">
        <v>16.04</v>
      </c>
      <c r="F237" t="n">
        <v>13.05</v>
      </c>
      <c r="G237" t="n">
        <v>48.94</v>
      </c>
      <c r="H237" t="n">
        <v>0.67</v>
      </c>
      <c r="I237" t="n">
        <v>16</v>
      </c>
      <c r="J237" t="n">
        <v>185.7</v>
      </c>
      <c r="K237" t="n">
        <v>52.44</v>
      </c>
      <c r="L237" t="n">
        <v>7</v>
      </c>
      <c r="M237" t="n">
        <v>14</v>
      </c>
      <c r="N237" t="n">
        <v>36.26</v>
      </c>
      <c r="O237" t="n">
        <v>23137.49</v>
      </c>
      <c r="P237" t="n">
        <v>141.85</v>
      </c>
      <c r="Q237" t="n">
        <v>988.12</v>
      </c>
      <c r="R237" t="n">
        <v>46.98</v>
      </c>
      <c r="S237" t="n">
        <v>35.43</v>
      </c>
      <c r="T237" t="n">
        <v>4721.25</v>
      </c>
      <c r="U237" t="n">
        <v>0.75</v>
      </c>
      <c r="V237" t="n">
        <v>0.87</v>
      </c>
      <c r="W237" t="n">
        <v>2.99</v>
      </c>
      <c r="X237" t="n">
        <v>0.3</v>
      </c>
      <c r="Y237" t="n">
        <v>1</v>
      </c>
      <c r="Z237" t="n">
        <v>10</v>
      </c>
    </row>
    <row r="238">
      <c r="A238" t="n">
        <v>25</v>
      </c>
      <c r="B238" t="n">
        <v>90</v>
      </c>
      <c r="C238" t="inlineStr">
        <is>
          <t xml:space="preserve">CONCLUIDO	</t>
        </is>
      </c>
      <c r="D238" t="n">
        <v>6.2512</v>
      </c>
      <c r="E238" t="n">
        <v>16</v>
      </c>
      <c r="F238" t="n">
        <v>13.04</v>
      </c>
      <c r="G238" t="n">
        <v>52.17</v>
      </c>
      <c r="H238" t="n">
        <v>0.6899999999999999</v>
      </c>
      <c r="I238" t="n">
        <v>15</v>
      </c>
      <c r="J238" t="n">
        <v>186.08</v>
      </c>
      <c r="K238" t="n">
        <v>52.44</v>
      </c>
      <c r="L238" t="n">
        <v>7.25</v>
      </c>
      <c r="M238" t="n">
        <v>13</v>
      </c>
      <c r="N238" t="n">
        <v>36.39</v>
      </c>
      <c r="O238" t="n">
        <v>23184.11</v>
      </c>
      <c r="P238" t="n">
        <v>140.35</v>
      </c>
      <c r="Q238" t="n">
        <v>988.08</v>
      </c>
      <c r="R238" t="n">
        <v>46.87</v>
      </c>
      <c r="S238" t="n">
        <v>35.43</v>
      </c>
      <c r="T238" t="n">
        <v>4672.21</v>
      </c>
      <c r="U238" t="n">
        <v>0.76</v>
      </c>
      <c r="V238" t="n">
        <v>0.87</v>
      </c>
      <c r="W238" t="n">
        <v>2.99</v>
      </c>
      <c r="X238" t="n">
        <v>0.29</v>
      </c>
      <c r="Y238" t="n">
        <v>1</v>
      </c>
      <c r="Z238" t="n">
        <v>10</v>
      </c>
    </row>
    <row r="239">
      <c r="A239" t="n">
        <v>26</v>
      </c>
      <c r="B239" t="n">
        <v>90</v>
      </c>
      <c r="C239" t="inlineStr">
        <is>
          <t xml:space="preserve">CONCLUIDO	</t>
        </is>
      </c>
      <c r="D239" t="n">
        <v>6.2535</v>
      </c>
      <c r="E239" t="n">
        <v>15.99</v>
      </c>
      <c r="F239" t="n">
        <v>13.04</v>
      </c>
      <c r="G239" t="n">
        <v>52.15</v>
      </c>
      <c r="H239" t="n">
        <v>0.71</v>
      </c>
      <c r="I239" t="n">
        <v>15</v>
      </c>
      <c r="J239" t="n">
        <v>186.46</v>
      </c>
      <c r="K239" t="n">
        <v>52.44</v>
      </c>
      <c r="L239" t="n">
        <v>7.5</v>
      </c>
      <c r="M239" t="n">
        <v>13</v>
      </c>
      <c r="N239" t="n">
        <v>36.52</v>
      </c>
      <c r="O239" t="n">
        <v>23230.78</v>
      </c>
      <c r="P239" t="n">
        <v>139.03</v>
      </c>
      <c r="Q239" t="n">
        <v>988.08</v>
      </c>
      <c r="R239" t="n">
        <v>46.34</v>
      </c>
      <c r="S239" t="n">
        <v>35.43</v>
      </c>
      <c r="T239" t="n">
        <v>4405.24</v>
      </c>
      <c r="U239" t="n">
        <v>0.76</v>
      </c>
      <c r="V239" t="n">
        <v>0.87</v>
      </c>
      <c r="W239" t="n">
        <v>3</v>
      </c>
      <c r="X239" t="n">
        <v>0.28</v>
      </c>
      <c r="Y239" t="n">
        <v>1</v>
      </c>
      <c r="Z239" t="n">
        <v>10</v>
      </c>
    </row>
    <row r="240">
      <c r="A240" t="n">
        <v>27</v>
      </c>
      <c r="B240" t="n">
        <v>90</v>
      </c>
      <c r="C240" t="inlineStr">
        <is>
          <t xml:space="preserve">CONCLUIDO	</t>
        </is>
      </c>
      <c r="D240" t="n">
        <v>6.2809</v>
      </c>
      <c r="E240" t="n">
        <v>15.92</v>
      </c>
      <c r="F240" t="n">
        <v>13</v>
      </c>
      <c r="G240" t="n">
        <v>55.73</v>
      </c>
      <c r="H240" t="n">
        <v>0.74</v>
      </c>
      <c r="I240" t="n">
        <v>14</v>
      </c>
      <c r="J240" t="n">
        <v>186.84</v>
      </c>
      <c r="K240" t="n">
        <v>52.44</v>
      </c>
      <c r="L240" t="n">
        <v>7.75</v>
      </c>
      <c r="M240" t="n">
        <v>12</v>
      </c>
      <c r="N240" t="n">
        <v>36.65</v>
      </c>
      <c r="O240" t="n">
        <v>23277.49</v>
      </c>
      <c r="P240" t="n">
        <v>137.32</v>
      </c>
      <c r="Q240" t="n">
        <v>988.08</v>
      </c>
      <c r="R240" t="n">
        <v>45.51</v>
      </c>
      <c r="S240" t="n">
        <v>35.43</v>
      </c>
      <c r="T240" t="n">
        <v>3996.01</v>
      </c>
      <c r="U240" t="n">
        <v>0.78</v>
      </c>
      <c r="V240" t="n">
        <v>0.88</v>
      </c>
      <c r="W240" t="n">
        <v>2.99</v>
      </c>
      <c r="X240" t="n">
        <v>0.25</v>
      </c>
      <c r="Y240" t="n">
        <v>1</v>
      </c>
      <c r="Z240" t="n">
        <v>10</v>
      </c>
    </row>
    <row r="241">
      <c r="A241" t="n">
        <v>28</v>
      </c>
      <c r="B241" t="n">
        <v>90</v>
      </c>
      <c r="C241" t="inlineStr">
        <is>
          <t xml:space="preserve">CONCLUIDO	</t>
        </is>
      </c>
      <c r="D241" t="n">
        <v>6.2804</v>
      </c>
      <c r="E241" t="n">
        <v>15.92</v>
      </c>
      <c r="F241" t="n">
        <v>13</v>
      </c>
      <c r="G241" t="n">
        <v>55.73</v>
      </c>
      <c r="H241" t="n">
        <v>0.76</v>
      </c>
      <c r="I241" t="n">
        <v>14</v>
      </c>
      <c r="J241" t="n">
        <v>187.22</v>
      </c>
      <c r="K241" t="n">
        <v>52.44</v>
      </c>
      <c r="L241" t="n">
        <v>8</v>
      </c>
      <c r="M241" t="n">
        <v>11</v>
      </c>
      <c r="N241" t="n">
        <v>36.78</v>
      </c>
      <c r="O241" t="n">
        <v>23324.24</v>
      </c>
      <c r="P241" t="n">
        <v>134.59</v>
      </c>
      <c r="Q241" t="n">
        <v>988.13</v>
      </c>
      <c r="R241" t="n">
        <v>45.37</v>
      </c>
      <c r="S241" t="n">
        <v>35.43</v>
      </c>
      <c r="T241" t="n">
        <v>3926.39</v>
      </c>
      <c r="U241" t="n">
        <v>0.78</v>
      </c>
      <c r="V241" t="n">
        <v>0.88</v>
      </c>
      <c r="W241" t="n">
        <v>2.99</v>
      </c>
      <c r="X241" t="n">
        <v>0.25</v>
      </c>
      <c r="Y241" t="n">
        <v>1</v>
      </c>
      <c r="Z241" t="n">
        <v>10</v>
      </c>
    </row>
    <row r="242">
      <c r="A242" t="n">
        <v>29</v>
      </c>
      <c r="B242" t="n">
        <v>90</v>
      </c>
      <c r="C242" t="inlineStr">
        <is>
          <t xml:space="preserve">CONCLUIDO	</t>
        </is>
      </c>
      <c r="D242" t="n">
        <v>6.2957</v>
      </c>
      <c r="E242" t="n">
        <v>15.88</v>
      </c>
      <c r="F242" t="n">
        <v>13</v>
      </c>
      <c r="G242" t="n">
        <v>60.01</v>
      </c>
      <c r="H242" t="n">
        <v>0.78</v>
      </c>
      <c r="I242" t="n">
        <v>13</v>
      </c>
      <c r="J242" t="n">
        <v>187.6</v>
      </c>
      <c r="K242" t="n">
        <v>52.44</v>
      </c>
      <c r="L242" t="n">
        <v>8.25</v>
      </c>
      <c r="M242" t="n">
        <v>8</v>
      </c>
      <c r="N242" t="n">
        <v>36.9</v>
      </c>
      <c r="O242" t="n">
        <v>23371.04</v>
      </c>
      <c r="P242" t="n">
        <v>134.32</v>
      </c>
      <c r="Q242" t="n">
        <v>988.08</v>
      </c>
      <c r="R242" t="n">
        <v>45.4</v>
      </c>
      <c r="S242" t="n">
        <v>35.43</v>
      </c>
      <c r="T242" t="n">
        <v>3944.88</v>
      </c>
      <c r="U242" t="n">
        <v>0.78</v>
      </c>
      <c r="V242" t="n">
        <v>0.88</v>
      </c>
      <c r="W242" t="n">
        <v>2.99</v>
      </c>
      <c r="X242" t="n">
        <v>0.25</v>
      </c>
      <c r="Y242" t="n">
        <v>1</v>
      </c>
      <c r="Z242" t="n">
        <v>10</v>
      </c>
    </row>
    <row r="243">
      <c r="A243" t="n">
        <v>30</v>
      </c>
      <c r="B243" t="n">
        <v>90</v>
      </c>
      <c r="C243" t="inlineStr">
        <is>
          <t xml:space="preserve">CONCLUIDO	</t>
        </is>
      </c>
      <c r="D243" t="n">
        <v>6.2971</v>
      </c>
      <c r="E243" t="n">
        <v>15.88</v>
      </c>
      <c r="F243" t="n">
        <v>13</v>
      </c>
      <c r="G243" t="n">
        <v>59.99</v>
      </c>
      <c r="H243" t="n">
        <v>0.8</v>
      </c>
      <c r="I243" t="n">
        <v>13</v>
      </c>
      <c r="J243" t="n">
        <v>187.98</v>
      </c>
      <c r="K243" t="n">
        <v>52.44</v>
      </c>
      <c r="L243" t="n">
        <v>8.5</v>
      </c>
      <c r="M243" t="n">
        <v>6</v>
      </c>
      <c r="N243" t="n">
        <v>37.03</v>
      </c>
      <c r="O243" t="n">
        <v>23417.88</v>
      </c>
      <c r="P243" t="n">
        <v>133.71</v>
      </c>
      <c r="Q243" t="n">
        <v>988.09</v>
      </c>
      <c r="R243" t="n">
        <v>45.3</v>
      </c>
      <c r="S243" t="n">
        <v>35.43</v>
      </c>
      <c r="T243" t="n">
        <v>3894.2</v>
      </c>
      <c r="U243" t="n">
        <v>0.78</v>
      </c>
      <c r="V243" t="n">
        <v>0.88</v>
      </c>
      <c r="W243" t="n">
        <v>2.99</v>
      </c>
      <c r="X243" t="n">
        <v>0.24</v>
      </c>
      <c r="Y243" t="n">
        <v>1</v>
      </c>
      <c r="Z243" t="n">
        <v>10</v>
      </c>
    </row>
    <row r="244">
      <c r="A244" t="n">
        <v>31</v>
      </c>
      <c r="B244" t="n">
        <v>90</v>
      </c>
      <c r="C244" t="inlineStr">
        <is>
          <t xml:space="preserve">CONCLUIDO	</t>
        </is>
      </c>
      <c r="D244" t="n">
        <v>6.2969</v>
      </c>
      <c r="E244" t="n">
        <v>15.88</v>
      </c>
      <c r="F244" t="n">
        <v>13</v>
      </c>
      <c r="G244" t="n">
        <v>59.99</v>
      </c>
      <c r="H244" t="n">
        <v>0.82</v>
      </c>
      <c r="I244" t="n">
        <v>13</v>
      </c>
      <c r="J244" t="n">
        <v>188.36</v>
      </c>
      <c r="K244" t="n">
        <v>52.44</v>
      </c>
      <c r="L244" t="n">
        <v>8.75</v>
      </c>
      <c r="M244" t="n">
        <v>3</v>
      </c>
      <c r="N244" t="n">
        <v>37.16</v>
      </c>
      <c r="O244" t="n">
        <v>23464.76</v>
      </c>
      <c r="P244" t="n">
        <v>133</v>
      </c>
      <c r="Q244" t="n">
        <v>988.08</v>
      </c>
      <c r="R244" t="n">
        <v>45.23</v>
      </c>
      <c r="S244" t="n">
        <v>35.43</v>
      </c>
      <c r="T244" t="n">
        <v>3863.42</v>
      </c>
      <c r="U244" t="n">
        <v>0.78</v>
      </c>
      <c r="V244" t="n">
        <v>0.88</v>
      </c>
      <c r="W244" t="n">
        <v>2.99</v>
      </c>
      <c r="X244" t="n">
        <v>0.24</v>
      </c>
      <c r="Y244" t="n">
        <v>1</v>
      </c>
      <c r="Z244" t="n">
        <v>10</v>
      </c>
    </row>
    <row r="245">
      <c r="A245" t="n">
        <v>32</v>
      </c>
      <c r="B245" t="n">
        <v>90</v>
      </c>
      <c r="C245" t="inlineStr">
        <is>
          <t xml:space="preserve">CONCLUIDO	</t>
        </is>
      </c>
      <c r="D245" t="n">
        <v>6.2981</v>
      </c>
      <c r="E245" t="n">
        <v>15.88</v>
      </c>
      <c r="F245" t="n">
        <v>12.99</v>
      </c>
      <c r="G245" t="n">
        <v>59.98</v>
      </c>
      <c r="H245" t="n">
        <v>0.85</v>
      </c>
      <c r="I245" t="n">
        <v>13</v>
      </c>
      <c r="J245" t="n">
        <v>188.74</v>
      </c>
      <c r="K245" t="n">
        <v>52.44</v>
      </c>
      <c r="L245" t="n">
        <v>9</v>
      </c>
      <c r="M245" t="n">
        <v>2</v>
      </c>
      <c r="N245" t="n">
        <v>37.3</v>
      </c>
      <c r="O245" t="n">
        <v>23511.69</v>
      </c>
      <c r="P245" t="n">
        <v>132.39</v>
      </c>
      <c r="Q245" t="n">
        <v>988.08</v>
      </c>
      <c r="R245" t="n">
        <v>45.02</v>
      </c>
      <c r="S245" t="n">
        <v>35.43</v>
      </c>
      <c r="T245" t="n">
        <v>3757.26</v>
      </c>
      <c r="U245" t="n">
        <v>0.79</v>
      </c>
      <c r="V245" t="n">
        <v>0.88</v>
      </c>
      <c r="W245" t="n">
        <v>2.99</v>
      </c>
      <c r="X245" t="n">
        <v>0.24</v>
      </c>
      <c r="Y245" t="n">
        <v>1</v>
      </c>
      <c r="Z245" t="n">
        <v>10</v>
      </c>
    </row>
    <row r="246">
      <c r="A246" t="n">
        <v>33</v>
      </c>
      <c r="B246" t="n">
        <v>90</v>
      </c>
      <c r="C246" t="inlineStr">
        <is>
          <t xml:space="preserve">CONCLUIDO	</t>
        </is>
      </c>
      <c r="D246" t="n">
        <v>6.2978</v>
      </c>
      <c r="E246" t="n">
        <v>15.88</v>
      </c>
      <c r="F246" t="n">
        <v>13</v>
      </c>
      <c r="G246" t="n">
        <v>59.98</v>
      </c>
      <c r="H246" t="n">
        <v>0.87</v>
      </c>
      <c r="I246" t="n">
        <v>13</v>
      </c>
      <c r="J246" t="n">
        <v>189.12</v>
      </c>
      <c r="K246" t="n">
        <v>52.44</v>
      </c>
      <c r="L246" t="n">
        <v>9.25</v>
      </c>
      <c r="M246" t="n">
        <v>1</v>
      </c>
      <c r="N246" t="n">
        <v>37.43</v>
      </c>
      <c r="O246" t="n">
        <v>23558.67</v>
      </c>
      <c r="P246" t="n">
        <v>132.28</v>
      </c>
      <c r="Q246" t="n">
        <v>988.08</v>
      </c>
      <c r="R246" t="n">
        <v>44.98</v>
      </c>
      <c r="S246" t="n">
        <v>35.43</v>
      </c>
      <c r="T246" t="n">
        <v>3735.17</v>
      </c>
      <c r="U246" t="n">
        <v>0.79</v>
      </c>
      <c r="V246" t="n">
        <v>0.88</v>
      </c>
      <c r="W246" t="n">
        <v>2.99</v>
      </c>
      <c r="X246" t="n">
        <v>0.24</v>
      </c>
      <c r="Y246" t="n">
        <v>1</v>
      </c>
      <c r="Z246" t="n">
        <v>10</v>
      </c>
    </row>
    <row r="247">
      <c r="A247" t="n">
        <v>34</v>
      </c>
      <c r="B247" t="n">
        <v>90</v>
      </c>
      <c r="C247" t="inlineStr">
        <is>
          <t xml:space="preserve">CONCLUIDO	</t>
        </is>
      </c>
      <c r="D247" t="n">
        <v>6.3197</v>
      </c>
      <c r="E247" t="n">
        <v>15.82</v>
      </c>
      <c r="F247" t="n">
        <v>12.98</v>
      </c>
      <c r="G247" t="n">
        <v>64.88</v>
      </c>
      <c r="H247" t="n">
        <v>0.89</v>
      </c>
      <c r="I247" t="n">
        <v>12</v>
      </c>
      <c r="J247" t="n">
        <v>189.5</v>
      </c>
      <c r="K247" t="n">
        <v>52.44</v>
      </c>
      <c r="L247" t="n">
        <v>9.5</v>
      </c>
      <c r="M247" t="n">
        <v>0</v>
      </c>
      <c r="N247" t="n">
        <v>37.56</v>
      </c>
      <c r="O247" t="n">
        <v>23605.68</v>
      </c>
      <c r="P247" t="n">
        <v>132.05</v>
      </c>
      <c r="Q247" t="n">
        <v>988.08</v>
      </c>
      <c r="R247" t="n">
        <v>44.36</v>
      </c>
      <c r="S247" t="n">
        <v>35.43</v>
      </c>
      <c r="T247" t="n">
        <v>3431.86</v>
      </c>
      <c r="U247" t="n">
        <v>0.8</v>
      </c>
      <c r="V247" t="n">
        <v>0.88</v>
      </c>
      <c r="W247" t="n">
        <v>2.99</v>
      </c>
      <c r="X247" t="n">
        <v>0.22</v>
      </c>
      <c r="Y247" t="n">
        <v>1</v>
      </c>
      <c r="Z247" t="n">
        <v>10</v>
      </c>
    </row>
    <row r="248">
      <c r="A248" t="n">
        <v>0</v>
      </c>
      <c r="B248" t="n">
        <v>110</v>
      </c>
      <c r="C248" t="inlineStr">
        <is>
          <t xml:space="preserve">CONCLUIDO	</t>
        </is>
      </c>
      <c r="D248" t="n">
        <v>3.8136</v>
      </c>
      <c r="E248" t="n">
        <v>26.22</v>
      </c>
      <c r="F248" t="n">
        <v>16.3</v>
      </c>
      <c r="G248" t="n">
        <v>5.65</v>
      </c>
      <c r="H248" t="n">
        <v>0.08</v>
      </c>
      <c r="I248" t="n">
        <v>173</v>
      </c>
      <c r="J248" t="n">
        <v>213.37</v>
      </c>
      <c r="K248" t="n">
        <v>56.13</v>
      </c>
      <c r="L248" t="n">
        <v>1</v>
      </c>
      <c r="M248" t="n">
        <v>171</v>
      </c>
      <c r="N248" t="n">
        <v>46.25</v>
      </c>
      <c r="O248" t="n">
        <v>26550.29</v>
      </c>
      <c r="P248" t="n">
        <v>240.23</v>
      </c>
      <c r="Q248" t="n">
        <v>988.97</v>
      </c>
      <c r="R248" t="n">
        <v>148.02</v>
      </c>
      <c r="S248" t="n">
        <v>35.43</v>
      </c>
      <c r="T248" t="n">
        <v>54458.58</v>
      </c>
      <c r="U248" t="n">
        <v>0.24</v>
      </c>
      <c r="V248" t="n">
        <v>0.7</v>
      </c>
      <c r="W248" t="n">
        <v>3.25</v>
      </c>
      <c r="X248" t="n">
        <v>3.54</v>
      </c>
      <c r="Y248" t="n">
        <v>1</v>
      </c>
      <c r="Z248" t="n">
        <v>10</v>
      </c>
    </row>
    <row r="249">
      <c r="A249" t="n">
        <v>1</v>
      </c>
      <c r="B249" t="n">
        <v>110</v>
      </c>
      <c r="C249" t="inlineStr">
        <is>
          <t xml:space="preserve">CONCLUIDO	</t>
        </is>
      </c>
      <c r="D249" t="n">
        <v>4.2457</v>
      </c>
      <c r="E249" t="n">
        <v>23.55</v>
      </c>
      <c r="F249" t="n">
        <v>15.41</v>
      </c>
      <c r="G249" t="n">
        <v>7.06</v>
      </c>
      <c r="H249" t="n">
        <v>0.1</v>
      </c>
      <c r="I249" t="n">
        <v>131</v>
      </c>
      <c r="J249" t="n">
        <v>213.78</v>
      </c>
      <c r="K249" t="n">
        <v>56.13</v>
      </c>
      <c r="L249" t="n">
        <v>1.25</v>
      </c>
      <c r="M249" t="n">
        <v>129</v>
      </c>
      <c r="N249" t="n">
        <v>46.4</v>
      </c>
      <c r="O249" t="n">
        <v>26600.32</v>
      </c>
      <c r="P249" t="n">
        <v>226.16</v>
      </c>
      <c r="Q249" t="n">
        <v>988.4</v>
      </c>
      <c r="R249" t="n">
        <v>120.28</v>
      </c>
      <c r="S249" t="n">
        <v>35.43</v>
      </c>
      <c r="T249" t="n">
        <v>40793.7</v>
      </c>
      <c r="U249" t="n">
        <v>0.29</v>
      </c>
      <c r="V249" t="n">
        <v>0.74</v>
      </c>
      <c r="W249" t="n">
        <v>3.18</v>
      </c>
      <c r="X249" t="n">
        <v>2.65</v>
      </c>
      <c r="Y249" t="n">
        <v>1</v>
      </c>
      <c r="Z249" t="n">
        <v>10</v>
      </c>
    </row>
    <row r="250">
      <c r="A250" t="n">
        <v>2</v>
      </c>
      <c r="B250" t="n">
        <v>110</v>
      </c>
      <c r="C250" t="inlineStr">
        <is>
          <t xml:space="preserve">CONCLUIDO	</t>
        </is>
      </c>
      <c r="D250" t="n">
        <v>4.5681</v>
      </c>
      <c r="E250" t="n">
        <v>21.89</v>
      </c>
      <c r="F250" t="n">
        <v>14.84</v>
      </c>
      <c r="G250" t="n">
        <v>8.48</v>
      </c>
      <c r="H250" t="n">
        <v>0.12</v>
      </c>
      <c r="I250" t="n">
        <v>105</v>
      </c>
      <c r="J250" t="n">
        <v>214.19</v>
      </c>
      <c r="K250" t="n">
        <v>56.13</v>
      </c>
      <c r="L250" t="n">
        <v>1.5</v>
      </c>
      <c r="M250" t="n">
        <v>103</v>
      </c>
      <c r="N250" t="n">
        <v>46.56</v>
      </c>
      <c r="O250" t="n">
        <v>26650.41</v>
      </c>
      <c r="P250" t="n">
        <v>217.05</v>
      </c>
      <c r="Q250" t="n">
        <v>988.35</v>
      </c>
      <c r="R250" t="n">
        <v>102.59</v>
      </c>
      <c r="S250" t="n">
        <v>35.43</v>
      </c>
      <c r="T250" t="n">
        <v>32080.25</v>
      </c>
      <c r="U250" t="n">
        <v>0.35</v>
      </c>
      <c r="V250" t="n">
        <v>0.77</v>
      </c>
      <c r="W250" t="n">
        <v>3.14</v>
      </c>
      <c r="X250" t="n">
        <v>2.09</v>
      </c>
      <c r="Y250" t="n">
        <v>1</v>
      </c>
      <c r="Z250" t="n">
        <v>10</v>
      </c>
    </row>
    <row r="251">
      <c r="A251" t="n">
        <v>3</v>
      </c>
      <c r="B251" t="n">
        <v>110</v>
      </c>
      <c r="C251" t="inlineStr">
        <is>
          <t xml:space="preserve">CONCLUIDO	</t>
        </is>
      </c>
      <c r="D251" t="n">
        <v>4.7964</v>
      </c>
      <c r="E251" t="n">
        <v>20.85</v>
      </c>
      <c r="F251" t="n">
        <v>14.52</v>
      </c>
      <c r="G251" t="n">
        <v>9.9</v>
      </c>
      <c r="H251" t="n">
        <v>0.14</v>
      </c>
      <c r="I251" t="n">
        <v>88</v>
      </c>
      <c r="J251" t="n">
        <v>214.59</v>
      </c>
      <c r="K251" t="n">
        <v>56.13</v>
      </c>
      <c r="L251" t="n">
        <v>1.75</v>
      </c>
      <c r="M251" t="n">
        <v>86</v>
      </c>
      <c r="N251" t="n">
        <v>46.72</v>
      </c>
      <c r="O251" t="n">
        <v>26700.55</v>
      </c>
      <c r="P251" t="n">
        <v>211.33</v>
      </c>
      <c r="Q251" t="n">
        <v>988.42</v>
      </c>
      <c r="R251" t="n">
        <v>92.34</v>
      </c>
      <c r="S251" t="n">
        <v>35.43</v>
      </c>
      <c r="T251" t="n">
        <v>27042.53</v>
      </c>
      <c r="U251" t="n">
        <v>0.38</v>
      </c>
      <c r="V251" t="n">
        <v>0.79</v>
      </c>
      <c r="W251" t="n">
        <v>3.12</v>
      </c>
      <c r="X251" t="n">
        <v>1.76</v>
      </c>
      <c r="Y251" t="n">
        <v>1</v>
      </c>
      <c r="Z251" t="n">
        <v>10</v>
      </c>
    </row>
    <row r="252">
      <c r="A252" t="n">
        <v>4</v>
      </c>
      <c r="B252" t="n">
        <v>110</v>
      </c>
      <c r="C252" t="inlineStr">
        <is>
          <t xml:space="preserve">CONCLUIDO	</t>
        </is>
      </c>
      <c r="D252" t="n">
        <v>4.9915</v>
      </c>
      <c r="E252" t="n">
        <v>20.03</v>
      </c>
      <c r="F252" t="n">
        <v>14.25</v>
      </c>
      <c r="G252" t="n">
        <v>11.4</v>
      </c>
      <c r="H252" t="n">
        <v>0.17</v>
      </c>
      <c r="I252" t="n">
        <v>75</v>
      </c>
      <c r="J252" t="n">
        <v>215</v>
      </c>
      <c r="K252" t="n">
        <v>56.13</v>
      </c>
      <c r="L252" t="n">
        <v>2</v>
      </c>
      <c r="M252" t="n">
        <v>73</v>
      </c>
      <c r="N252" t="n">
        <v>46.87</v>
      </c>
      <c r="O252" t="n">
        <v>26750.75</v>
      </c>
      <c r="P252" t="n">
        <v>206.7</v>
      </c>
      <c r="Q252" t="n">
        <v>988.34</v>
      </c>
      <c r="R252" t="n">
        <v>84.14</v>
      </c>
      <c r="S252" t="n">
        <v>35.43</v>
      </c>
      <c r="T252" t="n">
        <v>23005.47</v>
      </c>
      <c r="U252" t="n">
        <v>0.42</v>
      </c>
      <c r="V252" t="n">
        <v>0.8</v>
      </c>
      <c r="W252" t="n">
        <v>3.09</v>
      </c>
      <c r="X252" t="n">
        <v>1.5</v>
      </c>
      <c r="Y252" t="n">
        <v>1</v>
      </c>
      <c r="Z252" t="n">
        <v>10</v>
      </c>
    </row>
    <row r="253">
      <c r="A253" t="n">
        <v>5</v>
      </c>
      <c r="B253" t="n">
        <v>110</v>
      </c>
      <c r="C253" t="inlineStr">
        <is>
          <t xml:space="preserve">CONCLUIDO	</t>
        </is>
      </c>
      <c r="D253" t="n">
        <v>5.134</v>
      </c>
      <c r="E253" t="n">
        <v>19.48</v>
      </c>
      <c r="F253" t="n">
        <v>14.08</v>
      </c>
      <c r="G253" t="n">
        <v>12.8</v>
      </c>
      <c r="H253" t="n">
        <v>0.19</v>
      </c>
      <c r="I253" t="n">
        <v>66</v>
      </c>
      <c r="J253" t="n">
        <v>215.41</v>
      </c>
      <c r="K253" t="n">
        <v>56.13</v>
      </c>
      <c r="L253" t="n">
        <v>2.25</v>
      </c>
      <c r="M253" t="n">
        <v>64</v>
      </c>
      <c r="N253" t="n">
        <v>47.03</v>
      </c>
      <c r="O253" t="n">
        <v>26801</v>
      </c>
      <c r="P253" t="n">
        <v>203.04</v>
      </c>
      <c r="Q253" t="n">
        <v>988.39</v>
      </c>
      <c r="R253" t="n">
        <v>78.61</v>
      </c>
      <c r="S253" t="n">
        <v>35.43</v>
      </c>
      <c r="T253" t="n">
        <v>20284.9</v>
      </c>
      <c r="U253" t="n">
        <v>0.45</v>
      </c>
      <c r="V253" t="n">
        <v>0.8100000000000001</v>
      </c>
      <c r="W253" t="n">
        <v>3.08</v>
      </c>
      <c r="X253" t="n">
        <v>1.32</v>
      </c>
      <c r="Y253" t="n">
        <v>1</v>
      </c>
      <c r="Z253" t="n">
        <v>10</v>
      </c>
    </row>
    <row r="254">
      <c r="A254" t="n">
        <v>6</v>
      </c>
      <c r="B254" t="n">
        <v>110</v>
      </c>
      <c r="C254" t="inlineStr">
        <is>
          <t xml:space="preserve">CONCLUIDO	</t>
        </is>
      </c>
      <c r="D254" t="n">
        <v>5.2584</v>
      </c>
      <c r="E254" t="n">
        <v>19.02</v>
      </c>
      <c r="F254" t="n">
        <v>13.91</v>
      </c>
      <c r="G254" t="n">
        <v>14.15</v>
      </c>
      <c r="H254" t="n">
        <v>0.21</v>
      </c>
      <c r="I254" t="n">
        <v>59</v>
      </c>
      <c r="J254" t="n">
        <v>215.82</v>
      </c>
      <c r="K254" t="n">
        <v>56.13</v>
      </c>
      <c r="L254" t="n">
        <v>2.5</v>
      </c>
      <c r="M254" t="n">
        <v>57</v>
      </c>
      <c r="N254" t="n">
        <v>47.19</v>
      </c>
      <c r="O254" t="n">
        <v>26851.31</v>
      </c>
      <c r="P254" t="n">
        <v>199.88</v>
      </c>
      <c r="Q254" t="n">
        <v>988.25</v>
      </c>
      <c r="R254" t="n">
        <v>73.69</v>
      </c>
      <c r="S254" t="n">
        <v>35.43</v>
      </c>
      <c r="T254" t="n">
        <v>17859.72</v>
      </c>
      <c r="U254" t="n">
        <v>0.48</v>
      </c>
      <c r="V254" t="n">
        <v>0.82</v>
      </c>
      <c r="W254" t="n">
        <v>3.06</v>
      </c>
      <c r="X254" t="n">
        <v>1.16</v>
      </c>
      <c r="Y254" t="n">
        <v>1</v>
      </c>
      <c r="Z254" t="n">
        <v>10</v>
      </c>
    </row>
    <row r="255">
      <c r="A255" t="n">
        <v>7</v>
      </c>
      <c r="B255" t="n">
        <v>110</v>
      </c>
      <c r="C255" t="inlineStr">
        <is>
          <t xml:space="preserve">CONCLUIDO	</t>
        </is>
      </c>
      <c r="D255" t="n">
        <v>5.3587</v>
      </c>
      <c r="E255" t="n">
        <v>18.66</v>
      </c>
      <c r="F255" t="n">
        <v>13.81</v>
      </c>
      <c r="G255" t="n">
        <v>15.63</v>
      </c>
      <c r="H255" t="n">
        <v>0.23</v>
      </c>
      <c r="I255" t="n">
        <v>53</v>
      </c>
      <c r="J255" t="n">
        <v>216.22</v>
      </c>
      <c r="K255" t="n">
        <v>56.13</v>
      </c>
      <c r="L255" t="n">
        <v>2.75</v>
      </c>
      <c r="M255" t="n">
        <v>51</v>
      </c>
      <c r="N255" t="n">
        <v>47.35</v>
      </c>
      <c r="O255" t="n">
        <v>26901.66</v>
      </c>
      <c r="P255" t="n">
        <v>197.6</v>
      </c>
      <c r="Q255" t="n">
        <v>988.13</v>
      </c>
      <c r="R255" t="n">
        <v>70.36</v>
      </c>
      <c r="S255" t="n">
        <v>35.43</v>
      </c>
      <c r="T255" t="n">
        <v>16223.74</v>
      </c>
      <c r="U255" t="n">
        <v>0.5</v>
      </c>
      <c r="V255" t="n">
        <v>0.83</v>
      </c>
      <c r="W255" t="n">
        <v>3.06</v>
      </c>
      <c r="X255" t="n">
        <v>1.06</v>
      </c>
      <c r="Y255" t="n">
        <v>1</v>
      </c>
      <c r="Z255" t="n">
        <v>10</v>
      </c>
    </row>
    <row r="256">
      <c r="A256" t="n">
        <v>8</v>
      </c>
      <c r="B256" t="n">
        <v>110</v>
      </c>
      <c r="C256" t="inlineStr">
        <is>
          <t xml:space="preserve">CONCLUIDO	</t>
        </is>
      </c>
      <c r="D256" t="n">
        <v>5.4538</v>
      </c>
      <c r="E256" t="n">
        <v>18.34</v>
      </c>
      <c r="F256" t="n">
        <v>13.7</v>
      </c>
      <c r="G256" t="n">
        <v>17.12</v>
      </c>
      <c r="H256" t="n">
        <v>0.25</v>
      </c>
      <c r="I256" t="n">
        <v>48</v>
      </c>
      <c r="J256" t="n">
        <v>216.63</v>
      </c>
      <c r="K256" t="n">
        <v>56.13</v>
      </c>
      <c r="L256" t="n">
        <v>3</v>
      </c>
      <c r="M256" t="n">
        <v>46</v>
      </c>
      <c r="N256" t="n">
        <v>47.51</v>
      </c>
      <c r="O256" t="n">
        <v>26952.08</v>
      </c>
      <c r="P256" t="n">
        <v>195.05</v>
      </c>
      <c r="Q256" t="n">
        <v>988.39</v>
      </c>
      <c r="R256" t="n">
        <v>67.11</v>
      </c>
      <c r="S256" t="n">
        <v>35.43</v>
      </c>
      <c r="T256" t="n">
        <v>14623.71</v>
      </c>
      <c r="U256" t="n">
        <v>0.53</v>
      </c>
      <c r="V256" t="n">
        <v>0.83</v>
      </c>
      <c r="W256" t="n">
        <v>3.04</v>
      </c>
      <c r="X256" t="n">
        <v>0.9399999999999999</v>
      </c>
      <c r="Y256" t="n">
        <v>1</v>
      </c>
      <c r="Z256" t="n">
        <v>10</v>
      </c>
    </row>
    <row r="257">
      <c r="A257" t="n">
        <v>9</v>
      </c>
      <c r="B257" t="n">
        <v>110</v>
      </c>
      <c r="C257" t="inlineStr">
        <is>
          <t xml:space="preserve">CONCLUIDO	</t>
        </is>
      </c>
      <c r="D257" t="n">
        <v>5.5259</v>
      </c>
      <c r="E257" t="n">
        <v>18.1</v>
      </c>
      <c r="F257" t="n">
        <v>13.63</v>
      </c>
      <c r="G257" t="n">
        <v>18.58</v>
      </c>
      <c r="H257" t="n">
        <v>0.27</v>
      </c>
      <c r="I257" t="n">
        <v>44</v>
      </c>
      <c r="J257" t="n">
        <v>217.04</v>
      </c>
      <c r="K257" t="n">
        <v>56.13</v>
      </c>
      <c r="L257" t="n">
        <v>3.25</v>
      </c>
      <c r="M257" t="n">
        <v>42</v>
      </c>
      <c r="N257" t="n">
        <v>47.66</v>
      </c>
      <c r="O257" t="n">
        <v>27002.55</v>
      </c>
      <c r="P257" t="n">
        <v>193.3</v>
      </c>
      <c r="Q257" t="n">
        <v>988.15</v>
      </c>
      <c r="R257" t="n">
        <v>64.94</v>
      </c>
      <c r="S257" t="n">
        <v>35.43</v>
      </c>
      <c r="T257" t="n">
        <v>13562.99</v>
      </c>
      <c r="U257" t="n">
        <v>0.55</v>
      </c>
      <c r="V257" t="n">
        <v>0.84</v>
      </c>
      <c r="W257" t="n">
        <v>3.03</v>
      </c>
      <c r="X257" t="n">
        <v>0.87</v>
      </c>
      <c r="Y257" t="n">
        <v>1</v>
      </c>
      <c r="Z257" t="n">
        <v>10</v>
      </c>
    </row>
    <row r="258">
      <c r="A258" t="n">
        <v>10</v>
      </c>
      <c r="B258" t="n">
        <v>110</v>
      </c>
      <c r="C258" t="inlineStr">
        <is>
          <t xml:space="preserve">CONCLUIDO	</t>
        </is>
      </c>
      <c r="D258" t="n">
        <v>5.5888</v>
      </c>
      <c r="E258" t="n">
        <v>17.89</v>
      </c>
      <c r="F258" t="n">
        <v>13.55</v>
      </c>
      <c r="G258" t="n">
        <v>19.83</v>
      </c>
      <c r="H258" t="n">
        <v>0.29</v>
      </c>
      <c r="I258" t="n">
        <v>41</v>
      </c>
      <c r="J258" t="n">
        <v>217.45</v>
      </c>
      <c r="K258" t="n">
        <v>56.13</v>
      </c>
      <c r="L258" t="n">
        <v>3.5</v>
      </c>
      <c r="M258" t="n">
        <v>39</v>
      </c>
      <c r="N258" t="n">
        <v>47.82</v>
      </c>
      <c r="O258" t="n">
        <v>27053.07</v>
      </c>
      <c r="P258" t="n">
        <v>191.35</v>
      </c>
      <c r="Q258" t="n">
        <v>988.1799999999999</v>
      </c>
      <c r="R258" t="n">
        <v>62.59</v>
      </c>
      <c r="S258" t="n">
        <v>35.43</v>
      </c>
      <c r="T258" t="n">
        <v>12401.69</v>
      </c>
      <c r="U258" t="n">
        <v>0.57</v>
      </c>
      <c r="V258" t="n">
        <v>0.84</v>
      </c>
      <c r="W258" t="n">
        <v>3.03</v>
      </c>
      <c r="X258" t="n">
        <v>0.79</v>
      </c>
      <c r="Y258" t="n">
        <v>1</v>
      </c>
      <c r="Z258" t="n">
        <v>10</v>
      </c>
    </row>
    <row r="259">
      <c r="A259" t="n">
        <v>11</v>
      </c>
      <c r="B259" t="n">
        <v>110</v>
      </c>
      <c r="C259" t="inlineStr">
        <is>
          <t xml:space="preserve">CONCLUIDO	</t>
        </is>
      </c>
      <c r="D259" t="n">
        <v>5.6472</v>
      </c>
      <c r="E259" t="n">
        <v>17.71</v>
      </c>
      <c r="F259" t="n">
        <v>13.49</v>
      </c>
      <c r="G259" t="n">
        <v>21.3</v>
      </c>
      <c r="H259" t="n">
        <v>0.31</v>
      </c>
      <c r="I259" t="n">
        <v>38</v>
      </c>
      <c r="J259" t="n">
        <v>217.86</v>
      </c>
      <c r="K259" t="n">
        <v>56.13</v>
      </c>
      <c r="L259" t="n">
        <v>3.75</v>
      </c>
      <c r="M259" t="n">
        <v>36</v>
      </c>
      <c r="N259" t="n">
        <v>47.98</v>
      </c>
      <c r="O259" t="n">
        <v>27103.65</v>
      </c>
      <c r="P259" t="n">
        <v>189.45</v>
      </c>
      <c r="Q259" t="n">
        <v>988.28</v>
      </c>
      <c r="R259" t="n">
        <v>60.64</v>
      </c>
      <c r="S259" t="n">
        <v>35.43</v>
      </c>
      <c r="T259" t="n">
        <v>11439.54</v>
      </c>
      <c r="U259" t="n">
        <v>0.58</v>
      </c>
      <c r="V259" t="n">
        <v>0.84</v>
      </c>
      <c r="W259" t="n">
        <v>3.02</v>
      </c>
      <c r="X259" t="n">
        <v>0.74</v>
      </c>
      <c r="Y259" t="n">
        <v>1</v>
      </c>
      <c r="Z259" t="n">
        <v>10</v>
      </c>
    </row>
    <row r="260">
      <c r="A260" t="n">
        <v>12</v>
      </c>
      <c r="B260" t="n">
        <v>110</v>
      </c>
      <c r="C260" t="inlineStr">
        <is>
          <t xml:space="preserve">CONCLUIDO	</t>
        </is>
      </c>
      <c r="D260" t="n">
        <v>5.7077</v>
      </c>
      <c r="E260" t="n">
        <v>17.52</v>
      </c>
      <c r="F260" t="n">
        <v>13.43</v>
      </c>
      <c r="G260" t="n">
        <v>23.02</v>
      </c>
      <c r="H260" t="n">
        <v>0.33</v>
      </c>
      <c r="I260" t="n">
        <v>35</v>
      </c>
      <c r="J260" t="n">
        <v>218.27</v>
      </c>
      <c r="K260" t="n">
        <v>56.13</v>
      </c>
      <c r="L260" t="n">
        <v>4</v>
      </c>
      <c r="M260" t="n">
        <v>33</v>
      </c>
      <c r="N260" t="n">
        <v>48.15</v>
      </c>
      <c r="O260" t="n">
        <v>27154.29</v>
      </c>
      <c r="P260" t="n">
        <v>187.87</v>
      </c>
      <c r="Q260" t="n">
        <v>988.1799999999999</v>
      </c>
      <c r="R260" t="n">
        <v>58.79</v>
      </c>
      <c r="S260" t="n">
        <v>35.43</v>
      </c>
      <c r="T260" t="n">
        <v>10528.81</v>
      </c>
      <c r="U260" t="n">
        <v>0.6</v>
      </c>
      <c r="V260" t="n">
        <v>0.85</v>
      </c>
      <c r="W260" t="n">
        <v>3.02</v>
      </c>
      <c r="X260" t="n">
        <v>0.68</v>
      </c>
      <c r="Y260" t="n">
        <v>1</v>
      </c>
      <c r="Z260" t="n">
        <v>10</v>
      </c>
    </row>
    <row r="261">
      <c r="A261" t="n">
        <v>13</v>
      </c>
      <c r="B261" t="n">
        <v>110</v>
      </c>
      <c r="C261" t="inlineStr">
        <is>
          <t xml:space="preserve">CONCLUIDO	</t>
        </is>
      </c>
      <c r="D261" t="n">
        <v>5.7491</v>
      </c>
      <c r="E261" t="n">
        <v>17.39</v>
      </c>
      <c r="F261" t="n">
        <v>13.39</v>
      </c>
      <c r="G261" t="n">
        <v>24.34</v>
      </c>
      <c r="H261" t="n">
        <v>0.35</v>
      </c>
      <c r="I261" t="n">
        <v>33</v>
      </c>
      <c r="J261" t="n">
        <v>218.68</v>
      </c>
      <c r="K261" t="n">
        <v>56.13</v>
      </c>
      <c r="L261" t="n">
        <v>4.25</v>
      </c>
      <c r="M261" t="n">
        <v>31</v>
      </c>
      <c r="N261" t="n">
        <v>48.31</v>
      </c>
      <c r="O261" t="n">
        <v>27204.98</v>
      </c>
      <c r="P261" t="n">
        <v>186.24</v>
      </c>
      <c r="Q261" t="n">
        <v>988.16</v>
      </c>
      <c r="R261" t="n">
        <v>57.47</v>
      </c>
      <c r="S261" t="n">
        <v>35.43</v>
      </c>
      <c r="T261" t="n">
        <v>9879.120000000001</v>
      </c>
      <c r="U261" t="n">
        <v>0.62</v>
      </c>
      <c r="V261" t="n">
        <v>0.85</v>
      </c>
      <c r="W261" t="n">
        <v>3.02</v>
      </c>
      <c r="X261" t="n">
        <v>0.63</v>
      </c>
      <c r="Y261" t="n">
        <v>1</v>
      </c>
      <c r="Z261" t="n">
        <v>10</v>
      </c>
    </row>
    <row r="262">
      <c r="A262" t="n">
        <v>14</v>
      </c>
      <c r="B262" t="n">
        <v>110</v>
      </c>
      <c r="C262" t="inlineStr">
        <is>
          <t xml:space="preserve">CONCLUIDO	</t>
        </is>
      </c>
      <c r="D262" t="n">
        <v>5.7829</v>
      </c>
      <c r="E262" t="n">
        <v>17.29</v>
      </c>
      <c r="F262" t="n">
        <v>13.37</v>
      </c>
      <c r="G262" t="n">
        <v>25.88</v>
      </c>
      <c r="H262" t="n">
        <v>0.36</v>
      </c>
      <c r="I262" t="n">
        <v>31</v>
      </c>
      <c r="J262" t="n">
        <v>219.09</v>
      </c>
      <c r="K262" t="n">
        <v>56.13</v>
      </c>
      <c r="L262" t="n">
        <v>4.5</v>
      </c>
      <c r="M262" t="n">
        <v>29</v>
      </c>
      <c r="N262" t="n">
        <v>48.47</v>
      </c>
      <c r="O262" t="n">
        <v>27255.72</v>
      </c>
      <c r="P262" t="n">
        <v>185.28</v>
      </c>
      <c r="Q262" t="n">
        <v>988.1900000000001</v>
      </c>
      <c r="R262" t="n">
        <v>56.88</v>
      </c>
      <c r="S262" t="n">
        <v>35.43</v>
      </c>
      <c r="T262" t="n">
        <v>9598.549999999999</v>
      </c>
      <c r="U262" t="n">
        <v>0.62</v>
      </c>
      <c r="V262" t="n">
        <v>0.85</v>
      </c>
      <c r="W262" t="n">
        <v>3.02</v>
      </c>
      <c r="X262" t="n">
        <v>0.62</v>
      </c>
      <c r="Y262" t="n">
        <v>1</v>
      </c>
      <c r="Z262" t="n">
        <v>10</v>
      </c>
    </row>
    <row r="263">
      <c r="A263" t="n">
        <v>15</v>
      </c>
      <c r="B263" t="n">
        <v>110</v>
      </c>
      <c r="C263" t="inlineStr">
        <is>
          <t xml:space="preserve">CONCLUIDO	</t>
        </is>
      </c>
      <c r="D263" t="n">
        <v>5.8303</v>
      </c>
      <c r="E263" t="n">
        <v>17.15</v>
      </c>
      <c r="F263" t="n">
        <v>13.31</v>
      </c>
      <c r="G263" t="n">
        <v>27.55</v>
      </c>
      <c r="H263" t="n">
        <v>0.38</v>
      </c>
      <c r="I263" t="n">
        <v>29</v>
      </c>
      <c r="J263" t="n">
        <v>219.51</v>
      </c>
      <c r="K263" t="n">
        <v>56.13</v>
      </c>
      <c r="L263" t="n">
        <v>4.75</v>
      </c>
      <c r="M263" t="n">
        <v>27</v>
      </c>
      <c r="N263" t="n">
        <v>48.63</v>
      </c>
      <c r="O263" t="n">
        <v>27306.53</v>
      </c>
      <c r="P263" t="n">
        <v>183.46</v>
      </c>
      <c r="Q263" t="n">
        <v>988.1799999999999</v>
      </c>
      <c r="R263" t="n">
        <v>55.18</v>
      </c>
      <c r="S263" t="n">
        <v>35.43</v>
      </c>
      <c r="T263" t="n">
        <v>8757.92</v>
      </c>
      <c r="U263" t="n">
        <v>0.64</v>
      </c>
      <c r="V263" t="n">
        <v>0.86</v>
      </c>
      <c r="W263" t="n">
        <v>3.01</v>
      </c>
      <c r="X263" t="n">
        <v>0.5600000000000001</v>
      </c>
      <c r="Y263" t="n">
        <v>1</v>
      </c>
      <c r="Z263" t="n">
        <v>10</v>
      </c>
    </row>
    <row r="264">
      <c r="A264" t="n">
        <v>16</v>
      </c>
      <c r="B264" t="n">
        <v>110</v>
      </c>
      <c r="C264" t="inlineStr">
        <is>
          <t xml:space="preserve">CONCLUIDO	</t>
        </is>
      </c>
      <c r="D264" t="n">
        <v>5.8456</v>
      </c>
      <c r="E264" t="n">
        <v>17.11</v>
      </c>
      <c r="F264" t="n">
        <v>13.31</v>
      </c>
      <c r="G264" t="n">
        <v>28.53</v>
      </c>
      <c r="H264" t="n">
        <v>0.4</v>
      </c>
      <c r="I264" t="n">
        <v>28</v>
      </c>
      <c r="J264" t="n">
        <v>219.92</v>
      </c>
      <c r="K264" t="n">
        <v>56.13</v>
      </c>
      <c r="L264" t="n">
        <v>5</v>
      </c>
      <c r="M264" t="n">
        <v>26</v>
      </c>
      <c r="N264" t="n">
        <v>48.79</v>
      </c>
      <c r="O264" t="n">
        <v>27357.39</v>
      </c>
      <c r="P264" t="n">
        <v>182.58</v>
      </c>
      <c r="Q264" t="n">
        <v>988.11</v>
      </c>
      <c r="R264" t="n">
        <v>55.22</v>
      </c>
      <c r="S264" t="n">
        <v>35.43</v>
      </c>
      <c r="T264" t="n">
        <v>8780.01</v>
      </c>
      <c r="U264" t="n">
        <v>0.64</v>
      </c>
      <c r="V264" t="n">
        <v>0.86</v>
      </c>
      <c r="W264" t="n">
        <v>3.01</v>
      </c>
      <c r="X264" t="n">
        <v>0.5600000000000001</v>
      </c>
      <c r="Y264" t="n">
        <v>1</v>
      </c>
      <c r="Z264" t="n">
        <v>10</v>
      </c>
    </row>
    <row r="265">
      <c r="A265" t="n">
        <v>17</v>
      </c>
      <c r="B265" t="n">
        <v>110</v>
      </c>
      <c r="C265" t="inlineStr">
        <is>
          <t xml:space="preserve">CONCLUIDO	</t>
        </is>
      </c>
      <c r="D265" t="n">
        <v>5.8943</v>
      </c>
      <c r="E265" t="n">
        <v>16.97</v>
      </c>
      <c r="F265" t="n">
        <v>13.26</v>
      </c>
      <c r="G265" t="n">
        <v>30.59</v>
      </c>
      <c r="H265" t="n">
        <v>0.42</v>
      </c>
      <c r="I265" t="n">
        <v>26</v>
      </c>
      <c r="J265" t="n">
        <v>220.33</v>
      </c>
      <c r="K265" t="n">
        <v>56.13</v>
      </c>
      <c r="L265" t="n">
        <v>5.25</v>
      </c>
      <c r="M265" t="n">
        <v>24</v>
      </c>
      <c r="N265" t="n">
        <v>48.95</v>
      </c>
      <c r="O265" t="n">
        <v>27408.3</v>
      </c>
      <c r="P265" t="n">
        <v>180.87</v>
      </c>
      <c r="Q265" t="n">
        <v>988.29</v>
      </c>
      <c r="R265" t="n">
        <v>53.12</v>
      </c>
      <c r="S265" t="n">
        <v>35.43</v>
      </c>
      <c r="T265" t="n">
        <v>7741.92</v>
      </c>
      <c r="U265" t="n">
        <v>0.67</v>
      </c>
      <c r="V265" t="n">
        <v>0.86</v>
      </c>
      <c r="W265" t="n">
        <v>3.01</v>
      </c>
      <c r="X265" t="n">
        <v>0.5</v>
      </c>
      <c r="Y265" t="n">
        <v>1</v>
      </c>
      <c r="Z265" t="n">
        <v>10</v>
      </c>
    </row>
    <row r="266">
      <c r="A266" t="n">
        <v>18</v>
      </c>
      <c r="B266" t="n">
        <v>110</v>
      </c>
      <c r="C266" t="inlineStr">
        <is>
          <t xml:space="preserve">CONCLUIDO	</t>
        </is>
      </c>
      <c r="D266" t="n">
        <v>5.9181</v>
      </c>
      <c r="E266" t="n">
        <v>16.9</v>
      </c>
      <c r="F266" t="n">
        <v>13.23</v>
      </c>
      <c r="G266" t="n">
        <v>31.75</v>
      </c>
      <c r="H266" t="n">
        <v>0.44</v>
      </c>
      <c r="I266" t="n">
        <v>25</v>
      </c>
      <c r="J266" t="n">
        <v>220.74</v>
      </c>
      <c r="K266" t="n">
        <v>56.13</v>
      </c>
      <c r="L266" t="n">
        <v>5.5</v>
      </c>
      <c r="M266" t="n">
        <v>23</v>
      </c>
      <c r="N266" t="n">
        <v>49.12</v>
      </c>
      <c r="O266" t="n">
        <v>27459.27</v>
      </c>
      <c r="P266" t="n">
        <v>179.6</v>
      </c>
      <c r="Q266" t="n">
        <v>988.12</v>
      </c>
      <c r="R266" t="n">
        <v>52.68</v>
      </c>
      <c r="S266" t="n">
        <v>35.43</v>
      </c>
      <c r="T266" t="n">
        <v>7525.39</v>
      </c>
      <c r="U266" t="n">
        <v>0.67</v>
      </c>
      <c r="V266" t="n">
        <v>0.86</v>
      </c>
      <c r="W266" t="n">
        <v>3</v>
      </c>
      <c r="X266" t="n">
        <v>0.47</v>
      </c>
      <c r="Y266" t="n">
        <v>1</v>
      </c>
      <c r="Z266" t="n">
        <v>10</v>
      </c>
    </row>
    <row r="267">
      <c r="A267" t="n">
        <v>19</v>
      </c>
      <c r="B267" t="n">
        <v>110</v>
      </c>
      <c r="C267" t="inlineStr">
        <is>
          <t xml:space="preserve">CONCLUIDO	</t>
        </is>
      </c>
      <c r="D267" t="n">
        <v>5.9416</v>
      </c>
      <c r="E267" t="n">
        <v>16.83</v>
      </c>
      <c r="F267" t="n">
        <v>13.2</v>
      </c>
      <c r="G267" t="n">
        <v>33.01</v>
      </c>
      <c r="H267" t="n">
        <v>0.46</v>
      </c>
      <c r="I267" t="n">
        <v>24</v>
      </c>
      <c r="J267" t="n">
        <v>221.16</v>
      </c>
      <c r="K267" t="n">
        <v>56.13</v>
      </c>
      <c r="L267" t="n">
        <v>5.75</v>
      </c>
      <c r="M267" t="n">
        <v>22</v>
      </c>
      <c r="N267" t="n">
        <v>49.28</v>
      </c>
      <c r="O267" t="n">
        <v>27510.3</v>
      </c>
      <c r="P267" t="n">
        <v>178.19</v>
      </c>
      <c r="Q267" t="n">
        <v>988.28</v>
      </c>
      <c r="R267" t="n">
        <v>51.65</v>
      </c>
      <c r="S267" t="n">
        <v>35.43</v>
      </c>
      <c r="T267" t="n">
        <v>7014.44</v>
      </c>
      <c r="U267" t="n">
        <v>0.6899999999999999</v>
      </c>
      <c r="V267" t="n">
        <v>0.86</v>
      </c>
      <c r="W267" t="n">
        <v>3</v>
      </c>
      <c r="X267" t="n">
        <v>0.45</v>
      </c>
      <c r="Y267" t="n">
        <v>1</v>
      </c>
      <c r="Z267" t="n">
        <v>10</v>
      </c>
    </row>
    <row r="268">
      <c r="A268" t="n">
        <v>20</v>
      </c>
      <c r="B268" t="n">
        <v>110</v>
      </c>
      <c r="C268" t="inlineStr">
        <is>
          <t xml:space="preserve">CONCLUIDO	</t>
        </is>
      </c>
      <c r="D268" t="n">
        <v>5.9587</v>
      </c>
      <c r="E268" t="n">
        <v>16.78</v>
      </c>
      <c r="F268" t="n">
        <v>13.2</v>
      </c>
      <c r="G268" t="n">
        <v>34.43</v>
      </c>
      <c r="H268" t="n">
        <v>0.48</v>
      </c>
      <c r="I268" t="n">
        <v>23</v>
      </c>
      <c r="J268" t="n">
        <v>221.57</v>
      </c>
      <c r="K268" t="n">
        <v>56.13</v>
      </c>
      <c r="L268" t="n">
        <v>6</v>
      </c>
      <c r="M268" t="n">
        <v>21</v>
      </c>
      <c r="N268" t="n">
        <v>49.45</v>
      </c>
      <c r="O268" t="n">
        <v>27561.39</v>
      </c>
      <c r="P268" t="n">
        <v>177.39</v>
      </c>
      <c r="Q268" t="n">
        <v>988.27</v>
      </c>
      <c r="R268" t="n">
        <v>51.61</v>
      </c>
      <c r="S268" t="n">
        <v>35.43</v>
      </c>
      <c r="T268" t="n">
        <v>6999.77</v>
      </c>
      <c r="U268" t="n">
        <v>0.6899999999999999</v>
      </c>
      <c r="V268" t="n">
        <v>0.86</v>
      </c>
      <c r="W268" t="n">
        <v>3</v>
      </c>
      <c r="X268" t="n">
        <v>0.44</v>
      </c>
      <c r="Y268" t="n">
        <v>1</v>
      </c>
      <c r="Z268" t="n">
        <v>10</v>
      </c>
    </row>
    <row r="269">
      <c r="A269" t="n">
        <v>21</v>
      </c>
      <c r="B269" t="n">
        <v>110</v>
      </c>
      <c r="C269" t="inlineStr">
        <is>
          <t xml:space="preserve">CONCLUIDO	</t>
        </is>
      </c>
      <c r="D269" t="n">
        <v>5.9807</v>
      </c>
      <c r="E269" t="n">
        <v>16.72</v>
      </c>
      <c r="F269" t="n">
        <v>13.18</v>
      </c>
      <c r="G269" t="n">
        <v>35.94</v>
      </c>
      <c r="H269" t="n">
        <v>0.5</v>
      </c>
      <c r="I269" t="n">
        <v>22</v>
      </c>
      <c r="J269" t="n">
        <v>221.99</v>
      </c>
      <c r="K269" t="n">
        <v>56.13</v>
      </c>
      <c r="L269" t="n">
        <v>6.25</v>
      </c>
      <c r="M269" t="n">
        <v>20</v>
      </c>
      <c r="N269" t="n">
        <v>49.61</v>
      </c>
      <c r="O269" t="n">
        <v>27612.53</v>
      </c>
      <c r="P269" t="n">
        <v>176.29</v>
      </c>
      <c r="Q269" t="n">
        <v>988.15</v>
      </c>
      <c r="R269" t="n">
        <v>50.84</v>
      </c>
      <c r="S269" t="n">
        <v>35.43</v>
      </c>
      <c r="T269" t="n">
        <v>6621.29</v>
      </c>
      <c r="U269" t="n">
        <v>0.7</v>
      </c>
      <c r="V269" t="n">
        <v>0.86</v>
      </c>
      <c r="W269" t="n">
        <v>3</v>
      </c>
      <c r="X269" t="n">
        <v>0.42</v>
      </c>
      <c r="Y269" t="n">
        <v>1</v>
      </c>
      <c r="Z269" t="n">
        <v>10</v>
      </c>
    </row>
    <row r="270">
      <c r="A270" t="n">
        <v>22</v>
      </c>
      <c r="B270" t="n">
        <v>110</v>
      </c>
      <c r="C270" t="inlineStr">
        <is>
          <t xml:space="preserve">CONCLUIDO	</t>
        </is>
      </c>
      <c r="D270" t="n">
        <v>6.0063</v>
      </c>
      <c r="E270" t="n">
        <v>16.65</v>
      </c>
      <c r="F270" t="n">
        <v>13.15</v>
      </c>
      <c r="G270" t="n">
        <v>37.57</v>
      </c>
      <c r="H270" t="n">
        <v>0.52</v>
      </c>
      <c r="I270" t="n">
        <v>21</v>
      </c>
      <c r="J270" t="n">
        <v>222.4</v>
      </c>
      <c r="K270" t="n">
        <v>56.13</v>
      </c>
      <c r="L270" t="n">
        <v>6.5</v>
      </c>
      <c r="M270" t="n">
        <v>19</v>
      </c>
      <c r="N270" t="n">
        <v>49.78</v>
      </c>
      <c r="O270" t="n">
        <v>27663.85</v>
      </c>
      <c r="P270" t="n">
        <v>174.69</v>
      </c>
      <c r="Q270" t="n">
        <v>988.12</v>
      </c>
      <c r="R270" t="n">
        <v>50.14</v>
      </c>
      <c r="S270" t="n">
        <v>35.43</v>
      </c>
      <c r="T270" t="n">
        <v>6276.9</v>
      </c>
      <c r="U270" t="n">
        <v>0.71</v>
      </c>
      <c r="V270" t="n">
        <v>0.87</v>
      </c>
      <c r="W270" t="n">
        <v>3</v>
      </c>
      <c r="X270" t="n">
        <v>0.4</v>
      </c>
      <c r="Y270" t="n">
        <v>1</v>
      </c>
      <c r="Z270" t="n">
        <v>10</v>
      </c>
    </row>
    <row r="271">
      <c r="A271" t="n">
        <v>23</v>
      </c>
      <c r="B271" t="n">
        <v>110</v>
      </c>
      <c r="C271" t="inlineStr">
        <is>
          <t xml:space="preserve">CONCLUIDO	</t>
        </is>
      </c>
      <c r="D271" t="n">
        <v>6.034</v>
      </c>
      <c r="E271" t="n">
        <v>16.57</v>
      </c>
      <c r="F271" t="n">
        <v>13.12</v>
      </c>
      <c r="G271" t="n">
        <v>39.35</v>
      </c>
      <c r="H271" t="n">
        <v>0.54</v>
      </c>
      <c r="I271" t="n">
        <v>20</v>
      </c>
      <c r="J271" t="n">
        <v>222.82</v>
      </c>
      <c r="K271" t="n">
        <v>56.13</v>
      </c>
      <c r="L271" t="n">
        <v>6.75</v>
      </c>
      <c r="M271" t="n">
        <v>18</v>
      </c>
      <c r="N271" t="n">
        <v>49.94</v>
      </c>
      <c r="O271" t="n">
        <v>27715.11</v>
      </c>
      <c r="P271" t="n">
        <v>173.5</v>
      </c>
      <c r="Q271" t="n">
        <v>988.08</v>
      </c>
      <c r="R271" t="n">
        <v>48.92</v>
      </c>
      <c r="S271" t="n">
        <v>35.43</v>
      </c>
      <c r="T271" t="n">
        <v>5671.49</v>
      </c>
      <c r="U271" t="n">
        <v>0.72</v>
      </c>
      <c r="V271" t="n">
        <v>0.87</v>
      </c>
      <c r="W271" t="n">
        <v>3</v>
      </c>
      <c r="X271" t="n">
        <v>0.36</v>
      </c>
      <c r="Y271" t="n">
        <v>1</v>
      </c>
      <c r="Z271" t="n">
        <v>10</v>
      </c>
    </row>
    <row r="272">
      <c r="A272" t="n">
        <v>24</v>
      </c>
      <c r="B272" t="n">
        <v>110</v>
      </c>
      <c r="C272" t="inlineStr">
        <is>
          <t xml:space="preserve">CONCLUIDO	</t>
        </is>
      </c>
      <c r="D272" t="n">
        <v>6.052</v>
      </c>
      <c r="E272" t="n">
        <v>16.52</v>
      </c>
      <c r="F272" t="n">
        <v>13.11</v>
      </c>
      <c r="G272" t="n">
        <v>41.39</v>
      </c>
      <c r="H272" t="n">
        <v>0.5600000000000001</v>
      </c>
      <c r="I272" t="n">
        <v>19</v>
      </c>
      <c r="J272" t="n">
        <v>223.23</v>
      </c>
      <c r="K272" t="n">
        <v>56.13</v>
      </c>
      <c r="L272" t="n">
        <v>7</v>
      </c>
      <c r="M272" t="n">
        <v>17</v>
      </c>
      <c r="N272" t="n">
        <v>50.11</v>
      </c>
      <c r="O272" t="n">
        <v>27766.43</v>
      </c>
      <c r="P272" t="n">
        <v>172.46</v>
      </c>
      <c r="Q272" t="n">
        <v>988.1</v>
      </c>
      <c r="R272" t="n">
        <v>48.78</v>
      </c>
      <c r="S272" t="n">
        <v>35.43</v>
      </c>
      <c r="T272" t="n">
        <v>5604.49</v>
      </c>
      <c r="U272" t="n">
        <v>0.73</v>
      </c>
      <c r="V272" t="n">
        <v>0.87</v>
      </c>
      <c r="W272" t="n">
        <v>3</v>
      </c>
      <c r="X272" t="n">
        <v>0.35</v>
      </c>
      <c r="Y272" t="n">
        <v>1</v>
      </c>
      <c r="Z272" t="n">
        <v>10</v>
      </c>
    </row>
    <row r="273">
      <c r="A273" t="n">
        <v>25</v>
      </c>
      <c r="B273" t="n">
        <v>110</v>
      </c>
      <c r="C273" t="inlineStr">
        <is>
          <t xml:space="preserve">CONCLUIDO	</t>
        </is>
      </c>
      <c r="D273" t="n">
        <v>6.0707</v>
      </c>
      <c r="E273" t="n">
        <v>16.47</v>
      </c>
      <c r="F273" t="n">
        <v>13.1</v>
      </c>
      <c r="G273" t="n">
        <v>43.67</v>
      </c>
      <c r="H273" t="n">
        <v>0.58</v>
      </c>
      <c r="I273" t="n">
        <v>18</v>
      </c>
      <c r="J273" t="n">
        <v>223.65</v>
      </c>
      <c r="K273" t="n">
        <v>56.13</v>
      </c>
      <c r="L273" t="n">
        <v>7.25</v>
      </c>
      <c r="M273" t="n">
        <v>16</v>
      </c>
      <c r="N273" t="n">
        <v>50.27</v>
      </c>
      <c r="O273" t="n">
        <v>27817.81</v>
      </c>
      <c r="P273" t="n">
        <v>171.32</v>
      </c>
      <c r="Q273" t="n">
        <v>988.22</v>
      </c>
      <c r="R273" t="n">
        <v>48.3</v>
      </c>
      <c r="S273" t="n">
        <v>35.43</v>
      </c>
      <c r="T273" t="n">
        <v>5370.79</v>
      </c>
      <c r="U273" t="n">
        <v>0.73</v>
      </c>
      <c r="V273" t="n">
        <v>0.87</v>
      </c>
      <c r="W273" t="n">
        <v>3</v>
      </c>
      <c r="X273" t="n">
        <v>0.35</v>
      </c>
      <c r="Y273" t="n">
        <v>1</v>
      </c>
      <c r="Z273" t="n">
        <v>10</v>
      </c>
    </row>
    <row r="274">
      <c r="A274" t="n">
        <v>26</v>
      </c>
      <c r="B274" t="n">
        <v>110</v>
      </c>
      <c r="C274" t="inlineStr">
        <is>
          <t xml:space="preserve">CONCLUIDO	</t>
        </is>
      </c>
      <c r="D274" t="n">
        <v>6.0739</v>
      </c>
      <c r="E274" t="n">
        <v>16.46</v>
      </c>
      <c r="F274" t="n">
        <v>13.09</v>
      </c>
      <c r="G274" t="n">
        <v>43.64</v>
      </c>
      <c r="H274" t="n">
        <v>0.59</v>
      </c>
      <c r="I274" t="n">
        <v>18</v>
      </c>
      <c r="J274" t="n">
        <v>224.07</v>
      </c>
      <c r="K274" t="n">
        <v>56.13</v>
      </c>
      <c r="L274" t="n">
        <v>7.5</v>
      </c>
      <c r="M274" t="n">
        <v>16</v>
      </c>
      <c r="N274" t="n">
        <v>50.44</v>
      </c>
      <c r="O274" t="n">
        <v>27869.24</v>
      </c>
      <c r="P274" t="n">
        <v>169.84</v>
      </c>
      <c r="Q274" t="n">
        <v>988.08</v>
      </c>
      <c r="R274" t="n">
        <v>48.24</v>
      </c>
      <c r="S274" t="n">
        <v>35.43</v>
      </c>
      <c r="T274" t="n">
        <v>5341.52</v>
      </c>
      <c r="U274" t="n">
        <v>0.73</v>
      </c>
      <c r="V274" t="n">
        <v>0.87</v>
      </c>
      <c r="W274" t="n">
        <v>2.99</v>
      </c>
      <c r="X274" t="n">
        <v>0.34</v>
      </c>
      <c r="Y274" t="n">
        <v>1</v>
      </c>
      <c r="Z274" t="n">
        <v>10</v>
      </c>
    </row>
    <row r="275">
      <c r="A275" t="n">
        <v>27</v>
      </c>
      <c r="B275" t="n">
        <v>110</v>
      </c>
      <c r="C275" t="inlineStr">
        <is>
          <t xml:space="preserve">CONCLUIDO	</t>
        </is>
      </c>
      <c r="D275" t="n">
        <v>6.0949</v>
      </c>
      <c r="E275" t="n">
        <v>16.41</v>
      </c>
      <c r="F275" t="n">
        <v>13.08</v>
      </c>
      <c r="G275" t="n">
        <v>46.15</v>
      </c>
      <c r="H275" t="n">
        <v>0.61</v>
      </c>
      <c r="I275" t="n">
        <v>17</v>
      </c>
      <c r="J275" t="n">
        <v>224.49</v>
      </c>
      <c r="K275" t="n">
        <v>56.13</v>
      </c>
      <c r="L275" t="n">
        <v>7.75</v>
      </c>
      <c r="M275" t="n">
        <v>15</v>
      </c>
      <c r="N275" t="n">
        <v>50.61</v>
      </c>
      <c r="O275" t="n">
        <v>27920.73</v>
      </c>
      <c r="P275" t="n">
        <v>168.37</v>
      </c>
      <c r="Q275" t="n">
        <v>988.08</v>
      </c>
      <c r="R275" t="n">
        <v>47.77</v>
      </c>
      <c r="S275" t="n">
        <v>35.43</v>
      </c>
      <c r="T275" t="n">
        <v>5112.33</v>
      </c>
      <c r="U275" t="n">
        <v>0.74</v>
      </c>
      <c r="V275" t="n">
        <v>0.87</v>
      </c>
      <c r="W275" t="n">
        <v>2.99</v>
      </c>
      <c r="X275" t="n">
        <v>0.32</v>
      </c>
      <c r="Y275" t="n">
        <v>1</v>
      </c>
      <c r="Z275" t="n">
        <v>10</v>
      </c>
    </row>
    <row r="276">
      <c r="A276" t="n">
        <v>28</v>
      </c>
      <c r="B276" t="n">
        <v>110</v>
      </c>
      <c r="C276" t="inlineStr">
        <is>
          <t xml:space="preserve">CONCLUIDO	</t>
        </is>
      </c>
      <c r="D276" t="n">
        <v>6.1183</v>
      </c>
      <c r="E276" t="n">
        <v>16.34</v>
      </c>
      <c r="F276" t="n">
        <v>13.06</v>
      </c>
      <c r="G276" t="n">
        <v>48.96</v>
      </c>
      <c r="H276" t="n">
        <v>0.63</v>
      </c>
      <c r="I276" t="n">
        <v>16</v>
      </c>
      <c r="J276" t="n">
        <v>224.9</v>
      </c>
      <c r="K276" t="n">
        <v>56.13</v>
      </c>
      <c r="L276" t="n">
        <v>8</v>
      </c>
      <c r="M276" t="n">
        <v>14</v>
      </c>
      <c r="N276" t="n">
        <v>50.78</v>
      </c>
      <c r="O276" t="n">
        <v>27972.28</v>
      </c>
      <c r="P276" t="n">
        <v>167.29</v>
      </c>
      <c r="Q276" t="n">
        <v>988.15</v>
      </c>
      <c r="R276" t="n">
        <v>47.05</v>
      </c>
      <c r="S276" t="n">
        <v>35.43</v>
      </c>
      <c r="T276" t="n">
        <v>4756.21</v>
      </c>
      <c r="U276" t="n">
        <v>0.75</v>
      </c>
      <c r="V276" t="n">
        <v>0.87</v>
      </c>
      <c r="W276" t="n">
        <v>2.99</v>
      </c>
      <c r="X276" t="n">
        <v>0.3</v>
      </c>
      <c r="Y276" t="n">
        <v>1</v>
      </c>
      <c r="Z276" t="n">
        <v>10</v>
      </c>
    </row>
    <row r="277">
      <c r="A277" t="n">
        <v>29</v>
      </c>
      <c r="B277" t="n">
        <v>110</v>
      </c>
      <c r="C277" t="inlineStr">
        <is>
          <t xml:space="preserve">CONCLUIDO	</t>
        </is>
      </c>
      <c r="D277" t="n">
        <v>6.1218</v>
      </c>
      <c r="E277" t="n">
        <v>16.34</v>
      </c>
      <c r="F277" t="n">
        <v>13.05</v>
      </c>
      <c r="G277" t="n">
        <v>48.92</v>
      </c>
      <c r="H277" t="n">
        <v>0.65</v>
      </c>
      <c r="I277" t="n">
        <v>16</v>
      </c>
      <c r="J277" t="n">
        <v>225.32</v>
      </c>
      <c r="K277" t="n">
        <v>56.13</v>
      </c>
      <c r="L277" t="n">
        <v>8.25</v>
      </c>
      <c r="M277" t="n">
        <v>14</v>
      </c>
      <c r="N277" t="n">
        <v>50.95</v>
      </c>
      <c r="O277" t="n">
        <v>28023.89</v>
      </c>
      <c r="P277" t="n">
        <v>166.56</v>
      </c>
      <c r="Q277" t="n">
        <v>988.22</v>
      </c>
      <c r="R277" t="n">
        <v>46.97</v>
      </c>
      <c r="S277" t="n">
        <v>35.43</v>
      </c>
      <c r="T277" t="n">
        <v>4714.73</v>
      </c>
      <c r="U277" t="n">
        <v>0.75</v>
      </c>
      <c r="V277" t="n">
        <v>0.87</v>
      </c>
      <c r="W277" t="n">
        <v>2.99</v>
      </c>
      <c r="X277" t="n">
        <v>0.29</v>
      </c>
      <c r="Y277" t="n">
        <v>1</v>
      </c>
      <c r="Z277" t="n">
        <v>10</v>
      </c>
    </row>
    <row r="278">
      <c r="A278" t="n">
        <v>30</v>
      </c>
      <c r="B278" t="n">
        <v>110</v>
      </c>
      <c r="C278" t="inlineStr">
        <is>
          <t xml:space="preserve">CONCLUIDO	</t>
        </is>
      </c>
      <c r="D278" t="n">
        <v>6.1399</v>
      </c>
      <c r="E278" t="n">
        <v>16.29</v>
      </c>
      <c r="F278" t="n">
        <v>13.04</v>
      </c>
      <c r="G278" t="n">
        <v>52.16</v>
      </c>
      <c r="H278" t="n">
        <v>0.67</v>
      </c>
      <c r="I278" t="n">
        <v>15</v>
      </c>
      <c r="J278" t="n">
        <v>225.74</v>
      </c>
      <c r="K278" t="n">
        <v>56.13</v>
      </c>
      <c r="L278" t="n">
        <v>8.5</v>
      </c>
      <c r="M278" t="n">
        <v>13</v>
      </c>
      <c r="N278" t="n">
        <v>51.11</v>
      </c>
      <c r="O278" t="n">
        <v>28075.56</v>
      </c>
      <c r="P278" t="n">
        <v>164.98</v>
      </c>
      <c r="Q278" t="n">
        <v>988.08</v>
      </c>
      <c r="R278" t="n">
        <v>46.8</v>
      </c>
      <c r="S278" t="n">
        <v>35.43</v>
      </c>
      <c r="T278" t="n">
        <v>4634.89</v>
      </c>
      <c r="U278" t="n">
        <v>0.76</v>
      </c>
      <c r="V278" t="n">
        <v>0.87</v>
      </c>
      <c r="W278" t="n">
        <v>2.99</v>
      </c>
      <c r="X278" t="n">
        <v>0.29</v>
      </c>
      <c r="Y278" t="n">
        <v>1</v>
      </c>
      <c r="Z278" t="n">
        <v>10</v>
      </c>
    </row>
    <row r="279">
      <c r="A279" t="n">
        <v>31</v>
      </c>
      <c r="B279" t="n">
        <v>110</v>
      </c>
      <c r="C279" t="inlineStr">
        <is>
          <t xml:space="preserve">CONCLUIDO	</t>
        </is>
      </c>
      <c r="D279" t="n">
        <v>6.1469</v>
      </c>
      <c r="E279" t="n">
        <v>16.27</v>
      </c>
      <c r="F279" t="n">
        <v>13.02</v>
      </c>
      <c r="G279" t="n">
        <v>52.09</v>
      </c>
      <c r="H279" t="n">
        <v>0.6899999999999999</v>
      </c>
      <c r="I279" t="n">
        <v>15</v>
      </c>
      <c r="J279" t="n">
        <v>226.16</v>
      </c>
      <c r="K279" t="n">
        <v>56.13</v>
      </c>
      <c r="L279" t="n">
        <v>8.75</v>
      </c>
      <c r="M279" t="n">
        <v>13</v>
      </c>
      <c r="N279" t="n">
        <v>51.28</v>
      </c>
      <c r="O279" t="n">
        <v>28127.29</v>
      </c>
      <c r="P279" t="n">
        <v>164.04</v>
      </c>
      <c r="Q279" t="n">
        <v>988.08</v>
      </c>
      <c r="R279" t="n">
        <v>46.3</v>
      </c>
      <c r="S279" t="n">
        <v>35.43</v>
      </c>
      <c r="T279" t="n">
        <v>4386.15</v>
      </c>
      <c r="U279" t="n">
        <v>0.77</v>
      </c>
      <c r="V279" t="n">
        <v>0.88</v>
      </c>
      <c r="W279" t="n">
        <v>2.98</v>
      </c>
      <c r="X279" t="n">
        <v>0.27</v>
      </c>
      <c r="Y279" t="n">
        <v>1</v>
      </c>
      <c r="Z279" t="n">
        <v>10</v>
      </c>
    </row>
    <row r="280">
      <c r="A280" t="n">
        <v>32</v>
      </c>
      <c r="B280" t="n">
        <v>110</v>
      </c>
      <c r="C280" t="inlineStr">
        <is>
          <t xml:space="preserve">CONCLUIDO	</t>
        </is>
      </c>
      <c r="D280" t="n">
        <v>6.1697</v>
      </c>
      <c r="E280" t="n">
        <v>16.21</v>
      </c>
      <c r="F280" t="n">
        <v>13</v>
      </c>
      <c r="G280" t="n">
        <v>55.73</v>
      </c>
      <c r="H280" t="n">
        <v>0.71</v>
      </c>
      <c r="I280" t="n">
        <v>14</v>
      </c>
      <c r="J280" t="n">
        <v>226.58</v>
      </c>
      <c r="K280" t="n">
        <v>56.13</v>
      </c>
      <c r="L280" t="n">
        <v>9</v>
      </c>
      <c r="M280" t="n">
        <v>12</v>
      </c>
      <c r="N280" t="n">
        <v>51.45</v>
      </c>
      <c r="O280" t="n">
        <v>28179.08</v>
      </c>
      <c r="P280" t="n">
        <v>162.52</v>
      </c>
      <c r="Q280" t="n">
        <v>988.14</v>
      </c>
      <c r="R280" t="n">
        <v>45.57</v>
      </c>
      <c r="S280" t="n">
        <v>35.43</v>
      </c>
      <c r="T280" t="n">
        <v>4027.7</v>
      </c>
      <c r="U280" t="n">
        <v>0.78</v>
      </c>
      <c r="V280" t="n">
        <v>0.88</v>
      </c>
      <c r="W280" t="n">
        <v>2.98</v>
      </c>
      <c r="X280" t="n">
        <v>0.25</v>
      </c>
      <c r="Y280" t="n">
        <v>1</v>
      </c>
      <c r="Z280" t="n">
        <v>10</v>
      </c>
    </row>
    <row r="281">
      <c r="A281" t="n">
        <v>33</v>
      </c>
      <c r="B281" t="n">
        <v>110</v>
      </c>
      <c r="C281" t="inlineStr">
        <is>
          <t xml:space="preserve">CONCLUIDO	</t>
        </is>
      </c>
      <c r="D281" t="n">
        <v>6.1674</v>
      </c>
      <c r="E281" t="n">
        <v>16.21</v>
      </c>
      <c r="F281" t="n">
        <v>13.01</v>
      </c>
      <c r="G281" t="n">
        <v>55.76</v>
      </c>
      <c r="H281" t="n">
        <v>0.72</v>
      </c>
      <c r="I281" t="n">
        <v>14</v>
      </c>
      <c r="J281" t="n">
        <v>227</v>
      </c>
      <c r="K281" t="n">
        <v>56.13</v>
      </c>
      <c r="L281" t="n">
        <v>9.25</v>
      </c>
      <c r="M281" t="n">
        <v>12</v>
      </c>
      <c r="N281" t="n">
        <v>51.62</v>
      </c>
      <c r="O281" t="n">
        <v>28230.92</v>
      </c>
      <c r="P281" t="n">
        <v>162.17</v>
      </c>
      <c r="Q281" t="n">
        <v>988.11</v>
      </c>
      <c r="R281" t="n">
        <v>45.63</v>
      </c>
      <c r="S281" t="n">
        <v>35.43</v>
      </c>
      <c r="T281" t="n">
        <v>4058.07</v>
      </c>
      <c r="U281" t="n">
        <v>0.78</v>
      </c>
      <c r="V281" t="n">
        <v>0.88</v>
      </c>
      <c r="W281" t="n">
        <v>2.99</v>
      </c>
      <c r="X281" t="n">
        <v>0.26</v>
      </c>
      <c r="Y281" t="n">
        <v>1</v>
      </c>
      <c r="Z281" t="n">
        <v>10</v>
      </c>
    </row>
    <row r="282">
      <c r="A282" t="n">
        <v>34</v>
      </c>
      <c r="B282" t="n">
        <v>110</v>
      </c>
      <c r="C282" t="inlineStr">
        <is>
          <t xml:space="preserve">CONCLUIDO	</t>
        </is>
      </c>
      <c r="D282" t="n">
        <v>6.1944</v>
      </c>
      <c r="E282" t="n">
        <v>16.14</v>
      </c>
      <c r="F282" t="n">
        <v>12.98</v>
      </c>
      <c r="G282" t="n">
        <v>59.92</v>
      </c>
      <c r="H282" t="n">
        <v>0.74</v>
      </c>
      <c r="I282" t="n">
        <v>13</v>
      </c>
      <c r="J282" t="n">
        <v>227.42</v>
      </c>
      <c r="K282" t="n">
        <v>56.13</v>
      </c>
      <c r="L282" t="n">
        <v>9.5</v>
      </c>
      <c r="M282" t="n">
        <v>11</v>
      </c>
      <c r="N282" t="n">
        <v>51.8</v>
      </c>
      <c r="O282" t="n">
        <v>28282.83</v>
      </c>
      <c r="P282" t="n">
        <v>159.38</v>
      </c>
      <c r="Q282" t="n">
        <v>988.16</v>
      </c>
      <c r="R282" t="n">
        <v>44.79</v>
      </c>
      <c r="S282" t="n">
        <v>35.43</v>
      </c>
      <c r="T282" t="n">
        <v>3639.51</v>
      </c>
      <c r="U282" t="n">
        <v>0.79</v>
      </c>
      <c r="V282" t="n">
        <v>0.88</v>
      </c>
      <c r="W282" t="n">
        <v>2.98</v>
      </c>
      <c r="X282" t="n">
        <v>0.23</v>
      </c>
      <c r="Y282" t="n">
        <v>1</v>
      </c>
      <c r="Z282" t="n">
        <v>10</v>
      </c>
    </row>
    <row r="283">
      <c r="A283" t="n">
        <v>35</v>
      </c>
      <c r="B283" t="n">
        <v>110</v>
      </c>
      <c r="C283" t="inlineStr">
        <is>
          <t xml:space="preserve">CONCLUIDO	</t>
        </is>
      </c>
      <c r="D283" t="n">
        <v>6.1859</v>
      </c>
      <c r="E283" t="n">
        <v>16.17</v>
      </c>
      <c r="F283" t="n">
        <v>13</v>
      </c>
      <c r="G283" t="n">
        <v>60.02</v>
      </c>
      <c r="H283" t="n">
        <v>0.76</v>
      </c>
      <c r="I283" t="n">
        <v>13</v>
      </c>
      <c r="J283" t="n">
        <v>227.84</v>
      </c>
      <c r="K283" t="n">
        <v>56.13</v>
      </c>
      <c r="L283" t="n">
        <v>9.75</v>
      </c>
      <c r="M283" t="n">
        <v>11</v>
      </c>
      <c r="N283" t="n">
        <v>51.97</v>
      </c>
      <c r="O283" t="n">
        <v>28334.8</v>
      </c>
      <c r="P283" t="n">
        <v>159.18</v>
      </c>
      <c r="Q283" t="n">
        <v>988.08</v>
      </c>
      <c r="R283" t="n">
        <v>45.59</v>
      </c>
      <c r="S283" t="n">
        <v>35.43</v>
      </c>
      <c r="T283" t="n">
        <v>4039.11</v>
      </c>
      <c r="U283" t="n">
        <v>0.78</v>
      </c>
      <c r="V283" t="n">
        <v>0.88</v>
      </c>
      <c r="W283" t="n">
        <v>2.99</v>
      </c>
      <c r="X283" t="n">
        <v>0.25</v>
      </c>
      <c r="Y283" t="n">
        <v>1</v>
      </c>
      <c r="Z283" t="n">
        <v>10</v>
      </c>
    </row>
    <row r="284">
      <c r="A284" t="n">
        <v>36</v>
      </c>
      <c r="B284" t="n">
        <v>110</v>
      </c>
      <c r="C284" t="inlineStr">
        <is>
          <t xml:space="preserve">CONCLUIDO	</t>
        </is>
      </c>
      <c r="D284" t="n">
        <v>6.192</v>
      </c>
      <c r="E284" t="n">
        <v>16.15</v>
      </c>
      <c r="F284" t="n">
        <v>12.99</v>
      </c>
      <c r="G284" t="n">
        <v>59.95</v>
      </c>
      <c r="H284" t="n">
        <v>0.78</v>
      </c>
      <c r="I284" t="n">
        <v>13</v>
      </c>
      <c r="J284" t="n">
        <v>228.27</v>
      </c>
      <c r="K284" t="n">
        <v>56.13</v>
      </c>
      <c r="L284" t="n">
        <v>10</v>
      </c>
      <c r="M284" t="n">
        <v>11</v>
      </c>
      <c r="N284" t="n">
        <v>52.14</v>
      </c>
      <c r="O284" t="n">
        <v>28386.82</v>
      </c>
      <c r="P284" t="n">
        <v>158.34</v>
      </c>
      <c r="Q284" t="n">
        <v>988.09</v>
      </c>
      <c r="R284" t="n">
        <v>45.07</v>
      </c>
      <c r="S284" t="n">
        <v>35.43</v>
      </c>
      <c r="T284" t="n">
        <v>3783.57</v>
      </c>
      <c r="U284" t="n">
        <v>0.79</v>
      </c>
      <c r="V284" t="n">
        <v>0.88</v>
      </c>
      <c r="W284" t="n">
        <v>2.98</v>
      </c>
      <c r="X284" t="n">
        <v>0.23</v>
      </c>
      <c r="Y284" t="n">
        <v>1</v>
      </c>
      <c r="Z284" t="n">
        <v>10</v>
      </c>
    </row>
    <row r="285">
      <c r="A285" t="n">
        <v>37</v>
      </c>
      <c r="B285" t="n">
        <v>110</v>
      </c>
      <c r="C285" t="inlineStr">
        <is>
          <t xml:space="preserve">CONCLUIDO	</t>
        </is>
      </c>
      <c r="D285" t="n">
        <v>6.2153</v>
      </c>
      <c r="E285" t="n">
        <v>16.09</v>
      </c>
      <c r="F285" t="n">
        <v>12.97</v>
      </c>
      <c r="G285" t="n">
        <v>64.84999999999999</v>
      </c>
      <c r="H285" t="n">
        <v>0.8</v>
      </c>
      <c r="I285" t="n">
        <v>12</v>
      </c>
      <c r="J285" t="n">
        <v>228.69</v>
      </c>
      <c r="K285" t="n">
        <v>56.13</v>
      </c>
      <c r="L285" t="n">
        <v>10.25</v>
      </c>
      <c r="M285" t="n">
        <v>10</v>
      </c>
      <c r="N285" t="n">
        <v>52.31</v>
      </c>
      <c r="O285" t="n">
        <v>28438.91</v>
      </c>
      <c r="P285" t="n">
        <v>155.79</v>
      </c>
      <c r="Q285" t="n">
        <v>988.12</v>
      </c>
      <c r="R285" t="n">
        <v>44.39</v>
      </c>
      <c r="S285" t="n">
        <v>35.43</v>
      </c>
      <c r="T285" t="n">
        <v>3445.61</v>
      </c>
      <c r="U285" t="n">
        <v>0.8</v>
      </c>
      <c r="V285" t="n">
        <v>0.88</v>
      </c>
      <c r="W285" t="n">
        <v>2.98</v>
      </c>
      <c r="X285" t="n">
        <v>0.22</v>
      </c>
      <c r="Y285" t="n">
        <v>1</v>
      </c>
      <c r="Z285" t="n">
        <v>10</v>
      </c>
    </row>
    <row r="286">
      <c r="A286" t="n">
        <v>38</v>
      </c>
      <c r="B286" t="n">
        <v>110</v>
      </c>
      <c r="C286" t="inlineStr">
        <is>
          <t xml:space="preserve">CONCLUIDO	</t>
        </is>
      </c>
      <c r="D286" t="n">
        <v>6.2135</v>
      </c>
      <c r="E286" t="n">
        <v>16.09</v>
      </c>
      <c r="F286" t="n">
        <v>12.97</v>
      </c>
      <c r="G286" t="n">
        <v>64.87</v>
      </c>
      <c r="H286" t="n">
        <v>0.8100000000000001</v>
      </c>
      <c r="I286" t="n">
        <v>12</v>
      </c>
      <c r="J286" t="n">
        <v>229.11</v>
      </c>
      <c r="K286" t="n">
        <v>56.13</v>
      </c>
      <c r="L286" t="n">
        <v>10.5</v>
      </c>
      <c r="M286" t="n">
        <v>10</v>
      </c>
      <c r="N286" t="n">
        <v>52.48</v>
      </c>
      <c r="O286" t="n">
        <v>28491.06</v>
      </c>
      <c r="P286" t="n">
        <v>155.33</v>
      </c>
      <c r="Q286" t="n">
        <v>988.13</v>
      </c>
      <c r="R286" t="n">
        <v>44.46</v>
      </c>
      <c r="S286" t="n">
        <v>35.43</v>
      </c>
      <c r="T286" t="n">
        <v>3482.84</v>
      </c>
      <c r="U286" t="n">
        <v>0.8</v>
      </c>
      <c r="V286" t="n">
        <v>0.88</v>
      </c>
      <c r="W286" t="n">
        <v>2.99</v>
      </c>
      <c r="X286" t="n">
        <v>0.22</v>
      </c>
      <c r="Y286" t="n">
        <v>1</v>
      </c>
      <c r="Z286" t="n">
        <v>10</v>
      </c>
    </row>
    <row r="287">
      <c r="A287" t="n">
        <v>39</v>
      </c>
      <c r="B287" t="n">
        <v>110</v>
      </c>
      <c r="C287" t="inlineStr">
        <is>
          <t xml:space="preserve">CONCLUIDO	</t>
        </is>
      </c>
      <c r="D287" t="n">
        <v>6.2158</v>
      </c>
      <c r="E287" t="n">
        <v>16.09</v>
      </c>
      <c r="F287" t="n">
        <v>12.97</v>
      </c>
      <c r="G287" t="n">
        <v>64.84</v>
      </c>
      <c r="H287" t="n">
        <v>0.83</v>
      </c>
      <c r="I287" t="n">
        <v>12</v>
      </c>
      <c r="J287" t="n">
        <v>229.53</v>
      </c>
      <c r="K287" t="n">
        <v>56.13</v>
      </c>
      <c r="L287" t="n">
        <v>10.75</v>
      </c>
      <c r="M287" t="n">
        <v>10</v>
      </c>
      <c r="N287" t="n">
        <v>52.66</v>
      </c>
      <c r="O287" t="n">
        <v>28543.27</v>
      </c>
      <c r="P287" t="n">
        <v>154.03</v>
      </c>
      <c r="Q287" t="n">
        <v>988.16</v>
      </c>
      <c r="R287" t="n">
        <v>44.46</v>
      </c>
      <c r="S287" t="n">
        <v>35.43</v>
      </c>
      <c r="T287" t="n">
        <v>3482.28</v>
      </c>
      <c r="U287" t="n">
        <v>0.8</v>
      </c>
      <c r="V287" t="n">
        <v>0.88</v>
      </c>
      <c r="W287" t="n">
        <v>2.98</v>
      </c>
      <c r="X287" t="n">
        <v>0.21</v>
      </c>
      <c r="Y287" t="n">
        <v>1</v>
      </c>
      <c r="Z287" t="n">
        <v>10</v>
      </c>
    </row>
    <row r="288">
      <c r="A288" t="n">
        <v>40</v>
      </c>
      <c r="B288" t="n">
        <v>110</v>
      </c>
      <c r="C288" t="inlineStr">
        <is>
          <t xml:space="preserve">CONCLUIDO	</t>
        </is>
      </c>
      <c r="D288" t="n">
        <v>6.2366</v>
      </c>
      <c r="E288" t="n">
        <v>16.03</v>
      </c>
      <c r="F288" t="n">
        <v>12.96</v>
      </c>
      <c r="G288" t="n">
        <v>70.68000000000001</v>
      </c>
      <c r="H288" t="n">
        <v>0.85</v>
      </c>
      <c r="I288" t="n">
        <v>11</v>
      </c>
      <c r="J288" t="n">
        <v>229.96</v>
      </c>
      <c r="K288" t="n">
        <v>56.13</v>
      </c>
      <c r="L288" t="n">
        <v>11</v>
      </c>
      <c r="M288" t="n">
        <v>9</v>
      </c>
      <c r="N288" t="n">
        <v>52.83</v>
      </c>
      <c r="O288" t="n">
        <v>28595.54</v>
      </c>
      <c r="P288" t="n">
        <v>152.79</v>
      </c>
      <c r="Q288" t="n">
        <v>988.1</v>
      </c>
      <c r="R288" t="n">
        <v>43.98</v>
      </c>
      <c r="S288" t="n">
        <v>35.43</v>
      </c>
      <c r="T288" t="n">
        <v>3247.3</v>
      </c>
      <c r="U288" t="n">
        <v>0.8100000000000001</v>
      </c>
      <c r="V288" t="n">
        <v>0.88</v>
      </c>
      <c r="W288" t="n">
        <v>2.98</v>
      </c>
      <c r="X288" t="n">
        <v>0.2</v>
      </c>
      <c r="Y288" t="n">
        <v>1</v>
      </c>
      <c r="Z288" t="n">
        <v>10</v>
      </c>
    </row>
    <row r="289">
      <c r="A289" t="n">
        <v>41</v>
      </c>
      <c r="B289" t="n">
        <v>110</v>
      </c>
      <c r="C289" t="inlineStr">
        <is>
          <t xml:space="preserve">CONCLUIDO	</t>
        </is>
      </c>
      <c r="D289" t="n">
        <v>6.2392</v>
      </c>
      <c r="E289" t="n">
        <v>16.03</v>
      </c>
      <c r="F289" t="n">
        <v>12.95</v>
      </c>
      <c r="G289" t="n">
        <v>70.64</v>
      </c>
      <c r="H289" t="n">
        <v>0.87</v>
      </c>
      <c r="I289" t="n">
        <v>11</v>
      </c>
      <c r="J289" t="n">
        <v>230.38</v>
      </c>
      <c r="K289" t="n">
        <v>56.13</v>
      </c>
      <c r="L289" t="n">
        <v>11.25</v>
      </c>
      <c r="M289" t="n">
        <v>7</v>
      </c>
      <c r="N289" t="n">
        <v>53</v>
      </c>
      <c r="O289" t="n">
        <v>28647.87</v>
      </c>
      <c r="P289" t="n">
        <v>152.05</v>
      </c>
      <c r="Q289" t="n">
        <v>988.08</v>
      </c>
      <c r="R289" t="n">
        <v>43.85</v>
      </c>
      <c r="S289" t="n">
        <v>35.43</v>
      </c>
      <c r="T289" t="n">
        <v>3183.48</v>
      </c>
      <c r="U289" t="n">
        <v>0.8100000000000001</v>
      </c>
      <c r="V289" t="n">
        <v>0.88</v>
      </c>
      <c r="W289" t="n">
        <v>2.98</v>
      </c>
      <c r="X289" t="n">
        <v>0.2</v>
      </c>
      <c r="Y289" t="n">
        <v>1</v>
      </c>
      <c r="Z289" t="n">
        <v>10</v>
      </c>
    </row>
    <row r="290">
      <c r="A290" t="n">
        <v>42</v>
      </c>
      <c r="B290" t="n">
        <v>110</v>
      </c>
      <c r="C290" t="inlineStr">
        <is>
          <t xml:space="preserve">CONCLUIDO	</t>
        </is>
      </c>
      <c r="D290" t="n">
        <v>6.2347</v>
      </c>
      <c r="E290" t="n">
        <v>16.04</v>
      </c>
      <c r="F290" t="n">
        <v>12.96</v>
      </c>
      <c r="G290" t="n">
        <v>70.7</v>
      </c>
      <c r="H290" t="n">
        <v>0.89</v>
      </c>
      <c r="I290" t="n">
        <v>11</v>
      </c>
      <c r="J290" t="n">
        <v>230.81</v>
      </c>
      <c r="K290" t="n">
        <v>56.13</v>
      </c>
      <c r="L290" t="n">
        <v>11.5</v>
      </c>
      <c r="M290" t="n">
        <v>6</v>
      </c>
      <c r="N290" t="n">
        <v>53.18</v>
      </c>
      <c r="O290" t="n">
        <v>28700.26</v>
      </c>
      <c r="P290" t="n">
        <v>151.9</v>
      </c>
      <c r="Q290" t="n">
        <v>988.08</v>
      </c>
      <c r="R290" t="n">
        <v>44.12</v>
      </c>
      <c r="S290" t="n">
        <v>35.43</v>
      </c>
      <c r="T290" t="n">
        <v>3316.64</v>
      </c>
      <c r="U290" t="n">
        <v>0.8</v>
      </c>
      <c r="V290" t="n">
        <v>0.88</v>
      </c>
      <c r="W290" t="n">
        <v>2.99</v>
      </c>
      <c r="X290" t="n">
        <v>0.21</v>
      </c>
      <c r="Y290" t="n">
        <v>1</v>
      </c>
      <c r="Z290" t="n">
        <v>10</v>
      </c>
    </row>
    <row r="291">
      <c r="A291" t="n">
        <v>43</v>
      </c>
      <c r="B291" t="n">
        <v>110</v>
      </c>
      <c r="C291" t="inlineStr">
        <is>
          <t xml:space="preserve">CONCLUIDO	</t>
        </is>
      </c>
      <c r="D291" t="n">
        <v>6.237</v>
      </c>
      <c r="E291" t="n">
        <v>16.03</v>
      </c>
      <c r="F291" t="n">
        <v>12.96</v>
      </c>
      <c r="G291" t="n">
        <v>70.67</v>
      </c>
      <c r="H291" t="n">
        <v>0.9</v>
      </c>
      <c r="I291" t="n">
        <v>11</v>
      </c>
      <c r="J291" t="n">
        <v>231.23</v>
      </c>
      <c r="K291" t="n">
        <v>56.13</v>
      </c>
      <c r="L291" t="n">
        <v>11.75</v>
      </c>
      <c r="M291" t="n">
        <v>4</v>
      </c>
      <c r="N291" t="n">
        <v>53.36</v>
      </c>
      <c r="O291" t="n">
        <v>28752.71</v>
      </c>
      <c r="P291" t="n">
        <v>150.57</v>
      </c>
      <c r="Q291" t="n">
        <v>988.08</v>
      </c>
      <c r="R291" t="n">
        <v>44.04</v>
      </c>
      <c r="S291" t="n">
        <v>35.43</v>
      </c>
      <c r="T291" t="n">
        <v>3275.3</v>
      </c>
      <c r="U291" t="n">
        <v>0.8</v>
      </c>
      <c r="V291" t="n">
        <v>0.88</v>
      </c>
      <c r="W291" t="n">
        <v>2.98</v>
      </c>
      <c r="X291" t="n">
        <v>0.2</v>
      </c>
      <c r="Y291" t="n">
        <v>1</v>
      </c>
      <c r="Z291" t="n">
        <v>10</v>
      </c>
    </row>
    <row r="292">
      <c r="A292" t="n">
        <v>44</v>
      </c>
      <c r="B292" t="n">
        <v>110</v>
      </c>
      <c r="C292" t="inlineStr">
        <is>
          <t xml:space="preserve">CONCLUIDO	</t>
        </is>
      </c>
      <c r="D292" t="n">
        <v>6.2361</v>
      </c>
      <c r="E292" t="n">
        <v>16.04</v>
      </c>
      <c r="F292" t="n">
        <v>12.96</v>
      </c>
      <c r="G292" t="n">
        <v>70.68000000000001</v>
      </c>
      <c r="H292" t="n">
        <v>0.92</v>
      </c>
      <c r="I292" t="n">
        <v>11</v>
      </c>
      <c r="J292" t="n">
        <v>231.66</v>
      </c>
      <c r="K292" t="n">
        <v>56.13</v>
      </c>
      <c r="L292" t="n">
        <v>12</v>
      </c>
      <c r="M292" t="n">
        <v>2</v>
      </c>
      <c r="N292" t="n">
        <v>53.53</v>
      </c>
      <c r="O292" t="n">
        <v>28805.23</v>
      </c>
      <c r="P292" t="n">
        <v>149.68</v>
      </c>
      <c r="Q292" t="n">
        <v>988.1</v>
      </c>
      <c r="R292" t="n">
        <v>43.9</v>
      </c>
      <c r="S292" t="n">
        <v>35.43</v>
      </c>
      <c r="T292" t="n">
        <v>3205.7</v>
      </c>
      <c r="U292" t="n">
        <v>0.8100000000000001</v>
      </c>
      <c r="V292" t="n">
        <v>0.88</v>
      </c>
      <c r="W292" t="n">
        <v>2.99</v>
      </c>
      <c r="X292" t="n">
        <v>0.2</v>
      </c>
      <c r="Y292" t="n">
        <v>1</v>
      </c>
      <c r="Z292" t="n">
        <v>10</v>
      </c>
    </row>
    <row r="293">
      <c r="A293" t="n">
        <v>45</v>
      </c>
      <c r="B293" t="n">
        <v>110</v>
      </c>
      <c r="C293" t="inlineStr">
        <is>
          <t xml:space="preserve">CONCLUIDO	</t>
        </is>
      </c>
      <c r="D293" t="n">
        <v>6.2366</v>
      </c>
      <c r="E293" t="n">
        <v>16.03</v>
      </c>
      <c r="F293" t="n">
        <v>12.96</v>
      </c>
      <c r="G293" t="n">
        <v>70.68000000000001</v>
      </c>
      <c r="H293" t="n">
        <v>0.9399999999999999</v>
      </c>
      <c r="I293" t="n">
        <v>11</v>
      </c>
      <c r="J293" t="n">
        <v>232.08</v>
      </c>
      <c r="K293" t="n">
        <v>56.13</v>
      </c>
      <c r="L293" t="n">
        <v>12.25</v>
      </c>
      <c r="M293" t="n">
        <v>1</v>
      </c>
      <c r="N293" t="n">
        <v>53.71</v>
      </c>
      <c r="O293" t="n">
        <v>28857.81</v>
      </c>
      <c r="P293" t="n">
        <v>149.75</v>
      </c>
      <c r="Q293" t="n">
        <v>988.1799999999999</v>
      </c>
      <c r="R293" t="n">
        <v>43.81</v>
      </c>
      <c r="S293" t="n">
        <v>35.43</v>
      </c>
      <c r="T293" t="n">
        <v>3161.72</v>
      </c>
      <c r="U293" t="n">
        <v>0.8100000000000001</v>
      </c>
      <c r="V293" t="n">
        <v>0.88</v>
      </c>
      <c r="W293" t="n">
        <v>2.99</v>
      </c>
      <c r="X293" t="n">
        <v>0.2</v>
      </c>
      <c r="Y293" t="n">
        <v>1</v>
      </c>
      <c r="Z293" t="n">
        <v>10</v>
      </c>
    </row>
    <row r="294">
      <c r="A294" t="n">
        <v>46</v>
      </c>
      <c r="B294" t="n">
        <v>110</v>
      </c>
      <c r="C294" t="inlineStr">
        <is>
          <t xml:space="preserve">CONCLUIDO	</t>
        </is>
      </c>
      <c r="D294" t="n">
        <v>6.2383</v>
      </c>
      <c r="E294" t="n">
        <v>16.03</v>
      </c>
      <c r="F294" t="n">
        <v>12.95</v>
      </c>
      <c r="G294" t="n">
        <v>70.65000000000001</v>
      </c>
      <c r="H294" t="n">
        <v>0.96</v>
      </c>
      <c r="I294" t="n">
        <v>11</v>
      </c>
      <c r="J294" t="n">
        <v>232.51</v>
      </c>
      <c r="K294" t="n">
        <v>56.13</v>
      </c>
      <c r="L294" t="n">
        <v>12.5</v>
      </c>
      <c r="M294" t="n">
        <v>1</v>
      </c>
      <c r="N294" t="n">
        <v>53.88</v>
      </c>
      <c r="O294" t="n">
        <v>28910.45</v>
      </c>
      <c r="P294" t="n">
        <v>149.63</v>
      </c>
      <c r="Q294" t="n">
        <v>988.1799999999999</v>
      </c>
      <c r="R294" t="n">
        <v>43.75</v>
      </c>
      <c r="S294" t="n">
        <v>35.43</v>
      </c>
      <c r="T294" t="n">
        <v>3133.1</v>
      </c>
      <c r="U294" t="n">
        <v>0.8100000000000001</v>
      </c>
      <c r="V294" t="n">
        <v>0.88</v>
      </c>
      <c r="W294" t="n">
        <v>2.99</v>
      </c>
      <c r="X294" t="n">
        <v>0.2</v>
      </c>
      <c r="Y294" t="n">
        <v>1</v>
      </c>
      <c r="Z294" t="n">
        <v>10</v>
      </c>
    </row>
    <row r="295">
      <c r="A295" t="n">
        <v>47</v>
      </c>
      <c r="B295" t="n">
        <v>110</v>
      </c>
      <c r="C295" t="inlineStr">
        <is>
          <t xml:space="preserve">CONCLUIDO	</t>
        </is>
      </c>
      <c r="D295" t="n">
        <v>6.2623</v>
      </c>
      <c r="E295" t="n">
        <v>15.97</v>
      </c>
      <c r="F295" t="n">
        <v>12.93</v>
      </c>
      <c r="G295" t="n">
        <v>77.59999999999999</v>
      </c>
      <c r="H295" t="n">
        <v>0.97</v>
      </c>
      <c r="I295" t="n">
        <v>10</v>
      </c>
      <c r="J295" t="n">
        <v>232.94</v>
      </c>
      <c r="K295" t="n">
        <v>56.13</v>
      </c>
      <c r="L295" t="n">
        <v>12.75</v>
      </c>
      <c r="M295" t="n">
        <v>0</v>
      </c>
      <c r="N295" t="n">
        <v>54.06</v>
      </c>
      <c r="O295" t="n">
        <v>28963.15</v>
      </c>
      <c r="P295" t="n">
        <v>149.35</v>
      </c>
      <c r="Q295" t="n">
        <v>988.1799999999999</v>
      </c>
      <c r="R295" t="n">
        <v>43.14</v>
      </c>
      <c r="S295" t="n">
        <v>35.43</v>
      </c>
      <c r="T295" t="n">
        <v>2830.81</v>
      </c>
      <c r="U295" t="n">
        <v>0.82</v>
      </c>
      <c r="V295" t="n">
        <v>0.88</v>
      </c>
      <c r="W295" t="n">
        <v>2.99</v>
      </c>
      <c r="X295" t="n">
        <v>0.18</v>
      </c>
      <c r="Y295" t="n">
        <v>1</v>
      </c>
      <c r="Z295" t="n">
        <v>10</v>
      </c>
    </row>
    <row r="296">
      <c r="A296" t="n">
        <v>0</v>
      </c>
      <c r="B296" t="n">
        <v>150</v>
      </c>
      <c r="C296" t="inlineStr">
        <is>
          <t xml:space="preserve">CONCLUIDO	</t>
        </is>
      </c>
      <c r="D296" t="n">
        <v>3.0103</v>
      </c>
      <c r="E296" t="n">
        <v>33.22</v>
      </c>
      <c r="F296" t="n">
        <v>17.5</v>
      </c>
      <c r="G296" t="n">
        <v>4.59</v>
      </c>
      <c r="H296" t="n">
        <v>0.06</v>
      </c>
      <c r="I296" t="n">
        <v>229</v>
      </c>
      <c r="J296" t="n">
        <v>296.65</v>
      </c>
      <c r="K296" t="n">
        <v>61.82</v>
      </c>
      <c r="L296" t="n">
        <v>1</v>
      </c>
      <c r="M296" t="n">
        <v>227</v>
      </c>
      <c r="N296" t="n">
        <v>83.83</v>
      </c>
      <c r="O296" t="n">
        <v>36821.52</v>
      </c>
      <c r="P296" t="n">
        <v>318.45</v>
      </c>
      <c r="Q296" t="n">
        <v>988.86</v>
      </c>
      <c r="R296" t="n">
        <v>185.38</v>
      </c>
      <c r="S296" t="n">
        <v>35.43</v>
      </c>
      <c r="T296" t="n">
        <v>72856.98</v>
      </c>
      <c r="U296" t="n">
        <v>0.19</v>
      </c>
      <c r="V296" t="n">
        <v>0.65</v>
      </c>
      <c r="W296" t="n">
        <v>3.35</v>
      </c>
      <c r="X296" t="n">
        <v>4.74</v>
      </c>
      <c r="Y296" t="n">
        <v>1</v>
      </c>
      <c r="Z296" t="n">
        <v>10</v>
      </c>
    </row>
    <row r="297">
      <c r="A297" t="n">
        <v>1</v>
      </c>
      <c r="B297" t="n">
        <v>150</v>
      </c>
      <c r="C297" t="inlineStr">
        <is>
          <t xml:space="preserve">CONCLUIDO	</t>
        </is>
      </c>
      <c r="D297" t="n">
        <v>3.4898</v>
      </c>
      <c r="E297" t="n">
        <v>28.66</v>
      </c>
      <c r="F297" t="n">
        <v>16.21</v>
      </c>
      <c r="G297" t="n">
        <v>5.72</v>
      </c>
      <c r="H297" t="n">
        <v>0.07000000000000001</v>
      </c>
      <c r="I297" t="n">
        <v>170</v>
      </c>
      <c r="J297" t="n">
        <v>297.17</v>
      </c>
      <c r="K297" t="n">
        <v>61.82</v>
      </c>
      <c r="L297" t="n">
        <v>1.25</v>
      </c>
      <c r="M297" t="n">
        <v>168</v>
      </c>
      <c r="N297" t="n">
        <v>84.09999999999999</v>
      </c>
      <c r="O297" t="n">
        <v>36885.7</v>
      </c>
      <c r="P297" t="n">
        <v>294.43</v>
      </c>
      <c r="Q297" t="n">
        <v>988.6</v>
      </c>
      <c r="R297" t="n">
        <v>145.64</v>
      </c>
      <c r="S297" t="n">
        <v>35.43</v>
      </c>
      <c r="T297" t="n">
        <v>53281.62</v>
      </c>
      <c r="U297" t="n">
        <v>0.24</v>
      </c>
      <c r="V297" t="n">
        <v>0.7</v>
      </c>
      <c r="W297" t="n">
        <v>3.24</v>
      </c>
      <c r="X297" t="n">
        <v>3.45</v>
      </c>
      <c r="Y297" t="n">
        <v>1</v>
      </c>
      <c r="Z297" t="n">
        <v>10</v>
      </c>
    </row>
    <row r="298">
      <c r="A298" t="n">
        <v>2</v>
      </c>
      <c r="B298" t="n">
        <v>150</v>
      </c>
      <c r="C298" t="inlineStr">
        <is>
          <t xml:space="preserve">CONCLUIDO	</t>
        </is>
      </c>
      <c r="D298" t="n">
        <v>3.851</v>
      </c>
      <c r="E298" t="n">
        <v>25.97</v>
      </c>
      <c r="F298" t="n">
        <v>15.47</v>
      </c>
      <c r="G298" t="n">
        <v>6.88</v>
      </c>
      <c r="H298" t="n">
        <v>0.09</v>
      </c>
      <c r="I298" t="n">
        <v>135</v>
      </c>
      <c r="J298" t="n">
        <v>297.7</v>
      </c>
      <c r="K298" t="n">
        <v>61.82</v>
      </c>
      <c r="L298" t="n">
        <v>1.5</v>
      </c>
      <c r="M298" t="n">
        <v>133</v>
      </c>
      <c r="N298" t="n">
        <v>84.37</v>
      </c>
      <c r="O298" t="n">
        <v>36949.99</v>
      </c>
      <c r="P298" t="n">
        <v>280.38</v>
      </c>
      <c r="Q298" t="n">
        <v>988.35</v>
      </c>
      <c r="R298" t="n">
        <v>122.22</v>
      </c>
      <c r="S298" t="n">
        <v>35.43</v>
      </c>
      <c r="T298" t="n">
        <v>41747.49</v>
      </c>
      <c r="U298" t="n">
        <v>0.29</v>
      </c>
      <c r="V298" t="n">
        <v>0.74</v>
      </c>
      <c r="W298" t="n">
        <v>3.18</v>
      </c>
      <c r="X298" t="n">
        <v>2.71</v>
      </c>
      <c r="Y298" t="n">
        <v>1</v>
      </c>
      <c r="Z298" t="n">
        <v>10</v>
      </c>
    </row>
    <row r="299">
      <c r="A299" t="n">
        <v>3</v>
      </c>
      <c r="B299" t="n">
        <v>150</v>
      </c>
      <c r="C299" t="inlineStr">
        <is>
          <t xml:space="preserve">CONCLUIDO	</t>
        </is>
      </c>
      <c r="D299" t="n">
        <v>4.1117</v>
      </c>
      <c r="E299" t="n">
        <v>24.32</v>
      </c>
      <c r="F299" t="n">
        <v>15.05</v>
      </c>
      <c r="G299" t="n">
        <v>7.99</v>
      </c>
      <c r="H299" t="n">
        <v>0.1</v>
      </c>
      <c r="I299" t="n">
        <v>113</v>
      </c>
      <c r="J299" t="n">
        <v>298.22</v>
      </c>
      <c r="K299" t="n">
        <v>61.82</v>
      </c>
      <c r="L299" t="n">
        <v>1.75</v>
      </c>
      <c r="M299" t="n">
        <v>111</v>
      </c>
      <c r="N299" t="n">
        <v>84.65000000000001</v>
      </c>
      <c r="O299" t="n">
        <v>37014.39</v>
      </c>
      <c r="P299" t="n">
        <v>272.15</v>
      </c>
      <c r="Q299" t="n">
        <v>988.5700000000001</v>
      </c>
      <c r="R299" t="n">
        <v>108.54</v>
      </c>
      <c r="S299" t="n">
        <v>35.43</v>
      </c>
      <c r="T299" t="n">
        <v>35018.46</v>
      </c>
      <c r="U299" t="n">
        <v>0.33</v>
      </c>
      <c r="V299" t="n">
        <v>0.76</v>
      </c>
      <c r="W299" t="n">
        <v>3.16</v>
      </c>
      <c r="X299" t="n">
        <v>2.29</v>
      </c>
      <c r="Y299" t="n">
        <v>1</v>
      </c>
      <c r="Z299" t="n">
        <v>10</v>
      </c>
    </row>
    <row r="300">
      <c r="A300" t="n">
        <v>4</v>
      </c>
      <c r="B300" t="n">
        <v>150</v>
      </c>
      <c r="C300" t="inlineStr">
        <is>
          <t xml:space="preserve">CONCLUIDO	</t>
        </is>
      </c>
      <c r="D300" t="n">
        <v>4.3424</v>
      </c>
      <c r="E300" t="n">
        <v>23.03</v>
      </c>
      <c r="F300" t="n">
        <v>14.7</v>
      </c>
      <c r="G300" t="n">
        <v>9.19</v>
      </c>
      <c r="H300" t="n">
        <v>0.12</v>
      </c>
      <c r="I300" t="n">
        <v>96</v>
      </c>
      <c r="J300" t="n">
        <v>298.74</v>
      </c>
      <c r="K300" t="n">
        <v>61.82</v>
      </c>
      <c r="L300" t="n">
        <v>2</v>
      </c>
      <c r="M300" t="n">
        <v>94</v>
      </c>
      <c r="N300" t="n">
        <v>84.92</v>
      </c>
      <c r="O300" t="n">
        <v>37078.91</v>
      </c>
      <c r="P300" t="n">
        <v>265.34</v>
      </c>
      <c r="Q300" t="n">
        <v>988.24</v>
      </c>
      <c r="R300" t="n">
        <v>98.03</v>
      </c>
      <c r="S300" t="n">
        <v>35.43</v>
      </c>
      <c r="T300" t="n">
        <v>29848.15</v>
      </c>
      <c r="U300" t="n">
        <v>0.36</v>
      </c>
      <c r="V300" t="n">
        <v>0.78</v>
      </c>
      <c r="W300" t="n">
        <v>3.13</v>
      </c>
      <c r="X300" t="n">
        <v>1.94</v>
      </c>
      <c r="Y300" t="n">
        <v>1</v>
      </c>
      <c r="Z300" t="n">
        <v>10</v>
      </c>
    </row>
    <row r="301">
      <c r="A301" t="n">
        <v>5</v>
      </c>
      <c r="B301" t="n">
        <v>150</v>
      </c>
      <c r="C301" t="inlineStr">
        <is>
          <t xml:space="preserve">CONCLUIDO	</t>
        </is>
      </c>
      <c r="D301" t="n">
        <v>4.5234</v>
      </c>
      <c r="E301" t="n">
        <v>22.11</v>
      </c>
      <c r="F301" t="n">
        <v>14.44</v>
      </c>
      <c r="G301" t="n">
        <v>10.32</v>
      </c>
      <c r="H301" t="n">
        <v>0.13</v>
      </c>
      <c r="I301" t="n">
        <v>84</v>
      </c>
      <c r="J301" t="n">
        <v>299.26</v>
      </c>
      <c r="K301" t="n">
        <v>61.82</v>
      </c>
      <c r="L301" t="n">
        <v>2.25</v>
      </c>
      <c r="M301" t="n">
        <v>82</v>
      </c>
      <c r="N301" t="n">
        <v>85.19</v>
      </c>
      <c r="O301" t="n">
        <v>37143.54</v>
      </c>
      <c r="P301" t="n">
        <v>260.14</v>
      </c>
      <c r="Q301" t="n">
        <v>988.1799999999999</v>
      </c>
      <c r="R301" t="n">
        <v>90.09999999999999</v>
      </c>
      <c r="S301" t="n">
        <v>35.43</v>
      </c>
      <c r="T301" t="n">
        <v>25941.2</v>
      </c>
      <c r="U301" t="n">
        <v>0.39</v>
      </c>
      <c r="V301" t="n">
        <v>0.79</v>
      </c>
      <c r="W301" t="n">
        <v>3.11</v>
      </c>
      <c r="X301" t="n">
        <v>1.69</v>
      </c>
      <c r="Y301" t="n">
        <v>1</v>
      </c>
      <c r="Z301" t="n">
        <v>10</v>
      </c>
    </row>
    <row r="302">
      <c r="A302" t="n">
        <v>6</v>
      </c>
      <c r="B302" t="n">
        <v>150</v>
      </c>
      <c r="C302" t="inlineStr">
        <is>
          <t xml:space="preserve">CONCLUIDO	</t>
        </is>
      </c>
      <c r="D302" t="n">
        <v>4.6748</v>
      </c>
      <c r="E302" t="n">
        <v>21.39</v>
      </c>
      <c r="F302" t="n">
        <v>14.23</v>
      </c>
      <c r="G302" t="n">
        <v>11.38</v>
      </c>
      <c r="H302" t="n">
        <v>0.15</v>
      </c>
      <c r="I302" t="n">
        <v>75</v>
      </c>
      <c r="J302" t="n">
        <v>299.79</v>
      </c>
      <c r="K302" t="n">
        <v>61.82</v>
      </c>
      <c r="L302" t="n">
        <v>2.5</v>
      </c>
      <c r="M302" t="n">
        <v>73</v>
      </c>
      <c r="N302" t="n">
        <v>85.47</v>
      </c>
      <c r="O302" t="n">
        <v>37208.42</v>
      </c>
      <c r="P302" t="n">
        <v>255.68</v>
      </c>
      <c r="Q302" t="n">
        <v>988.29</v>
      </c>
      <c r="R302" t="n">
        <v>83.58</v>
      </c>
      <c r="S302" t="n">
        <v>35.43</v>
      </c>
      <c r="T302" t="n">
        <v>22726.08</v>
      </c>
      <c r="U302" t="n">
        <v>0.42</v>
      </c>
      <c r="V302" t="n">
        <v>0.8</v>
      </c>
      <c r="W302" t="n">
        <v>3.08</v>
      </c>
      <c r="X302" t="n">
        <v>1.47</v>
      </c>
      <c r="Y302" t="n">
        <v>1</v>
      </c>
      <c r="Z302" t="n">
        <v>10</v>
      </c>
    </row>
    <row r="303">
      <c r="A303" t="n">
        <v>7</v>
      </c>
      <c r="B303" t="n">
        <v>150</v>
      </c>
      <c r="C303" t="inlineStr">
        <is>
          <t xml:space="preserve">CONCLUIDO	</t>
        </is>
      </c>
      <c r="D303" t="n">
        <v>4.8039</v>
      </c>
      <c r="E303" t="n">
        <v>20.82</v>
      </c>
      <c r="F303" t="n">
        <v>14.1</v>
      </c>
      <c r="G303" t="n">
        <v>12.62</v>
      </c>
      <c r="H303" t="n">
        <v>0.16</v>
      </c>
      <c r="I303" t="n">
        <v>67</v>
      </c>
      <c r="J303" t="n">
        <v>300.32</v>
      </c>
      <c r="K303" t="n">
        <v>61.82</v>
      </c>
      <c r="L303" t="n">
        <v>2.75</v>
      </c>
      <c r="M303" t="n">
        <v>65</v>
      </c>
      <c r="N303" t="n">
        <v>85.73999999999999</v>
      </c>
      <c r="O303" t="n">
        <v>37273.29</v>
      </c>
      <c r="P303" t="n">
        <v>252.81</v>
      </c>
      <c r="Q303" t="n">
        <v>988.45</v>
      </c>
      <c r="R303" t="n">
        <v>79.61</v>
      </c>
      <c r="S303" t="n">
        <v>35.43</v>
      </c>
      <c r="T303" t="n">
        <v>20783.2</v>
      </c>
      <c r="U303" t="n">
        <v>0.45</v>
      </c>
      <c r="V303" t="n">
        <v>0.8100000000000001</v>
      </c>
      <c r="W303" t="n">
        <v>3.07</v>
      </c>
      <c r="X303" t="n">
        <v>1.34</v>
      </c>
      <c r="Y303" t="n">
        <v>1</v>
      </c>
      <c r="Z303" t="n">
        <v>10</v>
      </c>
    </row>
    <row r="304">
      <c r="A304" t="n">
        <v>8</v>
      </c>
      <c r="B304" t="n">
        <v>150</v>
      </c>
      <c r="C304" t="inlineStr">
        <is>
          <t xml:space="preserve">CONCLUIDO	</t>
        </is>
      </c>
      <c r="D304" t="n">
        <v>4.9068</v>
      </c>
      <c r="E304" t="n">
        <v>20.38</v>
      </c>
      <c r="F304" t="n">
        <v>13.99</v>
      </c>
      <c r="G304" t="n">
        <v>13.76</v>
      </c>
      <c r="H304" t="n">
        <v>0.18</v>
      </c>
      <c r="I304" t="n">
        <v>61</v>
      </c>
      <c r="J304" t="n">
        <v>300.84</v>
      </c>
      <c r="K304" t="n">
        <v>61.82</v>
      </c>
      <c r="L304" t="n">
        <v>3</v>
      </c>
      <c r="M304" t="n">
        <v>59</v>
      </c>
      <c r="N304" t="n">
        <v>86.02</v>
      </c>
      <c r="O304" t="n">
        <v>37338.27</v>
      </c>
      <c r="P304" t="n">
        <v>250.58</v>
      </c>
      <c r="Q304" t="n">
        <v>988.27</v>
      </c>
      <c r="R304" t="n">
        <v>75.98</v>
      </c>
      <c r="S304" t="n">
        <v>35.43</v>
      </c>
      <c r="T304" t="n">
        <v>18998.05</v>
      </c>
      <c r="U304" t="n">
        <v>0.47</v>
      </c>
      <c r="V304" t="n">
        <v>0.8100000000000001</v>
      </c>
      <c r="W304" t="n">
        <v>3.07</v>
      </c>
      <c r="X304" t="n">
        <v>1.24</v>
      </c>
      <c r="Y304" t="n">
        <v>1</v>
      </c>
      <c r="Z304" t="n">
        <v>10</v>
      </c>
    </row>
    <row r="305">
      <c r="A305" t="n">
        <v>9</v>
      </c>
      <c r="B305" t="n">
        <v>150</v>
      </c>
      <c r="C305" t="inlineStr">
        <is>
          <t xml:space="preserve">CONCLUIDO	</t>
        </is>
      </c>
      <c r="D305" t="n">
        <v>5.0067</v>
      </c>
      <c r="E305" t="n">
        <v>19.97</v>
      </c>
      <c r="F305" t="n">
        <v>13.87</v>
      </c>
      <c r="G305" t="n">
        <v>14.86</v>
      </c>
      <c r="H305" t="n">
        <v>0.19</v>
      </c>
      <c r="I305" t="n">
        <v>56</v>
      </c>
      <c r="J305" t="n">
        <v>301.37</v>
      </c>
      <c r="K305" t="n">
        <v>61.82</v>
      </c>
      <c r="L305" t="n">
        <v>3.25</v>
      </c>
      <c r="M305" t="n">
        <v>54</v>
      </c>
      <c r="N305" t="n">
        <v>86.3</v>
      </c>
      <c r="O305" t="n">
        <v>37403.38</v>
      </c>
      <c r="P305" t="n">
        <v>247.59</v>
      </c>
      <c r="Q305" t="n">
        <v>988.12</v>
      </c>
      <c r="R305" t="n">
        <v>72.23</v>
      </c>
      <c r="S305" t="n">
        <v>35.43</v>
      </c>
      <c r="T305" t="n">
        <v>17147.24</v>
      </c>
      <c r="U305" t="n">
        <v>0.49</v>
      </c>
      <c r="V305" t="n">
        <v>0.82</v>
      </c>
      <c r="W305" t="n">
        <v>3.06</v>
      </c>
      <c r="X305" t="n">
        <v>1.11</v>
      </c>
      <c r="Y305" t="n">
        <v>1</v>
      </c>
      <c r="Z305" t="n">
        <v>10</v>
      </c>
    </row>
    <row r="306">
      <c r="A306" t="n">
        <v>10</v>
      </c>
      <c r="B306" t="n">
        <v>150</v>
      </c>
      <c r="C306" t="inlineStr">
        <is>
          <t xml:space="preserve">CONCLUIDO	</t>
        </is>
      </c>
      <c r="D306" t="n">
        <v>5.0862</v>
      </c>
      <c r="E306" t="n">
        <v>19.66</v>
      </c>
      <c r="F306" t="n">
        <v>13.78</v>
      </c>
      <c r="G306" t="n">
        <v>15.89</v>
      </c>
      <c r="H306" t="n">
        <v>0.21</v>
      </c>
      <c r="I306" t="n">
        <v>52</v>
      </c>
      <c r="J306" t="n">
        <v>301.9</v>
      </c>
      <c r="K306" t="n">
        <v>61.82</v>
      </c>
      <c r="L306" t="n">
        <v>3.5</v>
      </c>
      <c r="M306" t="n">
        <v>50</v>
      </c>
      <c r="N306" t="n">
        <v>86.58</v>
      </c>
      <c r="O306" t="n">
        <v>37468.6</v>
      </c>
      <c r="P306" t="n">
        <v>245.37</v>
      </c>
      <c r="Q306" t="n">
        <v>988.3099999999999</v>
      </c>
      <c r="R306" t="n">
        <v>69.27</v>
      </c>
      <c r="S306" t="n">
        <v>35.43</v>
      </c>
      <c r="T306" t="n">
        <v>15685.23</v>
      </c>
      <c r="U306" t="n">
        <v>0.51</v>
      </c>
      <c r="V306" t="n">
        <v>0.83</v>
      </c>
      <c r="W306" t="n">
        <v>3.05</v>
      </c>
      <c r="X306" t="n">
        <v>1.02</v>
      </c>
      <c r="Y306" t="n">
        <v>1</v>
      </c>
      <c r="Z306" t="n">
        <v>10</v>
      </c>
    </row>
    <row r="307">
      <c r="A307" t="n">
        <v>11</v>
      </c>
      <c r="B307" t="n">
        <v>150</v>
      </c>
      <c r="C307" t="inlineStr">
        <is>
          <t xml:space="preserve">CONCLUIDO	</t>
        </is>
      </c>
      <c r="D307" t="n">
        <v>5.1644</v>
      </c>
      <c r="E307" t="n">
        <v>19.36</v>
      </c>
      <c r="F307" t="n">
        <v>13.7</v>
      </c>
      <c r="G307" t="n">
        <v>17.12</v>
      </c>
      <c r="H307" t="n">
        <v>0.22</v>
      </c>
      <c r="I307" t="n">
        <v>48</v>
      </c>
      <c r="J307" t="n">
        <v>302.43</v>
      </c>
      <c r="K307" t="n">
        <v>61.82</v>
      </c>
      <c r="L307" t="n">
        <v>3.75</v>
      </c>
      <c r="M307" t="n">
        <v>46</v>
      </c>
      <c r="N307" t="n">
        <v>86.86</v>
      </c>
      <c r="O307" t="n">
        <v>37533.94</v>
      </c>
      <c r="P307" t="n">
        <v>243.59</v>
      </c>
      <c r="Q307" t="n">
        <v>988.12</v>
      </c>
      <c r="R307" t="n">
        <v>67.14</v>
      </c>
      <c r="S307" t="n">
        <v>35.43</v>
      </c>
      <c r="T307" t="n">
        <v>14639.79</v>
      </c>
      <c r="U307" t="n">
        <v>0.53</v>
      </c>
      <c r="V307" t="n">
        <v>0.83</v>
      </c>
      <c r="W307" t="n">
        <v>3.04</v>
      </c>
      <c r="X307" t="n">
        <v>0.9399999999999999</v>
      </c>
      <c r="Y307" t="n">
        <v>1</v>
      </c>
      <c r="Z307" t="n">
        <v>10</v>
      </c>
    </row>
    <row r="308">
      <c r="A308" t="n">
        <v>12</v>
      </c>
      <c r="B308" t="n">
        <v>150</v>
      </c>
      <c r="C308" t="inlineStr">
        <is>
          <t xml:space="preserve">CONCLUIDO	</t>
        </is>
      </c>
      <c r="D308" t="n">
        <v>5.227</v>
      </c>
      <c r="E308" t="n">
        <v>19.13</v>
      </c>
      <c r="F308" t="n">
        <v>13.63</v>
      </c>
      <c r="G308" t="n">
        <v>18.18</v>
      </c>
      <c r="H308" t="n">
        <v>0.24</v>
      </c>
      <c r="I308" t="n">
        <v>45</v>
      </c>
      <c r="J308" t="n">
        <v>302.96</v>
      </c>
      <c r="K308" t="n">
        <v>61.82</v>
      </c>
      <c r="L308" t="n">
        <v>4</v>
      </c>
      <c r="M308" t="n">
        <v>43</v>
      </c>
      <c r="N308" t="n">
        <v>87.14</v>
      </c>
      <c r="O308" t="n">
        <v>37599.4</v>
      </c>
      <c r="P308" t="n">
        <v>241.94</v>
      </c>
      <c r="Q308" t="n">
        <v>988.1799999999999</v>
      </c>
      <c r="R308" t="n">
        <v>65.09999999999999</v>
      </c>
      <c r="S308" t="n">
        <v>35.43</v>
      </c>
      <c r="T308" t="n">
        <v>13636.42</v>
      </c>
      <c r="U308" t="n">
        <v>0.54</v>
      </c>
      <c r="V308" t="n">
        <v>0.84</v>
      </c>
      <c r="W308" t="n">
        <v>3.04</v>
      </c>
      <c r="X308" t="n">
        <v>0.88</v>
      </c>
      <c r="Y308" t="n">
        <v>1</v>
      </c>
      <c r="Z308" t="n">
        <v>10</v>
      </c>
    </row>
    <row r="309">
      <c r="A309" t="n">
        <v>13</v>
      </c>
      <c r="B309" t="n">
        <v>150</v>
      </c>
      <c r="C309" t="inlineStr">
        <is>
          <t xml:space="preserve">CONCLUIDO	</t>
        </is>
      </c>
      <c r="D309" t="n">
        <v>5.2887</v>
      </c>
      <c r="E309" t="n">
        <v>18.91</v>
      </c>
      <c r="F309" t="n">
        <v>13.58</v>
      </c>
      <c r="G309" t="n">
        <v>19.4</v>
      </c>
      <c r="H309" t="n">
        <v>0.25</v>
      </c>
      <c r="I309" t="n">
        <v>42</v>
      </c>
      <c r="J309" t="n">
        <v>303.49</v>
      </c>
      <c r="K309" t="n">
        <v>61.82</v>
      </c>
      <c r="L309" t="n">
        <v>4.25</v>
      </c>
      <c r="M309" t="n">
        <v>40</v>
      </c>
      <c r="N309" t="n">
        <v>87.42</v>
      </c>
      <c r="O309" t="n">
        <v>37664.98</v>
      </c>
      <c r="P309" t="n">
        <v>240.5</v>
      </c>
      <c r="Q309" t="n">
        <v>988.21</v>
      </c>
      <c r="R309" t="n">
        <v>63.37</v>
      </c>
      <c r="S309" t="n">
        <v>35.43</v>
      </c>
      <c r="T309" t="n">
        <v>12786.63</v>
      </c>
      <c r="U309" t="n">
        <v>0.5600000000000001</v>
      </c>
      <c r="V309" t="n">
        <v>0.84</v>
      </c>
      <c r="W309" t="n">
        <v>3.03</v>
      </c>
      <c r="X309" t="n">
        <v>0.82</v>
      </c>
      <c r="Y309" t="n">
        <v>1</v>
      </c>
      <c r="Z309" t="n">
        <v>10</v>
      </c>
    </row>
    <row r="310">
      <c r="A310" t="n">
        <v>14</v>
      </c>
      <c r="B310" t="n">
        <v>150</v>
      </c>
      <c r="C310" t="inlineStr">
        <is>
          <t xml:space="preserve">CONCLUIDO	</t>
        </is>
      </c>
      <c r="D310" t="n">
        <v>5.3483</v>
      </c>
      <c r="E310" t="n">
        <v>18.7</v>
      </c>
      <c r="F310" t="n">
        <v>13.53</v>
      </c>
      <c r="G310" t="n">
        <v>20.82</v>
      </c>
      <c r="H310" t="n">
        <v>0.26</v>
      </c>
      <c r="I310" t="n">
        <v>39</v>
      </c>
      <c r="J310" t="n">
        <v>304.03</v>
      </c>
      <c r="K310" t="n">
        <v>61.82</v>
      </c>
      <c r="L310" t="n">
        <v>4.5</v>
      </c>
      <c r="M310" t="n">
        <v>37</v>
      </c>
      <c r="N310" t="n">
        <v>87.7</v>
      </c>
      <c r="O310" t="n">
        <v>37730.68</v>
      </c>
      <c r="P310" t="n">
        <v>239.11</v>
      </c>
      <c r="Q310" t="n">
        <v>988.3</v>
      </c>
      <c r="R310" t="n">
        <v>61.9</v>
      </c>
      <c r="S310" t="n">
        <v>35.43</v>
      </c>
      <c r="T310" t="n">
        <v>12064.86</v>
      </c>
      <c r="U310" t="n">
        <v>0.57</v>
      </c>
      <c r="V310" t="n">
        <v>0.84</v>
      </c>
      <c r="W310" t="n">
        <v>3.03</v>
      </c>
      <c r="X310" t="n">
        <v>0.78</v>
      </c>
      <c r="Y310" t="n">
        <v>1</v>
      </c>
      <c r="Z310" t="n">
        <v>10</v>
      </c>
    </row>
    <row r="311">
      <c r="A311" t="n">
        <v>15</v>
      </c>
      <c r="B311" t="n">
        <v>150</v>
      </c>
      <c r="C311" t="inlineStr">
        <is>
          <t xml:space="preserve">CONCLUIDO	</t>
        </is>
      </c>
      <c r="D311" t="n">
        <v>5.3962</v>
      </c>
      <c r="E311" t="n">
        <v>18.53</v>
      </c>
      <c r="F311" t="n">
        <v>13.48</v>
      </c>
      <c r="G311" t="n">
        <v>21.86</v>
      </c>
      <c r="H311" t="n">
        <v>0.28</v>
      </c>
      <c r="I311" t="n">
        <v>37</v>
      </c>
      <c r="J311" t="n">
        <v>304.56</v>
      </c>
      <c r="K311" t="n">
        <v>61.82</v>
      </c>
      <c r="L311" t="n">
        <v>4.75</v>
      </c>
      <c r="M311" t="n">
        <v>35</v>
      </c>
      <c r="N311" t="n">
        <v>87.98999999999999</v>
      </c>
      <c r="O311" t="n">
        <v>37796.51</v>
      </c>
      <c r="P311" t="n">
        <v>237.69</v>
      </c>
      <c r="Q311" t="n">
        <v>988.28</v>
      </c>
      <c r="R311" t="n">
        <v>60.16</v>
      </c>
      <c r="S311" t="n">
        <v>35.43</v>
      </c>
      <c r="T311" t="n">
        <v>11206.48</v>
      </c>
      <c r="U311" t="n">
        <v>0.59</v>
      </c>
      <c r="V311" t="n">
        <v>0.85</v>
      </c>
      <c r="W311" t="n">
        <v>3.03</v>
      </c>
      <c r="X311" t="n">
        <v>0.72</v>
      </c>
      <c r="Y311" t="n">
        <v>1</v>
      </c>
      <c r="Z311" t="n">
        <v>10</v>
      </c>
    </row>
    <row r="312">
      <c r="A312" t="n">
        <v>16</v>
      </c>
      <c r="B312" t="n">
        <v>150</v>
      </c>
      <c r="C312" t="inlineStr">
        <is>
          <t xml:space="preserve">CONCLUIDO	</t>
        </is>
      </c>
      <c r="D312" t="n">
        <v>5.4409</v>
      </c>
      <c r="E312" t="n">
        <v>18.38</v>
      </c>
      <c r="F312" t="n">
        <v>13.44</v>
      </c>
      <c r="G312" t="n">
        <v>23.04</v>
      </c>
      <c r="H312" t="n">
        <v>0.29</v>
      </c>
      <c r="I312" t="n">
        <v>35</v>
      </c>
      <c r="J312" t="n">
        <v>305.09</v>
      </c>
      <c r="K312" t="n">
        <v>61.82</v>
      </c>
      <c r="L312" t="n">
        <v>5</v>
      </c>
      <c r="M312" t="n">
        <v>33</v>
      </c>
      <c r="N312" t="n">
        <v>88.27</v>
      </c>
      <c r="O312" t="n">
        <v>37862.45</v>
      </c>
      <c r="P312" t="n">
        <v>236.6</v>
      </c>
      <c r="Q312" t="n">
        <v>988.3</v>
      </c>
      <c r="R312" t="n">
        <v>58.73</v>
      </c>
      <c r="S312" t="n">
        <v>35.43</v>
      </c>
      <c r="T312" t="n">
        <v>10501.95</v>
      </c>
      <c r="U312" t="n">
        <v>0.6</v>
      </c>
      <c r="V312" t="n">
        <v>0.85</v>
      </c>
      <c r="W312" t="n">
        <v>3.03</v>
      </c>
      <c r="X312" t="n">
        <v>0.68</v>
      </c>
      <c r="Y312" t="n">
        <v>1</v>
      </c>
      <c r="Z312" t="n">
        <v>10</v>
      </c>
    </row>
    <row r="313">
      <c r="A313" t="n">
        <v>17</v>
      </c>
      <c r="B313" t="n">
        <v>150</v>
      </c>
      <c r="C313" t="inlineStr">
        <is>
          <t xml:space="preserve">CONCLUIDO	</t>
        </is>
      </c>
      <c r="D313" t="n">
        <v>5.4886</v>
      </c>
      <c r="E313" t="n">
        <v>18.22</v>
      </c>
      <c r="F313" t="n">
        <v>13.39</v>
      </c>
      <c r="G313" t="n">
        <v>24.34</v>
      </c>
      <c r="H313" t="n">
        <v>0.31</v>
      </c>
      <c r="I313" t="n">
        <v>33</v>
      </c>
      <c r="J313" t="n">
        <v>305.63</v>
      </c>
      <c r="K313" t="n">
        <v>61.82</v>
      </c>
      <c r="L313" t="n">
        <v>5.25</v>
      </c>
      <c r="M313" t="n">
        <v>31</v>
      </c>
      <c r="N313" t="n">
        <v>88.56</v>
      </c>
      <c r="O313" t="n">
        <v>37928.52</v>
      </c>
      <c r="P313" t="n">
        <v>234.75</v>
      </c>
      <c r="Q313" t="n">
        <v>988.23</v>
      </c>
      <c r="R313" t="n">
        <v>57.41</v>
      </c>
      <c r="S313" t="n">
        <v>35.43</v>
      </c>
      <c r="T313" t="n">
        <v>9850.639999999999</v>
      </c>
      <c r="U313" t="n">
        <v>0.62</v>
      </c>
      <c r="V313" t="n">
        <v>0.85</v>
      </c>
      <c r="W313" t="n">
        <v>3.02</v>
      </c>
      <c r="X313" t="n">
        <v>0.63</v>
      </c>
      <c r="Y313" t="n">
        <v>1</v>
      </c>
      <c r="Z313" t="n">
        <v>10</v>
      </c>
    </row>
    <row r="314">
      <c r="A314" t="n">
        <v>18</v>
      </c>
      <c r="B314" t="n">
        <v>150</v>
      </c>
      <c r="C314" t="inlineStr">
        <is>
          <t xml:space="preserve">CONCLUIDO	</t>
        </is>
      </c>
      <c r="D314" t="n">
        <v>5.5021</v>
      </c>
      <c r="E314" t="n">
        <v>18.17</v>
      </c>
      <c r="F314" t="n">
        <v>13.4</v>
      </c>
      <c r="G314" t="n">
        <v>25.12</v>
      </c>
      <c r="H314" t="n">
        <v>0.32</v>
      </c>
      <c r="I314" t="n">
        <v>32</v>
      </c>
      <c r="J314" t="n">
        <v>306.17</v>
      </c>
      <c r="K314" t="n">
        <v>61.82</v>
      </c>
      <c r="L314" t="n">
        <v>5.5</v>
      </c>
      <c r="M314" t="n">
        <v>30</v>
      </c>
      <c r="N314" t="n">
        <v>88.84</v>
      </c>
      <c r="O314" t="n">
        <v>37994.72</v>
      </c>
      <c r="P314" t="n">
        <v>234.56</v>
      </c>
      <c r="Q314" t="n">
        <v>988.1900000000001</v>
      </c>
      <c r="R314" t="n">
        <v>57.56</v>
      </c>
      <c r="S314" t="n">
        <v>35.43</v>
      </c>
      <c r="T314" t="n">
        <v>9932.700000000001</v>
      </c>
      <c r="U314" t="n">
        <v>0.62</v>
      </c>
      <c r="V314" t="n">
        <v>0.85</v>
      </c>
      <c r="W314" t="n">
        <v>3.03</v>
      </c>
      <c r="X314" t="n">
        <v>0.65</v>
      </c>
      <c r="Y314" t="n">
        <v>1</v>
      </c>
      <c r="Z314" t="n">
        <v>10</v>
      </c>
    </row>
    <row r="315">
      <c r="A315" t="n">
        <v>19</v>
      </c>
      <c r="B315" t="n">
        <v>150</v>
      </c>
      <c r="C315" t="inlineStr">
        <is>
          <t xml:space="preserve">CONCLUIDO	</t>
        </is>
      </c>
      <c r="D315" t="n">
        <v>5.5568</v>
      </c>
      <c r="E315" t="n">
        <v>18</v>
      </c>
      <c r="F315" t="n">
        <v>13.33</v>
      </c>
      <c r="G315" t="n">
        <v>26.66</v>
      </c>
      <c r="H315" t="n">
        <v>0.33</v>
      </c>
      <c r="I315" t="n">
        <v>30</v>
      </c>
      <c r="J315" t="n">
        <v>306.7</v>
      </c>
      <c r="K315" t="n">
        <v>61.82</v>
      </c>
      <c r="L315" t="n">
        <v>5.75</v>
      </c>
      <c r="M315" t="n">
        <v>28</v>
      </c>
      <c r="N315" t="n">
        <v>89.13</v>
      </c>
      <c r="O315" t="n">
        <v>38061.04</v>
      </c>
      <c r="P315" t="n">
        <v>232.83</v>
      </c>
      <c r="Q315" t="n">
        <v>988.14</v>
      </c>
      <c r="R315" t="n">
        <v>55.8</v>
      </c>
      <c r="S315" t="n">
        <v>35.43</v>
      </c>
      <c r="T315" t="n">
        <v>9062.99</v>
      </c>
      <c r="U315" t="n">
        <v>0.63</v>
      </c>
      <c r="V315" t="n">
        <v>0.85</v>
      </c>
      <c r="W315" t="n">
        <v>3.01</v>
      </c>
      <c r="X315" t="n">
        <v>0.58</v>
      </c>
      <c r="Y315" t="n">
        <v>1</v>
      </c>
      <c r="Z315" t="n">
        <v>10</v>
      </c>
    </row>
    <row r="316">
      <c r="A316" t="n">
        <v>20</v>
      </c>
      <c r="B316" t="n">
        <v>150</v>
      </c>
      <c r="C316" t="inlineStr">
        <is>
          <t xml:space="preserve">CONCLUIDO	</t>
        </is>
      </c>
      <c r="D316" t="n">
        <v>5.5807</v>
      </c>
      <c r="E316" t="n">
        <v>17.92</v>
      </c>
      <c r="F316" t="n">
        <v>13.31</v>
      </c>
      <c r="G316" t="n">
        <v>27.54</v>
      </c>
      <c r="H316" t="n">
        <v>0.35</v>
      </c>
      <c r="I316" t="n">
        <v>29</v>
      </c>
      <c r="J316" t="n">
        <v>307.24</v>
      </c>
      <c r="K316" t="n">
        <v>61.82</v>
      </c>
      <c r="L316" t="n">
        <v>6</v>
      </c>
      <c r="M316" t="n">
        <v>27</v>
      </c>
      <c r="N316" t="n">
        <v>89.42</v>
      </c>
      <c r="O316" t="n">
        <v>38127.48</v>
      </c>
      <c r="P316" t="n">
        <v>232.06</v>
      </c>
      <c r="Q316" t="n">
        <v>988.29</v>
      </c>
      <c r="R316" t="n">
        <v>55.18</v>
      </c>
      <c r="S316" t="n">
        <v>35.43</v>
      </c>
      <c r="T316" t="n">
        <v>8756.1</v>
      </c>
      <c r="U316" t="n">
        <v>0.64</v>
      </c>
      <c r="V316" t="n">
        <v>0.86</v>
      </c>
      <c r="W316" t="n">
        <v>3.01</v>
      </c>
      <c r="X316" t="n">
        <v>0.5600000000000001</v>
      </c>
      <c r="Y316" t="n">
        <v>1</v>
      </c>
      <c r="Z316" t="n">
        <v>10</v>
      </c>
    </row>
    <row r="317">
      <c r="A317" t="n">
        <v>21</v>
      </c>
      <c r="B317" t="n">
        <v>150</v>
      </c>
      <c r="C317" t="inlineStr">
        <is>
          <t xml:space="preserve">CONCLUIDO	</t>
        </is>
      </c>
      <c r="D317" t="n">
        <v>5.6033</v>
      </c>
      <c r="E317" t="n">
        <v>17.85</v>
      </c>
      <c r="F317" t="n">
        <v>13.29</v>
      </c>
      <c r="G317" t="n">
        <v>28.49</v>
      </c>
      <c r="H317" t="n">
        <v>0.36</v>
      </c>
      <c r="I317" t="n">
        <v>28</v>
      </c>
      <c r="J317" t="n">
        <v>307.78</v>
      </c>
      <c r="K317" t="n">
        <v>61.82</v>
      </c>
      <c r="L317" t="n">
        <v>6.25</v>
      </c>
      <c r="M317" t="n">
        <v>26</v>
      </c>
      <c r="N317" t="n">
        <v>89.70999999999999</v>
      </c>
      <c r="O317" t="n">
        <v>38194.05</v>
      </c>
      <c r="P317" t="n">
        <v>231.21</v>
      </c>
      <c r="Q317" t="n">
        <v>988.15</v>
      </c>
      <c r="R317" t="n">
        <v>54.65</v>
      </c>
      <c r="S317" t="n">
        <v>35.43</v>
      </c>
      <c r="T317" t="n">
        <v>8494.209999999999</v>
      </c>
      <c r="U317" t="n">
        <v>0.65</v>
      </c>
      <c r="V317" t="n">
        <v>0.86</v>
      </c>
      <c r="W317" t="n">
        <v>3.01</v>
      </c>
      <c r="X317" t="n">
        <v>0.54</v>
      </c>
      <c r="Y317" t="n">
        <v>1</v>
      </c>
      <c r="Z317" t="n">
        <v>10</v>
      </c>
    </row>
    <row r="318">
      <c r="A318" t="n">
        <v>22</v>
      </c>
      <c r="B318" t="n">
        <v>150</v>
      </c>
      <c r="C318" t="inlineStr">
        <is>
          <t xml:space="preserve">CONCLUIDO	</t>
        </is>
      </c>
      <c r="D318" t="n">
        <v>5.629</v>
      </c>
      <c r="E318" t="n">
        <v>17.77</v>
      </c>
      <c r="F318" t="n">
        <v>13.27</v>
      </c>
      <c r="G318" t="n">
        <v>29.48</v>
      </c>
      <c r="H318" t="n">
        <v>0.38</v>
      </c>
      <c r="I318" t="n">
        <v>27</v>
      </c>
      <c r="J318" t="n">
        <v>308.32</v>
      </c>
      <c r="K318" t="n">
        <v>61.82</v>
      </c>
      <c r="L318" t="n">
        <v>6.5</v>
      </c>
      <c r="M318" t="n">
        <v>25</v>
      </c>
      <c r="N318" t="n">
        <v>90</v>
      </c>
      <c r="O318" t="n">
        <v>38260.74</v>
      </c>
      <c r="P318" t="n">
        <v>230.34</v>
      </c>
      <c r="Q318" t="n">
        <v>988.09</v>
      </c>
      <c r="R318" t="n">
        <v>53.81</v>
      </c>
      <c r="S318" t="n">
        <v>35.43</v>
      </c>
      <c r="T318" t="n">
        <v>8082.68</v>
      </c>
      <c r="U318" t="n">
        <v>0.66</v>
      </c>
      <c r="V318" t="n">
        <v>0.86</v>
      </c>
      <c r="W318" t="n">
        <v>3.01</v>
      </c>
      <c r="X318" t="n">
        <v>0.51</v>
      </c>
      <c r="Y318" t="n">
        <v>1</v>
      </c>
      <c r="Z318" t="n">
        <v>10</v>
      </c>
    </row>
    <row r="319">
      <c r="A319" t="n">
        <v>23</v>
      </c>
      <c r="B319" t="n">
        <v>150</v>
      </c>
      <c r="C319" t="inlineStr">
        <is>
          <t xml:space="preserve">CONCLUIDO	</t>
        </is>
      </c>
      <c r="D319" t="n">
        <v>5.6501</v>
      </c>
      <c r="E319" t="n">
        <v>17.7</v>
      </c>
      <c r="F319" t="n">
        <v>13.26</v>
      </c>
      <c r="G319" t="n">
        <v>30.59</v>
      </c>
      <c r="H319" t="n">
        <v>0.39</v>
      </c>
      <c r="I319" t="n">
        <v>26</v>
      </c>
      <c r="J319" t="n">
        <v>308.86</v>
      </c>
      <c r="K319" t="n">
        <v>61.82</v>
      </c>
      <c r="L319" t="n">
        <v>6.75</v>
      </c>
      <c r="M319" t="n">
        <v>24</v>
      </c>
      <c r="N319" t="n">
        <v>90.29000000000001</v>
      </c>
      <c r="O319" t="n">
        <v>38327.57</v>
      </c>
      <c r="P319" t="n">
        <v>229.59</v>
      </c>
      <c r="Q319" t="n">
        <v>988.23</v>
      </c>
      <c r="R319" t="n">
        <v>53.26</v>
      </c>
      <c r="S319" t="n">
        <v>35.43</v>
      </c>
      <c r="T319" t="n">
        <v>7812.94</v>
      </c>
      <c r="U319" t="n">
        <v>0.67</v>
      </c>
      <c r="V319" t="n">
        <v>0.86</v>
      </c>
      <c r="W319" t="n">
        <v>3.01</v>
      </c>
      <c r="X319" t="n">
        <v>0.5</v>
      </c>
      <c r="Y319" t="n">
        <v>1</v>
      </c>
      <c r="Z319" t="n">
        <v>10</v>
      </c>
    </row>
    <row r="320">
      <c r="A320" t="n">
        <v>24</v>
      </c>
      <c r="B320" t="n">
        <v>150</v>
      </c>
      <c r="C320" t="inlineStr">
        <is>
          <t xml:space="preserve">CONCLUIDO	</t>
        </is>
      </c>
      <c r="D320" t="n">
        <v>5.6768</v>
      </c>
      <c r="E320" t="n">
        <v>17.62</v>
      </c>
      <c r="F320" t="n">
        <v>13.23</v>
      </c>
      <c r="G320" t="n">
        <v>31.75</v>
      </c>
      <c r="H320" t="n">
        <v>0.4</v>
      </c>
      <c r="I320" t="n">
        <v>25</v>
      </c>
      <c r="J320" t="n">
        <v>309.41</v>
      </c>
      <c r="K320" t="n">
        <v>61.82</v>
      </c>
      <c r="L320" t="n">
        <v>7</v>
      </c>
      <c r="M320" t="n">
        <v>23</v>
      </c>
      <c r="N320" t="n">
        <v>90.59</v>
      </c>
      <c r="O320" t="n">
        <v>38394.52</v>
      </c>
      <c r="P320" t="n">
        <v>228.61</v>
      </c>
      <c r="Q320" t="n">
        <v>988.15</v>
      </c>
      <c r="R320" t="n">
        <v>52.65</v>
      </c>
      <c r="S320" t="n">
        <v>35.43</v>
      </c>
      <c r="T320" t="n">
        <v>7511.52</v>
      </c>
      <c r="U320" t="n">
        <v>0.67</v>
      </c>
      <c r="V320" t="n">
        <v>0.86</v>
      </c>
      <c r="W320" t="n">
        <v>3</v>
      </c>
      <c r="X320" t="n">
        <v>0.47</v>
      </c>
      <c r="Y320" t="n">
        <v>1</v>
      </c>
      <c r="Z320" t="n">
        <v>10</v>
      </c>
    </row>
    <row r="321">
      <c r="A321" t="n">
        <v>25</v>
      </c>
      <c r="B321" t="n">
        <v>150</v>
      </c>
      <c r="C321" t="inlineStr">
        <is>
          <t xml:space="preserve">CONCLUIDO	</t>
        </is>
      </c>
      <c r="D321" t="n">
        <v>5.7036</v>
      </c>
      <c r="E321" t="n">
        <v>17.53</v>
      </c>
      <c r="F321" t="n">
        <v>13.2</v>
      </c>
      <c r="G321" t="n">
        <v>33.01</v>
      </c>
      <c r="H321" t="n">
        <v>0.42</v>
      </c>
      <c r="I321" t="n">
        <v>24</v>
      </c>
      <c r="J321" t="n">
        <v>309.95</v>
      </c>
      <c r="K321" t="n">
        <v>61.82</v>
      </c>
      <c r="L321" t="n">
        <v>7.25</v>
      </c>
      <c r="M321" t="n">
        <v>22</v>
      </c>
      <c r="N321" t="n">
        <v>90.88</v>
      </c>
      <c r="O321" t="n">
        <v>38461.6</v>
      </c>
      <c r="P321" t="n">
        <v>227.49</v>
      </c>
      <c r="Q321" t="n">
        <v>988.15</v>
      </c>
      <c r="R321" t="n">
        <v>51.57</v>
      </c>
      <c r="S321" t="n">
        <v>35.43</v>
      </c>
      <c r="T321" t="n">
        <v>6976.16</v>
      </c>
      <c r="U321" t="n">
        <v>0.6899999999999999</v>
      </c>
      <c r="V321" t="n">
        <v>0.86</v>
      </c>
      <c r="W321" t="n">
        <v>3</v>
      </c>
      <c r="X321" t="n">
        <v>0.45</v>
      </c>
      <c r="Y321" t="n">
        <v>1</v>
      </c>
      <c r="Z321" t="n">
        <v>10</v>
      </c>
    </row>
    <row r="322">
      <c r="A322" t="n">
        <v>26</v>
      </c>
      <c r="B322" t="n">
        <v>150</v>
      </c>
      <c r="C322" t="inlineStr">
        <is>
          <t xml:space="preserve">CONCLUIDO	</t>
        </is>
      </c>
      <c r="D322" t="n">
        <v>5.7224</v>
      </c>
      <c r="E322" t="n">
        <v>17.48</v>
      </c>
      <c r="F322" t="n">
        <v>13.2</v>
      </c>
      <c r="G322" t="n">
        <v>34.44</v>
      </c>
      <c r="H322" t="n">
        <v>0.43</v>
      </c>
      <c r="I322" t="n">
        <v>23</v>
      </c>
      <c r="J322" t="n">
        <v>310.5</v>
      </c>
      <c r="K322" t="n">
        <v>61.82</v>
      </c>
      <c r="L322" t="n">
        <v>7.5</v>
      </c>
      <c r="M322" t="n">
        <v>21</v>
      </c>
      <c r="N322" t="n">
        <v>91.18000000000001</v>
      </c>
      <c r="O322" t="n">
        <v>38528.81</v>
      </c>
      <c r="P322" t="n">
        <v>226.91</v>
      </c>
      <c r="Q322" t="n">
        <v>988.12</v>
      </c>
      <c r="R322" t="n">
        <v>51.64</v>
      </c>
      <c r="S322" t="n">
        <v>35.43</v>
      </c>
      <c r="T322" t="n">
        <v>7017.83</v>
      </c>
      <c r="U322" t="n">
        <v>0.6899999999999999</v>
      </c>
      <c r="V322" t="n">
        <v>0.86</v>
      </c>
      <c r="W322" t="n">
        <v>3</v>
      </c>
      <c r="X322" t="n">
        <v>0.45</v>
      </c>
      <c r="Y322" t="n">
        <v>1</v>
      </c>
      <c r="Z322" t="n">
        <v>10</v>
      </c>
    </row>
    <row r="323">
      <c r="A323" t="n">
        <v>27</v>
      </c>
      <c r="B323" t="n">
        <v>150</v>
      </c>
      <c r="C323" t="inlineStr">
        <is>
          <t xml:space="preserve">CONCLUIDO	</t>
        </is>
      </c>
      <c r="D323" t="n">
        <v>5.7498</v>
      </c>
      <c r="E323" t="n">
        <v>17.39</v>
      </c>
      <c r="F323" t="n">
        <v>13.17</v>
      </c>
      <c r="G323" t="n">
        <v>35.92</v>
      </c>
      <c r="H323" t="n">
        <v>0.44</v>
      </c>
      <c r="I323" t="n">
        <v>22</v>
      </c>
      <c r="J323" t="n">
        <v>311.04</v>
      </c>
      <c r="K323" t="n">
        <v>61.82</v>
      </c>
      <c r="L323" t="n">
        <v>7.75</v>
      </c>
      <c r="M323" t="n">
        <v>20</v>
      </c>
      <c r="N323" t="n">
        <v>91.47</v>
      </c>
      <c r="O323" t="n">
        <v>38596.15</v>
      </c>
      <c r="P323" t="n">
        <v>226.15</v>
      </c>
      <c r="Q323" t="n">
        <v>988.1900000000001</v>
      </c>
      <c r="R323" t="n">
        <v>50.62</v>
      </c>
      <c r="S323" t="n">
        <v>35.43</v>
      </c>
      <c r="T323" t="n">
        <v>6512.28</v>
      </c>
      <c r="U323" t="n">
        <v>0.7</v>
      </c>
      <c r="V323" t="n">
        <v>0.87</v>
      </c>
      <c r="W323" t="n">
        <v>3</v>
      </c>
      <c r="X323" t="n">
        <v>0.42</v>
      </c>
      <c r="Y323" t="n">
        <v>1</v>
      </c>
      <c r="Z323" t="n">
        <v>10</v>
      </c>
    </row>
    <row r="324">
      <c r="A324" t="n">
        <v>28</v>
      </c>
      <c r="B324" t="n">
        <v>150</v>
      </c>
      <c r="C324" t="inlineStr">
        <is>
          <t xml:space="preserve">CONCLUIDO	</t>
        </is>
      </c>
      <c r="D324" t="n">
        <v>5.7501</v>
      </c>
      <c r="E324" t="n">
        <v>17.39</v>
      </c>
      <c r="F324" t="n">
        <v>13.17</v>
      </c>
      <c r="G324" t="n">
        <v>35.92</v>
      </c>
      <c r="H324" t="n">
        <v>0.46</v>
      </c>
      <c r="I324" t="n">
        <v>22</v>
      </c>
      <c r="J324" t="n">
        <v>311.59</v>
      </c>
      <c r="K324" t="n">
        <v>61.82</v>
      </c>
      <c r="L324" t="n">
        <v>8</v>
      </c>
      <c r="M324" t="n">
        <v>20</v>
      </c>
      <c r="N324" t="n">
        <v>91.77</v>
      </c>
      <c r="O324" t="n">
        <v>38663.62</v>
      </c>
      <c r="P324" t="n">
        <v>225.49</v>
      </c>
      <c r="Q324" t="n">
        <v>988.28</v>
      </c>
      <c r="R324" t="n">
        <v>50.74</v>
      </c>
      <c r="S324" t="n">
        <v>35.43</v>
      </c>
      <c r="T324" t="n">
        <v>6572.96</v>
      </c>
      <c r="U324" t="n">
        <v>0.7</v>
      </c>
      <c r="V324" t="n">
        <v>0.87</v>
      </c>
      <c r="W324" t="n">
        <v>3</v>
      </c>
      <c r="X324" t="n">
        <v>0.42</v>
      </c>
      <c r="Y324" t="n">
        <v>1</v>
      </c>
      <c r="Z324" t="n">
        <v>10</v>
      </c>
    </row>
    <row r="325">
      <c r="A325" t="n">
        <v>29</v>
      </c>
      <c r="B325" t="n">
        <v>150</v>
      </c>
      <c r="C325" t="inlineStr">
        <is>
          <t xml:space="preserve">CONCLUIDO	</t>
        </is>
      </c>
      <c r="D325" t="n">
        <v>5.7749</v>
      </c>
      <c r="E325" t="n">
        <v>17.32</v>
      </c>
      <c r="F325" t="n">
        <v>13.15</v>
      </c>
      <c r="G325" t="n">
        <v>37.58</v>
      </c>
      <c r="H325" t="n">
        <v>0.47</v>
      </c>
      <c r="I325" t="n">
        <v>21</v>
      </c>
      <c r="J325" t="n">
        <v>312.14</v>
      </c>
      <c r="K325" t="n">
        <v>61.82</v>
      </c>
      <c r="L325" t="n">
        <v>8.25</v>
      </c>
      <c r="M325" t="n">
        <v>19</v>
      </c>
      <c r="N325" t="n">
        <v>92.06999999999999</v>
      </c>
      <c r="O325" t="n">
        <v>38731.35</v>
      </c>
      <c r="P325" t="n">
        <v>224.5</v>
      </c>
      <c r="Q325" t="n">
        <v>988.11</v>
      </c>
      <c r="R325" t="n">
        <v>50.29</v>
      </c>
      <c r="S325" t="n">
        <v>35.43</v>
      </c>
      <c r="T325" t="n">
        <v>6353.41</v>
      </c>
      <c r="U325" t="n">
        <v>0.7</v>
      </c>
      <c r="V325" t="n">
        <v>0.87</v>
      </c>
      <c r="W325" t="n">
        <v>2.99</v>
      </c>
      <c r="X325" t="n">
        <v>0.4</v>
      </c>
      <c r="Y325" t="n">
        <v>1</v>
      </c>
      <c r="Z325" t="n">
        <v>10</v>
      </c>
    </row>
    <row r="326">
      <c r="A326" t="n">
        <v>30</v>
      </c>
      <c r="B326" t="n">
        <v>150</v>
      </c>
      <c r="C326" t="inlineStr">
        <is>
          <t xml:space="preserve">CONCLUIDO	</t>
        </is>
      </c>
      <c r="D326" t="n">
        <v>5.8021</v>
      </c>
      <c r="E326" t="n">
        <v>17.24</v>
      </c>
      <c r="F326" t="n">
        <v>13.13</v>
      </c>
      <c r="G326" t="n">
        <v>39.38</v>
      </c>
      <c r="H326" t="n">
        <v>0.48</v>
      </c>
      <c r="I326" t="n">
        <v>20</v>
      </c>
      <c r="J326" t="n">
        <v>312.69</v>
      </c>
      <c r="K326" t="n">
        <v>61.82</v>
      </c>
      <c r="L326" t="n">
        <v>8.5</v>
      </c>
      <c r="M326" t="n">
        <v>18</v>
      </c>
      <c r="N326" t="n">
        <v>92.37</v>
      </c>
      <c r="O326" t="n">
        <v>38799.09</v>
      </c>
      <c r="P326" t="n">
        <v>224.02</v>
      </c>
      <c r="Q326" t="n">
        <v>988.12</v>
      </c>
      <c r="R326" t="n">
        <v>49.31</v>
      </c>
      <c r="S326" t="n">
        <v>35.43</v>
      </c>
      <c r="T326" t="n">
        <v>5867.64</v>
      </c>
      <c r="U326" t="n">
        <v>0.72</v>
      </c>
      <c r="V326" t="n">
        <v>0.87</v>
      </c>
      <c r="W326" t="n">
        <v>3</v>
      </c>
      <c r="X326" t="n">
        <v>0.37</v>
      </c>
      <c r="Y326" t="n">
        <v>1</v>
      </c>
      <c r="Z326" t="n">
        <v>10</v>
      </c>
    </row>
    <row r="327">
      <c r="A327" t="n">
        <v>31</v>
      </c>
      <c r="B327" t="n">
        <v>150</v>
      </c>
      <c r="C327" t="inlineStr">
        <is>
          <t xml:space="preserve">CONCLUIDO	</t>
        </is>
      </c>
      <c r="D327" t="n">
        <v>5.8037</v>
      </c>
      <c r="E327" t="n">
        <v>17.23</v>
      </c>
      <c r="F327" t="n">
        <v>13.12</v>
      </c>
      <c r="G327" t="n">
        <v>39.37</v>
      </c>
      <c r="H327" t="n">
        <v>0.5</v>
      </c>
      <c r="I327" t="n">
        <v>20</v>
      </c>
      <c r="J327" t="n">
        <v>313.24</v>
      </c>
      <c r="K327" t="n">
        <v>61.82</v>
      </c>
      <c r="L327" t="n">
        <v>8.75</v>
      </c>
      <c r="M327" t="n">
        <v>18</v>
      </c>
      <c r="N327" t="n">
        <v>92.67</v>
      </c>
      <c r="O327" t="n">
        <v>38866.96</v>
      </c>
      <c r="P327" t="n">
        <v>223.18</v>
      </c>
      <c r="Q327" t="n">
        <v>988.24</v>
      </c>
      <c r="R327" t="n">
        <v>49.01</v>
      </c>
      <c r="S327" t="n">
        <v>35.43</v>
      </c>
      <c r="T327" t="n">
        <v>5717.27</v>
      </c>
      <c r="U327" t="n">
        <v>0.72</v>
      </c>
      <c r="V327" t="n">
        <v>0.87</v>
      </c>
      <c r="W327" t="n">
        <v>3</v>
      </c>
      <c r="X327" t="n">
        <v>0.37</v>
      </c>
      <c r="Y327" t="n">
        <v>1</v>
      </c>
      <c r="Z327" t="n">
        <v>10</v>
      </c>
    </row>
    <row r="328">
      <c r="A328" t="n">
        <v>32</v>
      </c>
      <c r="B328" t="n">
        <v>150</v>
      </c>
      <c r="C328" t="inlineStr">
        <is>
          <t xml:space="preserve">CONCLUIDO	</t>
        </is>
      </c>
      <c r="D328" t="n">
        <v>5.8276</v>
      </c>
      <c r="E328" t="n">
        <v>17.16</v>
      </c>
      <c r="F328" t="n">
        <v>13.11</v>
      </c>
      <c r="G328" t="n">
        <v>41.39</v>
      </c>
      <c r="H328" t="n">
        <v>0.51</v>
      </c>
      <c r="I328" t="n">
        <v>19</v>
      </c>
      <c r="J328" t="n">
        <v>313.79</v>
      </c>
      <c r="K328" t="n">
        <v>61.82</v>
      </c>
      <c r="L328" t="n">
        <v>9</v>
      </c>
      <c r="M328" t="n">
        <v>17</v>
      </c>
      <c r="N328" t="n">
        <v>92.97</v>
      </c>
      <c r="O328" t="n">
        <v>38934.97</v>
      </c>
      <c r="P328" t="n">
        <v>222.34</v>
      </c>
      <c r="Q328" t="n">
        <v>988.13</v>
      </c>
      <c r="R328" t="n">
        <v>48.61</v>
      </c>
      <c r="S328" t="n">
        <v>35.43</v>
      </c>
      <c r="T328" t="n">
        <v>5523.11</v>
      </c>
      <c r="U328" t="n">
        <v>0.73</v>
      </c>
      <c r="V328" t="n">
        <v>0.87</v>
      </c>
      <c r="W328" t="n">
        <v>3</v>
      </c>
      <c r="X328" t="n">
        <v>0.35</v>
      </c>
      <c r="Y328" t="n">
        <v>1</v>
      </c>
      <c r="Z328" t="n">
        <v>10</v>
      </c>
    </row>
    <row r="329">
      <c r="A329" t="n">
        <v>33</v>
      </c>
      <c r="B329" t="n">
        <v>150</v>
      </c>
      <c r="C329" t="inlineStr">
        <is>
          <t xml:space="preserve">CONCLUIDO	</t>
        </is>
      </c>
      <c r="D329" t="n">
        <v>5.829</v>
      </c>
      <c r="E329" t="n">
        <v>17.16</v>
      </c>
      <c r="F329" t="n">
        <v>13.1</v>
      </c>
      <c r="G329" t="n">
        <v>41.38</v>
      </c>
      <c r="H329" t="n">
        <v>0.52</v>
      </c>
      <c r="I329" t="n">
        <v>19</v>
      </c>
      <c r="J329" t="n">
        <v>314.34</v>
      </c>
      <c r="K329" t="n">
        <v>61.82</v>
      </c>
      <c r="L329" t="n">
        <v>9.25</v>
      </c>
      <c r="M329" t="n">
        <v>17</v>
      </c>
      <c r="N329" t="n">
        <v>93.27</v>
      </c>
      <c r="O329" t="n">
        <v>39003.11</v>
      </c>
      <c r="P329" t="n">
        <v>221.22</v>
      </c>
      <c r="Q329" t="n">
        <v>988.08</v>
      </c>
      <c r="R329" t="n">
        <v>48.55</v>
      </c>
      <c r="S329" t="n">
        <v>35.43</v>
      </c>
      <c r="T329" t="n">
        <v>5492.88</v>
      </c>
      <c r="U329" t="n">
        <v>0.73</v>
      </c>
      <c r="V329" t="n">
        <v>0.87</v>
      </c>
      <c r="W329" t="n">
        <v>3</v>
      </c>
      <c r="X329" t="n">
        <v>0.35</v>
      </c>
      <c r="Y329" t="n">
        <v>1</v>
      </c>
      <c r="Z329" t="n">
        <v>10</v>
      </c>
    </row>
    <row r="330">
      <c r="A330" t="n">
        <v>34</v>
      </c>
      <c r="B330" t="n">
        <v>150</v>
      </c>
      <c r="C330" t="inlineStr">
        <is>
          <t xml:space="preserve">CONCLUIDO	</t>
        </is>
      </c>
      <c r="D330" t="n">
        <v>5.8527</v>
      </c>
      <c r="E330" t="n">
        <v>17.09</v>
      </c>
      <c r="F330" t="n">
        <v>13.09</v>
      </c>
      <c r="G330" t="n">
        <v>43.63</v>
      </c>
      <c r="H330" t="n">
        <v>0.54</v>
      </c>
      <c r="I330" t="n">
        <v>18</v>
      </c>
      <c r="J330" t="n">
        <v>314.9</v>
      </c>
      <c r="K330" t="n">
        <v>61.82</v>
      </c>
      <c r="L330" t="n">
        <v>9.5</v>
      </c>
      <c r="M330" t="n">
        <v>16</v>
      </c>
      <c r="N330" t="n">
        <v>93.56999999999999</v>
      </c>
      <c r="O330" t="n">
        <v>39071.38</v>
      </c>
      <c r="P330" t="n">
        <v>221.09</v>
      </c>
      <c r="Q330" t="n">
        <v>988.08</v>
      </c>
      <c r="R330" t="n">
        <v>48.02</v>
      </c>
      <c r="S330" t="n">
        <v>35.43</v>
      </c>
      <c r="T330" t="n">
        <v>5232.83</v>
      </c>
      <c r="U330" t="n">
        <v>0.74</v>
      </c>
      <c r="V330" t="n">
        <v>0.87</v>
      </c>
      <c r="W330" t="n">
        <v>3</v>
      </c>
      <c r="X330" t="n">
        <v>0.34</v>
      </c>
      <c r="Y330" t="n">
        <v>1</v>
      </c>
      <c r="Z330" t="n">
        <v>10</v>
      </c>
    </row>
    <row r="331">
      <c r="A331" t="n">
        <v>35</v>
      </c>
      <c r="B331" t="n">
        <v>150</v>
      </c>
      <c r="C331" t="inlineStr">
        <is>
          <t xml:space="preserve">CONCLUIDO	</t>
        </is>
      </c>
      <c r="D331" t="n">
        <v>5.8538</v>
      </c>
      <c r="E331" t="n">
        <v>17.08</v>
      </c>
      <c r="F331" t="n">
        <v>13.09</v>
      </c>
      <c r="G331" t="n">
        <v>43.62</v>
      </c>
      <c r="H331" t="n">
        <v>0.55</v>
      </c>
      <c r="I331" t="n">
        <v>18</v>
      </c>
      <c r="J331" t="n">
        <v>315.45</v>
      </c>
      <c r="K331" t="n">
        <v>61.82</v>
      </c>
      <c r="L331" t="n">
        <v>9.75</v>
      </c>
      <c r="M331" t="n">
        <v>16</v>
      </c>
      <c r="N331" t="n">
        <v>93.88</v>
      </c>
      <c r="O331" t="n">
        <v>39139.8</v>
      </c>
      <c r="P331" t="n">
        <v>219.95</v>
      </c>
      <c r="Q331" t="n">
        <v>988.08</v>
      </c>
      <c r="R331" t="n">
        <v>48.05</v>
      </c>
      <c r="S331" t="n">
        <v>35.43</v>
      </c>
      <c r="T331" t="n">
        <v>5244.1</v>
      </c>
      <c r="U331" t="n">
        <v>0.74</v>
      </c>
      <c r="V331" t="n">
        <v>0.87</v>
      </c>
      <c r="W331" t="n">
        <v>2.99</v>
      </c>
      <c r="X331" t="n">
        <v>0.33</v>
      </c>
      <c r="Y331" t="n">
        <v>1</v>
      </c>
      <c r="Z331" t="n">
        <v>10</v>
      </c>
    </row>
    <row r="332">
      <c r="A332" t="n">
        <v>36</v>
      </c>
      <c r="B332" t="n">
        <v>150</v>
      </c>
      <c r="C332" t="inlineStr">
        <is>
          <t xml:space="preserve">CONCLUIDO	</t>
        </is>
      </c>
      <c r="D332" t="n">
        <v>5.8793</v>
      </c>
      <c r="E332" t="n">
        <v>17.01</v>
      </c>
      <c r="F332" t="n">
        <v>13.07</v>
      </c>
      <c r="G332" t="n">
        <v>46.12</v>
      </c>
      <c r="H332" t="n">
        <v>0.5600000000000001</v>
      </c>
      <c r="I332" t="n">
        <v>17</v>
      </c>
      <c r="J332" t="n">
        <v>316.01</v>
      </c>
      <c r="K332" t="n">
        <v>61.82</v>
      </c>
      <c r="L332" t="n">
        <v>10</v>
      </c>
      <c r="M332" t="n">
        <v>15</v>
      </c>
      <c r="N332" t="n">
        <v>94.18000000000001</v>
      </c>
      <c r="O332" t="n">
        <v>39208.35</v>
      </c>
      <c r="P332" t="n">
        <v>218.64</v>
      </c>
      <c r="Q332" t="n">
        <v>988.12</v>
      </c>
      <c r="R332" t="n">
        <v>47.41</v>
      </c>
      <c r="S332" t="n">
        <v>35.43</v>
      </c>
      <c r="T332" t="n">
        <v>4932.72</v>
      </c>
      <c r="U332" t="n">
        <v>0.75</v>
      </c>
      <c r="V332" t="n">
        <v>0.87</v>
      </c>
      <c r="W332" t="n">
        <v>2.99</v>
      </c>
      <c r="X332" t="n">
        <v>0.31</v>
      </c>
      <c r="Y332" t="n">
        <v>1</v>
      </c>
      <c r="Z332" t="n">
        <v>10</v>
      </c>
    </row>
    <row r="333">
      <c r="A333" t="n">
        <v>37</v>
      </c>
      <c r="B333" t="n">
        <v>150</v>
      </c>
      <c r="C333" t="inlineStr">
        <is>
          <t xml:space="preserve">CONCLUIDO	</t>
        </is>
      </c>
      <c r="D333" t="n">
        <v>5.8759</v>
      </c>
      <c r="E333" t="n">
        <v>17.02</v>
      </c>
      <c r="F333" t="n">
        <v>13.08</v>
      </c>
      <c r="G333" t="n">
        <v>46.15</v>
      </c>
      <c r="H333" t="n">
        <v>0.58</v>
      </c>
      <c r="I333" t="n">
        <v>17</v>
      </c>
      <c r="J333" t="n">
        <v>316.56</v>
      </c>
      <c r="K333" t="n">
        <v>61.82</v>
      </c>
      <c r="L333" t="n">
        <v>10.25</v>
      </c>
      <c r="M333" t="n">
        <v>15</v>
      </c>
      <c r="N333" t="n">
        <v>94.48999999999999</v>
      </c>
      <c r="O333" t="n">
        <v>39277.04</v>
      </c>
      <c r="P333" t="n">
        <v>218.6</v>
      </c>
      <c r="Q333" t="n">
        <v>988.13</v>
      </c>
      <c r="R333" t="n">
        <v>47.75</v>
      </c>
      <c r="S333" t="n">
        <v>35.43</v>
      </c>
      <c r="T333" t="n">
        <v>5099.94</v>
      </c>
      <c r="U333" t="n">
        <v>0.74</v>
      </c>
      <c r="V333" t="n">
        <v>0.87</v>
      </c>
      <c r="W333" t="n">
        <v>2.99</v>
      </c>
      <c r="X333" t="n">
        <v>0.32</v>
      </c>
      <c r="Y333" t="n">
        <v>1</v>
      </c>
      <c r="Z333" t="n">
        <v>10</v>
      </c>
    </row>
    <row r="334">
      <c r="A334" t="n">
        <v>38</v>
      </c>
      <c r="B334" t="n">
        <v>150</v>
      </c>
      <c r="C334" t="inlineStr">
        <is>
          <t xml:space="preserve">CONCLUIDO	</t>
        </is>
      </c>
      <c r="D334" t="n">
        <v>5.9074</v>
      </c>
      <c r="E334" t="n">
        <v>16.93</v>
      </c>
      <c r="F334" t="n">
        <v>13.04</v>
      </c>
      <c r="G334" t="n">
        <v>48.91</v>
      </c>
      <c r="H334" t="n">
        <v>0.59</v>
      </c>
      <c r="I334" t="n">
        <v>16</v>
      </c>
      <c r="J334" t="n">
        <v>317.12</v>
      </c>
      <c r="K334" t="n">
        <v>61.82</v>
      </c>
      <c r="L334" t="n">
        <v>10.5</v>
      </c>
      <c r="M334" t="n">
        <v>14</v>
      </c>
      <c r="N334" t="n">
        <v>94.8</v>
      </c>
      <c r="O334" t="n">
        <v>39345.87</v>
      </c>
      <c r="P334" t="n">
        <v>217.57</v>
      </c>
      <c r="Q334" t="n">
        <v>988.13</v>
      </c>
      <c r="R334" t="n">
        <v>46.71</v>
      </c>
      <c r="S334" t="n">
        <v>35.43</v>
      </c>
      <c r="T334" t="n">
        <v>4586.51</v>
      </c>
      <c r="U334" t="n">
        <v>0.76</v>
      </c>
      <c r="V334" t="n">
        <v>0.87</v>
      </c>
      <c r="W334" t="n">
        <v>2.99</v>
      </c>
      <c r="X334" t="n">
        <v>0.29</v>
      </c>
      <c r="Y334" t="n">
        <v>1</v>
      </c>
      <c r="Z334" t="n">
        <v>10</v>
      </c>
    </row>
    <row r="335">
      <c r="A335" t="n">
        <v>39</v>
      </c>
      <c r="B335" t="n">
        <v>150</v>
      </c>
      <c r="C335" t="inlineStr">
        <is>
          <t xml:space="preserve">CONCLUIDO	</t>
        </is>
      </c>
      <c r="D335" t="n">
        <v>5.9038</v>
      </c>
      <c r="E335" t="n">
        <v>16.94</v>
      </c>
      <c r="F335" t="n">
        <v>13.05</v>
      </c>
      <c r="G335" t="n">
        <v>48.95</v>
      </c>
      <c r="H335" t="n">
        <v>0.6</v>
      </c>
      <c r="I335" t="n">
        <v>16</v>
      </c>
      <c r="J335" t="n">
        <v>317.68</v>
      </c>
      <c r="K335" t="n">
        <v>61.82</v>
      </c>
      <c r="L335" t="n">
        <v>10.75</v>
      </c>
      <c r="M335" t="n">
        <v>14</v>
      </c>
      <c r="N335" t="n">
        <v>95.11</v>
      </c>
      <c r="O335" t="n">
        <v>39414.84</v>
      </c>
      <c r="P335" t="n">
        <v>217.55</v>
      </c>
      <c r="Q335" t="n">
        <v>988.12</v>
      </c>
      <c r="R335" t="n">
        <v>46.99</v>
      </c>
      <c r="S335" t="n">
        <v>35.43</v>
      </c>
      <c r="T335" t="n">
        <v>4728.46</v>
      </c>
      <c r="U335" t="n">
        <v>0.75</v>
      </c>
      <c r="V335" t="n">
        <v>0.87</v>
      </c>
      <c r="W335" t="n">
        <v>2.99</v>
      </c>
      <c r="X335" t="n">
        <v>0.3</v>
      </c>
      <c r="Y335" t="n">
        <v>1</v>
      </c>
      <c r="Z335" t="n">
        <v>10</v>
      </c>
    </row>
    <row r="336">
      <c r="A336" t="n">
        <v>40</v>
      </c>
      <c r="B336" t="n">
        <v>150</v>
      </c>
      <c r="C336" t="inlineStr">
        <is>
          <t xml:space="preserve">CONCLUIDO	</t>
        </is>
      </c>
      <c r="D336" t="n">
        <v>5.9011</v>
      </c>
      <c r="E336" t="n">
        <v>16.95</v>
      </c>
      <c r="F336" t="n">
        <v>13.06</v>
      </c>
      <c r="G336" t="n">
        <v>48.98</v>
      </c>
      <c r="H336" t="n">
        <v>0.62</v>
      </c>
      <c r="I336" t="n">
        <v>16</v>
      </c>
      <c r="J336" t="n">
        <v>318.24</v>
      </c>
      <c r="K336" t="n">
        <v>61.82</v>
      </c>
      <c r="L336" t="n">
        <v>11</v>
      </c>
      <c r="M336" t="n">
        <v>14</v>
      </c>
      <c r="N336" t="n">
        <v>95.42</v>
      </c>
      <c r="O336" t="n">
        <v>39483.95</v>
      </c>
      <c r="P336" t="n">
        <v>216.69</v>
      </c>
      <c r="Q336" t="n">
        <v>988.14</v>
      </c>
      <c r="R336" t="n">
        <v>47.25</v>
      </c>
      <c r="S336" t="n">
        <v>35.43</v>
      </c>
      <c r="T336" t="n">
        <v>4854.53</v>
      </c>
      <c r="U336" t="n">
        <v>0.75</v>
      </c>
      <c r="V336" t="n">
        <v>0.87</v>
      </c>
      <c r="W336" t="n">
        <v>2.99</v>
      </c>
      <c r="X336" t="n">
        <v>0.31</v>
      </c>
      <c r="Y336" t="n">
        <v>1</v>
      </c>
      <c r="Z336" t="n">
        <v>10</v>
      </c>
    </row>
    <row r="337">
      <c r="A337" t="n">
        <v>41</v>
      </c>
      <c r="B337" t="n">
        <v>150</v>
      </c>
      <c r="C337" t="inlineStr">
        <is>
          <t xml:space="preserve">CONCLUIDO	</t>
        </is>
      </c>
      <c r="D337" t="n">
        <v>5.926</v>
      </c>
      <c r="E337" t="n">
        <v>16.87</v>
      </c>
      <c r="F337" t="n">
        <v>13.04</v>
      </c>
      <c r="G337" t="n">
        <v>52.18</v>
      </c>
      <c r="H337" t="n">
        <v>0.63</v>
      </c>
      <c r="I337" t="n">
        <v>15</v>
      </c>
      <c r="J337" t="n">
        <v>318.8</v>
      </c>
      <c r="K337" t="n">
        <v>61.82</v>
      </c>
      <c r="L337" t="n">
        <v>11.25</v>
      </c>
      <c r="M337" t="n">
        <v>13</v>
      </c>
      <c r="N337" t="n">
        <v>95.73</v>
      </c>
      <c r="O337" t="n">
        <v>39553.2</v>
      </c>
      <c r="P337" t="n">
        <v>216.17</v>
      </c>
      <c r="Q337" t="n">
        <v>988.08</v>
      </c>
      <c r="R337" t="n">
        <v>46.72</v>
      </c>
      <c r="S337" t="n">
        <v>35.43</v>
      </c>
      <c r="T337" t="n">
        <v>4596.99</v>
      </c>
      <c r="U337" t="n">
        <v>0.76</v>
      </c>
      <c r="V337" t="n">
        <v>0.87</v>
      </c>
      <c r="W337" t="n">
        <v>2.99</v>
      </c>
      <c r="X337" t="n">
        <v>0.29</v>
      </c>
      <c r="Y337" t="n">
        <v>1</v>
      </c>
      <c r="Z337" t="n">
        <v>10</v>
      </c>
    </row>
    <row r="338">
      <c r="A338" t="n">
        <v>42</v>
      </c>
      <c r="B338" t="n">
        <v>150</v>
      </c>
      <c r="C338" t="inlineStr">
        <is>
          <t xml:space="preserve">CONCLUIDO	</t>
        </is>
      </c>
      <c r="D338" t="n">
        <v>5.9315</v>
      </c>
      <c r="E338" t="n">
        <v>16.86</v>
      </c>
      <c r="F338" t="n">
        <v>13.03</v>
      </c>
      <c r="G338" t="n">
        <v>52.11</v>
      </c>
      <c r="H338" t="n">
        <v>0.64</v>
      </c>
      <c r="I338" t="n">
        <v>15</v>
      </c>
      <c r="J338" t="n">
        <v>319.36</v>
      </c>
      <c r="K338" t="n">
        <v>61.82</v>
      </c>
      <c r="L338" t="n">
        <v>11.5</v>
      </c>
      <c r="M338" t="n">
        <v>13</v>
      </c>
      <c r="N338" t="n">
        <v>96.04000000000001</v>
      </c>
      <c r="O338" t="n">
        <v>39622.59</v>
      </c>
      <c r="P338" t="n">
        <v>215.28</v>
      </c>
      <c r="Q338" t="n">
        <v>988.08</v>
      </c>
      <c r="R338" t="n">
        <v>46.39</v>
      </c>
      <c r="S338" t="n">
        <v>35.43</v>
      </c>
      <c r="T338" t="n">
        <v>4432.71</v>
      </c>
      <c r="U338" t="n">
        <v>0.76</v>
      </c>
      <c r="V338" t="n">
        <v>0.87</v>
      </c>
      <c r="W338" t="n">
        <v>2.99</v>
      </c>
      <c r="X338" t="n">
        <v>0.28</v>
      </c>
      <c r="Y338" t="n">
        <v>1</v>
      </c>
      <c r="Z338" t="n">
        <v>10</v>
      </c>
    </row>
    <row r="339">
      <c r="A339" t="n">
        <v>43</v>
      </c>
      <c r="B339" t="n">
        <v>150</v>
      </c>
      <c r="C339" t="inlineStr">
        <is>
          <t xml:space="preserve">CONCLUIDO	</t>
        </is>
      </c>
      <c r="D339" t="n">
        <v>5.9257</v>
      </c>
      <c r="E339" t="n">
        <v>16.88</v>
      </c>
      <c r="F339" t="n">
        <v>13.04</v>
      </c>
      <c r="G339" t="n">
        <v>52.18</v>
      </c>
      <c r="H339" t="n">
        <v>0.65</v>
      </c>
      <c r="I339" t="n">
        <v>15</v>
      </c>
      <c r="J339" t="n">
        <v>319.93</v>
      </c>
      <c r="K339" t="n">
        <v>61.82</v>
      </c>
      <c r="L339" t="n">
        <v>11.75</v>
      </c>
      <c r="M339" t="n">
        <v>13</v>
      </c>
      <c r="N339" t="n">
        <v>96.36</v>
      </c>
      <c r="O339" t="n">
        <v>39692.13</v>
      </c>
      <c r="P339" t="n">
        <v>214.77</v>
      </c>
      <c r="Q339" t="n">
        <v>988.16</v>
      </c>
      <c r="R339" t="n">
        <v>46.73</v>
      </c>
      <c r="S339" t="n">
        <v>35.43</v>
      </c>
      <c r="T339" t="n">
        <v>4600.43</v>
      </c>
      <c r="U339" t="n">
        <v>0.76</v>
      </c>
      <c r="V339" t="n">
        <v>0.87</v>
      </c>
      <c r="W339" t="n">
        <v>2.99</v>
      </c>
      <c r="X339" t="n">
        <v>0.29</v>
      </c>
      <c r="Y339" t="n">
        <v>1</v>
      </c>
      <c r="Z339" t="n">
        <v>10</v>
      </c>
    </row>
    <row r="340">
      <c r="A340" t="n">
        <v>44</v>
      </c>
      <c r="B340" t="n">
        <v>150</v>
      </c>
      <c r="C340" t="inlineStr">
        <is>
          <t xml:space="preserve">CONCLUIDO	</t>
        </is>
      </c>
      <c r="D340" t="n">
        <v>5.9595</v>
      </c>
      <c r="E340" t="n">
        <v>16.78</v>
      </c>
      <c r="F340" t="n">
        <v>13.01</v>
      </c>
      <c r="G340" t="n">
        <v>55.74</v>
      </c>
      <c r="H340" t="n">
        <v>0.67</v>
      </c>
      <c r="I340" t="n">
        <v>14</v>
      </c>
      <c r="J340" t="n">
        <v>320.49</v>
      </c>
      <c r="K340" t="n">
        <v>61.82</v>
      </c>
      <c r="L340" t="n">
        <v>12</v>
      </c>
      <c r="M340" t="n">
        <v>12</v>
      </c>
      <c r="N340" t="n">
        <v>96.67</v>
      </c>
      <c r="O340" t="n">
        <v>39761.81</v>
      </c>
      <c r="P340" t="n">
        <v>213.96</v>
      </c>
      <c r="Q340" t="n">
        <v>988.09</v>
      </c>
      <c r="R340" t="n">
        <v>45.55</v>
      </c>
      <c r="S340" t="n">
        <v>35.43</v>
      </c>
      <c r="T340" t="n">
        <v>4015.5</v>
      </c>
      <c r="U340" t="n">
        <v>0.78</v>
      </c>
      <c r="V340" t="n">
        <v>0.88</v>
      </c>
      <c r="W340" t="n">
        <v>2.99</v>
      </c>
      <c r="X340" t="n">
        <v>0.25</v>
      </c>
      <c r="Y340" t="n">
        <v>1</v>
      </c>
      <c r="Z340" t="n">
        <v>10</v>
      </c>
    </row>
    <row r="341">
      <c r="A341" t="n">
        <v>45</v>
      </c>
      <c r="B341" t="n">
        <v>150</v>
      </c>
      <c r="C341" t="inlineStr">
        <is>
          <t xml:space="preserve">CONCLUIDO	</t>
        </is>
      </c>
      <c r="D341" t="n">
        <v>5.9575</v>
      </c>
      <c r="E341" t="n">
        <v>16.79</v>
      </c>
      <c r="F341" t="n">
        <v>13.01</v>
      </c>
      <c r="G341" t="n">
        <v>55.76</v>
      </c>
      <c r="H341" t="n">
        <v>0.68</v>
      </c>
      <c r="I341" t="n">
        <v>14</v>
      </c>
      <c r="J341" t="n">
        <v>321.06</v>
      </c>
      <c r="K341" t="n">
        <v>61.82</v>
      </c>
      <c r="L341" t="n">
        <v>12.25</v>
      </c>
      <c r="M341" t="n">
        <v>12</v>
      </c>
      <c r="N341" t="n">
        <v>96.98999999999999</v>
      </c>
      <c r="O341" t="n">
        <v>39831.64</v>
      </c>
      <c r="P341" t="n">
        <v>213.72</v>
      </c>
      <c r="Q341" t="n">
        <v>988.11</v>
      </c>
      <c r="R341" t="n">
        <v>45.7</v>
      </c>
      <c r="S341" t="n">
        <v>35.43</v>
      </c>
      <c r="T341" t="n">
        <v>4090.82</v>
      </c>
      <c r="U341" t="n">
        <v>0.78</v>
      </c>
      <c r="V341" t="n">
        <v>0.88</v>
      </c>
      <c r="W341" t="n">
        <v>2.99</v>
      </c>
      <c r="X341" t="n">
        <v>0.26</v>
      </c>
      <c r="Y341" t="n">
        <v>1</v>
      </c>
      <c r="Z341" t="n">
        <v>10</v>
      </c>
    </row>
    <row r="342">
      <c r="A342" t="n">
        <v>46</v>
      </c>
      <c r="B342" t="n">
        <v>150</v>
      </c>
      <c r="C342" t="inlineStr">
        <is>
          <t xml:space="preserve">CONCLUIDO	</t>
        </is>
      </c>
      <c r="D342" t="n">
        <v>5.9609</v>
      </c>
      <c r="E342" t="n">
        <v>16.78</v>
      </c>
      <c r="F342" t="n">
        <v>13</v>
      </c>
      <c r="G342" t="n">
        <v>55.72</v>
      </c>
      <c r="H342" t="n">
        <v>0.6899999999999999</v>
      </c>
      <c r="I342" t="n">
        <v>14</v>
      </c>
      <c r="J342" t="n">
        <v>321.63</v>
      </c>
      <c r="K342" t="n">
        <v>61.82</v>
      </c>
      <c r="L342" t="n">
        <v>12.5</v>
      </c>
      <c r="M342" t="n">
        <v>12</v>
      </c>
      <c r="N342" t="n">
        <v>97.31</v>
      </c>
      <c r="O342" t="n">
        <v>39901.61</v>
      </c>
      <c r="P342" t="n">
        <v>212.68</v>
      </c>
      <c r="Q342" t="n">
        <v>988.11</v>
      </c>
      <c r="R342" t="n">
        <v>45.39</v>
      </c>
      <c r="S342" t="n">
        <v>35.43</v>
      </c>
      <c r="T342" t="n">
        <v>3933.78</v>
      </c>
      <c r="U342" t="n">
        <v>0.78</v>
      </c>
      <c r="V342" t="n">
        <v>0.88</v>
      </c>
      <c r="W342" t="n">
        <v>2.99</v>
      </c>
      <c r="X342" t="n">
        <v>0.25</v>
      </c>
      <c r="Y342" t="n">
        <v>1</v>
      </c>
      <c r="Z342" t="n">
        <v>10</v>
      </c>
    </row>
    <row r="343">
      <c r="A343" t="n">
        <v>47</v>
      </c>
      <c r="B343" t="n">
        <v>150</v>
      </c>
      <c r="C343" t="inlineStr">
        <is>
          <t xml:space="preserve">CONCLUIDO	</t>
        </is>
      </c>
      <c r="D343" t="n">
        <v>5.9822</v>
      </c>
      <c r="E343" t="n">
        <v>16.72</v>
      </c>
      <c r="F343" t="n">
        <v>13</v>
      </c>
      <c r="G343" t="n">
        <v>59.99</v>
      </c>
      <c r="H343" t="n">
        <v>0.71</v>
      </c>
      <c r="I343" t="n">
        <v>13</v>
      </c>
      <c r="J343" t="n">
        <v>322.2</v>
      </c>
      <c r="K343" t="n">
        <v>61.82</v>
      </c>
      <c r="L343" t="n">
        <v>12.75</v>
      </c>
      <c r="M343" t="n">
        <v>11</v>
      </c>
      <c r="N343" t="n">
        <v>97.62</v>
      </c>
      <c r="O343" t="n">
        <v>39971.73</v>
      </c>
      <c r="P343" t="n">
        <v>211.69</v>
      </c>
      <c r="Q343" t="n">
        <v>988.14</v>
      </c>
      <c r="R343" t="n">
        <v>45.25</v>
      </c>
      <c r="S343" t="n">
        <v>35.43</v>
      </c>
      <c r="T343" t="n">
        <v>3872.66</v>
      </c>
      <c r="U343" t="n">
        <v>0.78</v>
      </c>
      <c r="V343" t="n">
        <v>0.88</v>
      </c>
      <c r="W343" t="n">
        <v>2.99</v>
      </c>
      <c r="X343" t="n">
        <v>0.24</v>
      </c>
      <c r="Y343" t="n">
        <v>1</v>
      </c>
      <c r="Z343" t="n">
        <v>10</v>
      </c>
    </row>
    <row r="344">
      <c r="A344" t="n">
        <v>48</v>
      </c>
      <c r="B344" t="n">
        <v>150</v>
      </c>
      <c r="C344" t="inlineStr">
        <is>
          <t xml:space="preserve">CONCLUIDO	</t>
        </is>
      </c>
      <c r="D344" t="n">
        <v>5.9799</v>
      </c>
      <c r="E344" t="n">
        <v>16.72</v>
      </c>
      <c r="F344" t="n">
        <v>13</v>
      </c>
      <c r="G344" t="n">
        <v>60.02</v>
      </c>
      <c r="H344" t="n">
        <v>0.72</v>
      </c>
      <c r="I344" t="n">
        <v>13</v>
      </c>
      <c r="J344" t="n">
        <v>322.77</v>
      </c>
      <c r="K344" t="n">
        <v>61.82</v>
      </c>
      <c r="L344" t="n">
        <v>13</v>
      </c>
      <c r="M344" t="n">
        <v>11</v>
      </c>
      <c r="N344" t="n">
        <v>97.94</v>
      </c>
      <c r="O344" t="n">
        <v>40042</v>
      </c>
      <c r="P344" t="n">
        <v>211.44</v>
      </c>
      <c r="Q344" t="n">
        <v>988.11</v>
      </c>
      <c r="R344" t="n">
        <v>45.52</v>
      </c>
      <c r="S344" t="n">
        <v>35.43</v>
      </c>
      <c r="T344" t="n">
        <v>4004.01</v>
      </c>
      <c r="U344" t="n">
        <v>0.78</v>
      </c>
      <c r="V344" t="n">
        <v>0.88</v>
      </c>
      <c r="W344" t="n">
        <v>2.99</v>
      </c>
      <c r="X344" t="n">
        <v>0.25</v>
      </c>
      <c r="Y344" t="n">
        <v>1</v>
      </c>
      <c r="Z344" t="n">
        <v>10</v>
      </c>
    </row>
    <row r="345">
      <c r="A345" t="n">
        <v>49</v>
      </c>
      <c r="B345" t="n">
        <v>150</v>
      </c>
      <c r="C345" t="inlineStr">
        <is>
          <t xml:space="preserve">CONCLUIDO	</t>
        </is>
      </c>
      <c r="D345" t="n">
        <v>5.9825</v>
      </c>
      <c r="E345" t="n">
        <v>16.72</v>
      </c>
      <c r="F345" t="n">
        <v>13</v>
      </c>
      <c r="G345" t="n">
        <v>59.98</v>
      </c>
      <c r="H345" t="n">
        <v>0.73</v>
      </c>
      <c r="I345" t="n">
        <v>13</v>
      </c>
      <c r="J345" t="n">
        <v>323.34</v>
      </c>
      <c r="K345" t="n">
        <v>61.82</v>
      </c>
      <c r="L345" t="n">
        <v>13.25</v>
      </c>
      <c r="M345" t="n">
        <v>11</v>
      </c>
      <c r="N345" t="n">
        <v>98.27</v>
      </c>
      <c r="O345" t="n">
        <v>40112.54</v>
      </c>
      <c r="P345" t="n">
        <v>211.26</v>
      </c>
      <c r="Q345" t="n">
        <v>988.1</v>
      </c>
      <c r="R345" t="n">
        <v>45.29</v>
      </c>
      <c r="S345" t="n">
        <v>35.43</v>
      </c>
      <c r="T345" t="n">
        <v>3890.43</v>
      </c>
      <c r="U345" t="n">
        <v>0.78</v>
      </c>
      <c r="V345" t="n">
        <v>0.88</v>
      </c>
      <c r="W345" t="n">
        <v>2.99</v>
      </c>
      <c r="X345" t="n">
        <v>0.24</v>
      </c>
      <c r="Y345" t="n">
        <v>1</v>
      </c>
      <c r="Z345" t="n">
        <v>10</v>
      </c>
    </row>
    <row r="346">
      <c r="A346" t="n">
        <v>50</v>
      </c>
      <c r="B346" t="n">
        <v>150</v>
      </c>
      <c r="C346" t="inlineStr">
        <is>
          <t xml:space="preserve">CONCLUIDO	</t>
        </is>
      </c>
      <c r="D346" t="n">
        <v>5.9864</v>
      </c>
      <c r="E346" t="n">
        <v>16.7</v>
      </c>
      <c r="F346" t="n">
        <v>12.98</v>
      </c>
      <c r="G346" t="n">
        <v>59.93</v>
      </c>
      <c r="H346" t="n">
        <v>0.74</v>
      </c>
      <c r="I346" t="n">
        <v>13</v>
      </c>
      <c r="J346" t="n">
        <v>323.91</v>
      </c>
      <c r="K346" t="n">
        <v>61.82</v>
      </c>
      <c r="L346" t="n">
        <v>13.5</v>
      </c>
      <c r="M346" t="n">
        <v>11</v>
      </c>
      <c r="N346" t="n">
        <v>98.59</v>
      </c>
      <c r="O346" t="n">
        <v>40183.11</v>
      </c>
      <c r="P346" t="n">
        <v>209.72</v>
      </c>
      <c r="Q346" t="n">
        <v>988.11</v>
      </c>
      <c r="R346" t="n">
        <v>44.8</v>
      </c>
      <c r="S346" t="n">
        <v>35.43</v>
      </c>
      <c r="T346" t="n">
        <v>3647.19</v>
      </c>
      <c r="U346" t="n">
        <v>0.79</v>
      </c>
      <c r="V346" t="n">
        <v>0.88</v>
      </c>
      <c r="W346" t="n">
        <v>2.99</v>
      </c>
      <c r="X346" t="n">
        <v>0.23</v>
      </c>
      <c r="Y346" t="n">
        <v>1</v>
      </c>
      <c r="Z346" t="n">
        <v>10</v>
      </c>
    </row>
    <row r="347">
      <c r="A347" t="n">
        <v>51</v>
      </c>
      <c r="B347" t="n">
        <v>150</v>
      </c>
      <c r="C347" t="inlineStr">
        <is>
          <t xml:space="preserve">CONCLUIDO	</t>
        </is>
      </c>
      <c r="D347" t="n">
        <v>6.0122</v>
      </c>
      <c r="E347" t="n">
        <v>16.63</v>
      </c>
      <c r="F347" t="n">
        <v>12.97</v>
      </c>
      <c r="G347" t="n">
        <v>64.84</v>
      </c>
      <c r="H347" t="n">
        <v>0.76</v>
      </c>
      <c r="I347" t="n">
        <v>12</v>
      </c>
      <c r="J347" t="n">
        <v>324.48</v>
      </c>
      <c r="K347" t="n">
        <v>61.82</v>
      </c>
      <c r="L347" t="n">
        <v>13.75</v>
      </c>
      <c r="M347" t="n">
        <v>10</v>
      </c>
      <c r="N347" t="n">
        <v>98.91</v>
      </c>
      <c r="O347" t="n">
        <v>40253.84</v>
      </c>
      <c r="P347" t="n">
        <v>208.84</v>
      </c>
      <c r="Q347" t="n">
        <v>988.14</v>
      </c>
      <c r="R347" t="n">
        <v>44.38</v>
      </c>
      <c r="S347" t="n">
        <v>35.43</v>
      </c>
      <c r="T347" t="n">
        <v>3440.31</v>
      </c>
      <c r="U347" t="n">
        <v>0.8</v>
      </c>
      <c r="V347" t="n">
        <v>0.88</v>
      </c>
      <c r="W347" t="n">
        <v>2.98</v>
      </c>
      <c r="X347" t="n">
        <v>0.21</v>
      </c>
      <c r="Y347" t="n">
        <v>1</v>
      </c>
      <c r="Z347" t="n">
        <v>10</v>
      </c>
    </row>
    <row r="348">
      <c r="A348" t="n">
        <v>52</v>
      </c>
      <c r="B348" t="n">
        <v>150</v>
      </c>
      <c r="C348" t="inlineStr">
        <is>
          <t xml:space="preserve">CONCLUIDO	</t>
        </is>
      </c>
      <c r="D348" t="n">
        <v>6.0124</v>
      </c>
      <c r="E348" t="n">
        <v>16.63</v>
      </c>
      <c r="F348" t="n">
        <v>12.97</v>
      </c>
      <c r="G348" t="n">
        <v>64.84</v>
      </c>
      <c r="H348" t="n">
        <v>0.77</v>
      </c>
      <c r="I348" t="n">
        <v>12</v>
      </c>
      <c r="J348" t="n">
        <v>325.06</v>
      </c>
      <c r="K348" t="n">
        <v>61.82</v>
      </c>
      <c r="L348" t="n">
        <v>14</v>
      </c>
      <c r="M348" t="n">
        <v>10</v>
      </c>
      <c r="N348" t="n">
        <v>99.23999999999999</v>
      </c>
      <c r="O348" t="n">
        <v>40324.71</v>
      </c>
      <c r="P348" t="n">
        <v>208.55</v>
      </c>
      <c r="Q348" t="n">
        <v>988.11</v>
      </c>
      <c r="R348" t="n">
        <v>44.44</v>
      </c>
      <c r="S348" t="n">
        <v>35.43</v>
      </c>
      <c r="T348" t="n">
        <v>3472.48</v>
      </c>
      <c r="U348" t="n">
        <v>0.8</v>
      </c>
      <c r="V348" t="n">
        <v>0.88</v>
      </c>
      <c r="W348" t="n">
        <v>2.98</v>
      </c>
      <c r="X348" t="n">
        <v>0.21</v>
      </c>
      <c r="Y348" t="n">
        <v>1</v>
      </c>
      <c r="Z348" t="n">
        <v>10</v>
      </c>
    </row>
    <row r="349">
      <c r="A349" t="n">
        <v>53</v>
      </c>
      <c r="B349" t="n">
        <v>150</v>
      </c>
      <c r="C349" t="inlineStr">
        <is>
          <t xml:space="preserve">CONCLUIDO	</t>
        </is>
      </c>
      <c r="D349" t="n">
        <v>6.0146</v>
      </c>
      <c r="E349" t="n">
        <v>16.63</v>
      </c>
      <c r="F349" t="n">
        <v>12.96</v>
      </c>
      <c r="G349" t="n">
        <v>64.81</v>
      </c>
      <c r="H349" t="n">
        <v>0.78</v>
      </c>
      <c r="I349" t="n">
        <v>12</v>
      </c>
      <c r="J349" t="n">
        <v>325.63</v>
      </c>
      <c r="K349" t="n">
        <v>61.82</v>
      </c>
      <c r="L349" t="n">
        <v>14.25</v>
      </c>
      <c r="M349" t="n">
        <v>10</v>
      </c>
      <c r="N349" t="n">
        <v>99.56</v>
      </c>
      <c r="O349" t="n">
        <v>40395.74</v>
      </c>
      <c r="P349" t="n">
        <v>208.19</v>
      </c>
      <c r="Q349" t="n">
        <v>988.09</v>
      </c>
      <c r="R349" t="n">
        <v>44.13</v>
      </c>
      <c r="S349" t="n">
        <v>35.43</v>
      </c>
      <c r="T349" t="n">
        <v>3316.98</v>
      </c>
      <c r="U349" t="n">
        <v>0.8</v>
      </c>
      <c r="V349" t="n">
        <v>0.88</v>
      </c>
      <c r="W349" t="n">
        <v>2.98</v>
      </c>
      <c r="X349" t="n">
        <v>0.21</v>
      </c>
      <c r="Y349" t="n">
        <v>1</v>
      </c>
      <c r="Z349" t="n">
        <v>10</v>
      </c>
    </row>
    <row r="350">
      <c r="A350" t="n">
        <v>54</v>
      </c>
      <c r="B350" t="n">
        <v>150</v>
      </c>
      <c r="C350" t="inlineStr">
        <is>
          <t xml:space="preserve">CONCLUIDO	</t>
        </is>
      </c>
      <c r="D350" t="n">
        <v>6.0139</v>
      </c>
      <c r="E350" t="n">
        <v>16.63</v>
      </c>
      <c r="F350" t="n">
        <v>12.96</v>
      </c>
      <c r="G350" t="n">
        <v>64.81999999999999</v>
      </c>
      <c r="H350" t="n">
        <v>0.79</v>
      </c>
      <c r="I350" t="n">
        <v>12</v>
      </c>
      <c r="J350" t="n">
        <v>326.21</v>
      </c>
      <c r="K350" t="n">
        <v>61.82</v>
      </c>
      <c r="L350" t="n">
        <v>14.5</v>
      </c>
      <c r="M350" t="n">
        <v>10</v>
      </c>
      <c r="N350" t="n">
        <v>99.89</v>
      </c>
      <c r="O350" t="n">
        <v>40466.92</v>
      </c>
      <c r="P350" t="n">
        <v>207.07</v>
      </c>
      <c r="Q350" t="n">
        <v>988.08</v>
      </c>
      <c r="R350" t="n">
        <v>44.39</v>
      </c>
      <c r="S350" t="n">
        <v>35.43</v>
      </c>
      <c r="T350" t="n">
        <v>3445.11</v>
      </c>
      <c r="U350" t="n">
        <v>0.8</v>
      </c>
      <c r="V350" t="n">
        <v>0.88</v>
      </c>
      <c r="W350" t="n">
        <v>2.98</v>
      </c>
      <c r="X350" t="n">
        <v>0.21</v>
      </c>
      <c r="Y350" t="n">
        <v>1</v>
      </c>
      <c r="Z350" t="n">
        <v>10</v>
      </c>
    </row>
    <row r="351">
      <c r="A351" t="n">
        <v>55</v>
      </c>
      <c r="B351" t="n">
        <v>150</v>
      </c>
      <c r="C351" t="inlineStr">
        <is>
          <t xml:space="preserve">CONCLUIDO	</t>
        </is>
      </c>
      <c r="D351" t="n">
        <v>6.0411</v>
      </c>
      <c r="E351" t="n">
        <v>16.55</v>
      </c>
      <c r="F351" t="n">
        <v>12.95</v>
      </c>
      <c r="G351" t="n">
        <v>70.61</v>
      </c>
      <c r="H351" t="n">
        <v>0.8</v>
      </c>
      <c r="I351" t="n">
        <v>11</v>
      </c>
      <c r="J351" t="n">
        <v>326.79</v>
      </c>
      <c r="K351" t="n">
        <v>61.82</v>
      </c>
      <c r="L351" t="n">
        <v>14.75</v>
      </c>
      <c r="M351" t="n">
        <v>9</v>
      </c>
      <c r="N351" t="n">
        <v>100.22</v>
      </c>
      <c r="O351" t="n">
        <v>40538.25</v>
      </c>
      <c r="P351" t="n">
        <v>206.09</v>
      </c>
      <c r="Q351" t="n">
        <v>988.12</v>
      </c>
      <c r="R351" t="n">
        <v>43.77</v>
      </c>
      <c r="S351" t="n">
        <v>35.43</v>
      </c>
      <c r="T351" t="n">
        <v>3142.56</v>
      </c>
      <c r="U351" t="n">
        <v>0.8100000000000001</v>
      </c>
      <c r="V351" t="n">
        <v>0.88</v>
      </c>
      <c r="W351" t="n">
        <v>2.98</v>
      </c>
      <c r="X351" t="n">
        <v>0.19</v>
      </c>
      <c r="Y351" t="n">
        <v>1</v>
      </c>
      <c r="Z351" t="n">
        <v>10</v>
      </c>
    </row>
    <row r="352">
      <c r="A352" t="n">
        <v>56</v>
      </c>
      <c r="B352" t="n">
        <v>150</v>
      </c>
      <c r="C352" t="inlineStr">
        <is>
          <t xml:space="preserve">CONCLUIDO	</t>
        </is>
      </c>
      <c r="D352" t="n">
        <v>6.0345</v>
      </c>
      <c r="E352" t="n">
        <v>16.57</v>
      </c>
      <c r="F352" t="n">
        <v>12.96</v>
      </c>
      <c r="G352" t="n">
        <v>70.70999999999999</v>
      </c>
      <c r="H352" t="n">
        <v>0.82</v>
      </c>
      <c r="I352" t="n">
        <v>11</v>
      </c>
      <c r="J352" t="n">
        <v>327.37</v>
      </c>
      <c r="K352" t="n">
        <v>61.82</v>
      </c>
      <c r="L352" t="n">
        <v>15</v>
      </c>
      <c r="M352" t="n">
        <v>9</v>
      </c>
      <c r="N352" t="n">
        <v>100.55</v>
      </c>
      <c r="O352" t="n">
        <v>40609.74</v>
      </c>
      <c r="P352" t="n">
        <v>206.29</v>
      </c>
      <c r="Q352" t="n">
        <v>988.08</v>
      </c>
      <c r="R352" t="n">
        <v>44.2</v>
      </c>
      <c r="S352" t="n">
        <v>35.43</v>
      </c>
      <c r="T352" t="n">
        <v>3354.58</v>
      </c>
      <c r="U352" t="n">
        <v>0.8</v>
      </c>
      <c r="V352" t="n">
        <v>0.88</v>
      </c>
      <c r="W352" t="n">
        <v>2.99</v>
      </c>
      <c r="X352" t="n">
        <v>0.21</v>
      </c>
      <c r="Y352" t="n">
        <v>1</v>
      </c>
      <c r="Z352" t="n">
        <v>10</v>
      </c>
    </row>
    <row r="353">
      <c r="A353" t="n">
        <v>57</v>
      </c>
      <c r="B353" t="n">
        <v>150</v>
      </c>
      <c r="C353" t="inlineStr">
        <is>
          <t xml:space="preserve">CONCLUIDO	</t>
        </is>
      </c>
      <c r="D353" t="n">
        <v>6.0387</v>
      </c>
      <c r="E353" t="n">
        <v>16.56</v>
      </c>
      <c r="F353" t="n">
        <v>12.95</v>
      </c>
      <c r="G353" t="n">
        <v>70.64</v>
      </c>
      <c r="H353" t="n">
        <v>0.83</v>
      </c>
      <c r="I353" t="n">
        <v>11</v>
      </c>
      <c r="J353" t="n">
        <v>327.95</v>
      </c>
      <c r="K353" t="n">
        <v>61.82</v>
      </c>
      <c r="L353" t="n">
        <v>15.25</v>
      </c>
      <c r="M353" t="n">
        <v>9</v>
      </c>
      <c r="N353" t="n">
        <v>100.88</v>
      </c>
      <c r="O353" t="n">
        <v>40681.39</v>
      </c>
      <c r="P353" t="n">
        <v>205.79</v>
      </c>
      <c r="Q353" t="n">
        <v>988.09</v>
      </c>
      <c r="R353" t="n">
        <v>43.99</v>
      </c>
      <c r="S353" t="n">
        <v>35.43</v>
      </c>
      <c r="T353" t="n">
        <v>3252.45</v>
      </c>
      <c r="U353" t="n">
        <v>0.8100000000000001</v>
      </c>
      <c r="V353" t="n">
        <v>0.88</v>
      </c>
      <c r="W353" t="n">
        <v>2.98</v>
      </c>
      <c r="X353" t="n">
        <v>0.2</v>
      </c>
      <c r="Y353" t="n">
        <v>1</v>
      </c>
      <c r="Z353" t="n">
        <v>10</v>
      </c>
    </row>
    <row r="354">
      <c r="A354" t="n">
        <v>58</v>
      </c>
      <c r="B354" t="n">
        <v>150</v>
      </c>
      <c r="C354" t="inlineStr">
        <is>
          <t xml:space="preserve">CONCLUIDO	</t>
        </is>
      </c>
      <c r="D354" t="n">
        <v>6.0375</v>
      </c>
      <c r="E354" t="n">
        <v>16.56</v>
      </c>
      <c r="F354" t="n">
        <v>12.95</v>
      </c>
      <c r="G354" t="n">
        <v>70.66</v>
      </c>
      <c r="H354" t="n">
        <v>0.84</v>
      </c>
      <c r="I354" t="n">
        <v>11</v>
      </c>
      <c r="J354" t="n">
        <v>328.53</v>
      </c>
      <c r="K354" t="n">
        <v>61.82</v>
      </c>
      <c r="L354" t="n">
        <v>15.5</v>
      </c>
      <c r="M354" t="n">
        <v>9</v>
      </c>
      <c r="N354" t="n">
        <v>101.21</v>
      </c>
      <c r="O354" t="n">
        <v>40753.2</v>
      </c>
      <c r="P354" t="n">
        <v>205.58</v>
      </c>
      <c r="Q354" t="n">
        <v>988.12</v>
      </c>
      <c r="R354" t="n">
        <v>43.97</v>
      </c>
      <c r="S354" t="n">
        <v>35.43</v>
      </c>
      <c r="T354" t="n">
        <v>3240.97</v>
      </c>
      <c r="U354" t="n">
        <v>0.8100000000000001</v>
      </c>
      <c r="V354" t="n">
        <v>0.88</v>
      </c>
      <c r="W354" t="n">
        <v>2.98</v>
      </c>
      <c r="X354" t="n">
        <v>0.2</v>
      </c>
      <c r="Y354" t="n">
        <v>1</v>
      </c>
      <c r="Z354" t="n">
        <v>10</v>
      </c>
    </row>
    <row r="355">
      <c r="A355" t="n">
        <v>59</v>
      </c>
      <c r="B355" t="n">
        <v>150</v>
      </c>
      <c r="C355" t="inlineStr">
        <is>
          <t xml:space="preserve">CONCLUIDO	</t>
        </is>
      </c>
      <c r="D355" t="n">
        <v>6.0395</v>
      </c>
      <c r="E355" t="n">
        <v>16.56</v>
      </c>
      <c r="F355" t="n">
        <v>12.95</v>
      </c>
      <c r="G355" t="n">
        <v>70.63</v>
      </c>
      <c r="H355" t="n">
        <v>0.85</v>
      </c>
      <c r="I355" t="n">
        <v>11</v>
      </c>
      <c r="J355" t="n">
        <v>329.12</v>
      </c>
      <c r="K355" t="n">
        <v>61.82</v>
      </c>
      <c r="L355" t="n">
        <v>15.75</v>
      </c>
      <c r="M355" t="n">
        <v>9</v>
      </c>
      <c r="N355" t="n">
        <v>101.54</v>
      </c>
      <c r="O355" t="n">
        <v>40825.16</v>
      </c>
      <c r="P355" t="n">
        <v>204.3</v>
      </c>
      <c r="Q355" t="n">
        <v>988.08</v>
      </c>
      <c r="R355" t="n">
        <v>43.8</v>
      </c>
      <c r="S355" t="n">
        <v>35.43</v>
      </c>
      <c r="T355" t="n">
        <v>3156.9</v>
      </c>
      <c r="U355" t="n">
        <v>0.8100000000000001</v>
      </c>
      <c r="V355" t="n">
        <v>0.88</v>
      </c>
      <c r="W355" t="n">
        <v>2.98</v>
      </c>
      <c r="X355" t="n">
        <v>0.2</v>
      </c>
      <c r="Y355" t="n">
        <v>1</v>
      </c>
      <c r="Z355" t="n">
        <v>10</v>
      </c>
    </row>
    <row r="356">
      <c r="A356" t="n">
        <v>60</v>
      </c>
      <c r="B356" t="n">
        <v>150</v>
      </c>
      <c r="C356" t="inlineStr">
        <is>
          <t xml:space="preserve">CONCLUIDO	</t>
        </is>
      </c>
      <c r="D356" t="n">
        <v>6.0395</v>
      </c>
      <c r="E356" t="n">
        <v>16.56</v>
      </c>
      <c r="F356" t="n">
        <v>12.95</v>
      </c>
      <c r="G356" t="n">
        <v>70.63</v>
      </c>
      <c r="H356" t="n">
        <v>0.86</v>
      </c>
      <c r="I356" t="n">
        <v>11</v>
      </c>
      <c r="J356" t="n">
        <v>329.7</v>
      </c>
      <c r="K356" t="n">
        <v>61.82</v>
      </c>
      <c r="L356" t="n">
        <v>16</v>
      </c>
      <c r="M356" t="n">
        <v>9</v>
      </c>
      <c r="N356" t="n">
        <v>101.88</v>
      </c>
      <c r="O356" t="n">
        <v>40897.29</v>
      </c>
      <c r="P356" t="n">
        <v>202.89</v>
      </c>
      <c r="Q356" t="n">
        <v>988.11</v>
      </c>
      <c r="R356" t="n">
        <v>43.83</v>
      </c>
      <c r="S356" t="n">
        <v>35.43</v>
      </c>
      <c r="T356" t="n">
        <v>3171.29</v>
      </c>
      <c r="U356" t="n">
        <v>0.8100000000000001</v>
      </c>
      <c r="V356" t="n">
        <v>0.88</v>
      </c>
      <c r="W356" t="n">
        <v>2.98</v>
      </c>
      <c r="X356" t="n">
        <v>0.2</v>
      </c>
      <c r="Y356" t="n">
        <v>1</v>
      </c>
      <c r="Z356" t="n">
        <v>10</v>
      </c>
    </row>
    <row r="357">
      <c r="A357" t="n">
        <v>61</v>
      </c>
      <c r="B357" t="n">
        <v>150</v>
      </c>
      <c r="C357" t="inlineStr">
        <is>
          <t xml:space="preserve">CONCLUIDO	</t>
        </is>
      </c>
      <c r="D357" t="n">
        <v>6.0676</v>
      </c>
      <c r="E357" t="n">
        <v>16.48</v>
      </c>
      <c r="F357" t="n">
        <v>12.93</v>
      </c>
      <c r="G357" t="n">
        <v>77.56999999999999</v>
      </c>
      <c r="H357" t="n">
        <v>0.88</v>
      </c>
      <c r="I357" t="n">
        <v>10</v>
      </c>
      <c r="J357" t="n">
        <v>330.29</v>
      </c>
      <c r="K357" t="n">
        <v>61.82</v>
      </c>
      <c r="L357" t="n">
        <v>16.25</v>
      </c>
      <c r="M357" t="n">
        <v>8</v>
      </c>
      <c r="N357" t="n">
        <v>102.21</v>
      </c>
      <c r="O357" t="n">
        <v>40969.57</v>
      </c>
      <c r="P357" t="n">
        <v>202.03</v>
      </c>
      <c r="Q357" t="n">
        <v>988.08</v>
      </c>
      <c r="R357" t="n">
        <v>43.08</v>
      </c>
      <c r="S357" t="n">
        <v>35.43</v>
      </c>
      <c r="T357" t="n">
        <v>2799.98</v>
      </c>
      <c r="U357" t="n">
        <v>0.82</v>
      </c>
      <c r="V357" t="n">
        <v>0.88</v>
      </c>
      <c r="W357" t="n">
        <v>2.98</v>
      </c>
      <c r="X357" t="n">
        <v>0.17</v>
      </c>
      <c r="Y357" t="n">
        <v>1</v>
      </c>
      <c r="Z357" t="n">
        <v>10</v>
      </c>
    </row>
    <row r="358">
      <c r="A358" t="n">
        <v>62</v>
      </c>
      <c r="B358" t="n">
        <v>150</v>
      </c>
      <c r="C358" t="inlineStr">
        <is>
          <t xml:space="preserve">CONCLUIDO	</t>
        </is>
      </c>
      <c r="D358" t="n">
        <v>6.0667</v>
      </c>
      <c r="E358" t="n">
        <v>16.48</v>
      </c>
      <c r="F358" t="n">
        <v>12.93</v>
      </c>
      <c r="G358" t="n">
        <v>77.58</v>
      </c>
      <c r="H358" t="n">
        <v>0.89</v>
      </c>
      <c r="I358" t="n">
        <v>10</v>
      </c>
      <c r="J358" t="n">
        <v>330.87</v>
      </c>
      <c r="K358" t="n">
        <v>61.82</v>
      </c>
      <c r="L358" t="n">
        <v>16.5</v>
      </c>
      <c r="M358" t="n">
        <v>8</v>
      </c>
      <c r="N358" t="n">
        <v>102.55</v>
      </c>
      <c r="O358" t="n">
        <v>41042.02</v>
      </c>
      <c r="P358" t="n">
        <v>201.3</v>
      </c>
      <c r="Q358" t="n">
        <v>988.12</v>
      </c>
      <c r="R358" t="n">
        <v>43.32</v>
      </c>
      <c r="S358" t="n">
        <v>35.43</v>
      </c>
      <c r="T358" t="n">
        <v>2923.35</v>
      </c>
      <c r="U358" t="n">
        <v>0.82</v>
      </c>
      <c r="V358" t="n">
        <v>0.88</v>
      </c>
      <c r="W358" t="n">
        <v>2.98</v>
      </c>
      <c r="X358" t="n">
        <v>0.18</v>
      </c>
      <c r="Y358" t="n">
        <v>1</v>
      </c>
      <c r="Z358" t="n">
        <v>10</v>
      </c>
    </row>
    <row r="359">
      <c r="A359" t="n">
        <v>63</v>
      </c>
      <c r="B359" t="n">
        <v>150</v>
      </c>
      <c r="C359" t="inlineStr">
        <is>
          <t xml:space="preserve">CONCLUIDO	</t>
        </is>
      </c>
      <c r="D359" t="n">
        <v>6.0672</v>
      </c>
      <c r="E359" t="n">
        <v>16.48</v>
      </c>
      <c r="F359" t="n">
        <v>12.93</v>
      </c>
      <c r="G359" t="n">
        <v>77.58</v>
      </c>
      <c r="H359" t="n">
        <v>0.9</v>
      </c>
      <c r="I359" t="n">
        <v>10</v>
      </c>
      <c r="J359" t="n">
        <v>331.46</v>
      </c>
      <c r="K359" t="n">
        <v>61.82</v>
      </c>
      <c r="L359" t="n">
        <v>16.75</v>
      </c>
      <c r="M359" t="n">
        <v>8</v>
      </c>
      <c r="N359" t="n">
        <v>102.89</v>
      </c>
      <c r="O359" t="n">
        <v>41114.63</v>
      </c>
      <c r="P359" t="n">
        <v>200.57</v>
      </c>
      <c r="Q359" t="n">
        <v>988.08</v>
      </c>
      <c r="R359" t="n">
        <v>43.2</v>
      </c>
      <c r="S359" t="n">
        <v>35.43</v>
      </c>
      <c r="T359" t="n">
        <v>2862.67</v>
      </c>
      <c r="U359" t="n">
        <v>0.82</v>
      </c>
      <c r="V359" t="n">
        <v>0.88</v>
      </c>
      <c r="W359" t="n">
        <v>2.98</v>
      </c>
      <c r="X359" t="n">
        <v>0.18</v>
      </c>
      <c r="Y359" t="n">
        <v>1</v>
      </c>
      <c r="Z359" t="n">
        <v>10</v>
      </c>
    </row>
    <row r="360">
      <c r="A360" t="n">
        <v>64</v>
      </c>
      <c r="B360" t="n">
        <v>150</v>
      </c>
      <c r="C360" t="inlineStr">
        <is>
          <t xml:space="preserve">CONCLUIDO	</t>
        </is>
      </c>
      <c r="D360" t="n">
        <v>6.0666</v>
      </c>
      <c r="E360" t="n">
        <v>16.48</v>
      </c>
      <c r="F360" t="n">
        <v>12.93</v>
      </c>
      <c r="G360" t="n">
        <v>77.59</v>
      </c>
      <c r="H360" t="n">
        <v>0.91</v>
      </c>
      <c r="I360" t="n">
        <v>10</v>
      </c>
      <c r="J360" t="n">
        <v>332.05</v>
      </c>
      <c r="K360" t="n">
        <v>61.82</v>
      </c>
      <c r="L360" t="n">
        <v>17</v>
      </c>
      <c r="M360" t="n">
        <v>8</v>
      </c>
      <c r="N360" t="n">
        <v>103.23</v>
      </c>
      <c r="O360" t="n">
        <v>41187.41</v>
      </c>
      <c r="P360" t="n">
        <v>200.71</v>
      </c>
      <c r="Q360" t="n">
        <v>988.1</v>
      </c>
      <c r="R360" t="n">
        <v>43.16</v>
      </c>
      <c r="S360" t="n">
        <v>35.43</v>
      </c>
      <c r="T360" t="n">
        <v>2842.71</v>
      </c>
      <c r="U360" t="n">
        <v>0.82</v>
      </c>
      <c r="V360" t="n">
        <v>0.88</v>
      </c>
      <c r="W360" t="n">
        <v>2.98</v>
      </c>
      <c r="X360" t="n">
        <v>0.18</v>
      </c>
      <c r="Y360" t="n">
        <v>1</v>
      </c>
      <c r="Z360" t="n">
        <v>10</v>
      </c>
    </row>
    <row r="361">
      <c r="A361" t="n">
        <v>65</v>
      </c>
      <c r="B361" t="n">
        <v>150</v>
      </c>
      <c r="C361" t="inlineStr">
        <is>
          <t xml:space="preserve">CONCLUIDO	</t>
        </is>
      </c>
      <c r="D361" t="n">
        <v>6.0663</v>
      </c>
      <c r="E361" t="n">
        <v>16.48</v>
      </c>
      <c r="F361" t="n">
        <v>12.93</v>
      </c>
      <c r="G361" t="n">
        <v>77.59</v>
      </c>
      <c r="H361" t="n">
        <v>0.92</v>
      </c>
      <c r="I361" t="n">
        <v>10</v>
      </c>
      <c r="J361" t="n">
        <v>332.64</v>
      </c>
      <c r="K361" t="n">
        <v>61.82</v>
      </c>
      <c r="L361" t="n">
        <v>17.25</v>
      </c>
      <c r="M361" t="n">
        <v>8</v>
      </c>
      <c r="N361" t="n">
        <v>103.57</v>
      </c>
      <c r="O361" t="n">
        <v>41260.35</v>
      </c>
      <c r="P361" t="n">
        <v>200.19</v>
      </c>
      <c r="Q361" t="n">
        <v>988.08</v>
      </c>
      <c r="R361" t="n">
        <v>43.26</v>
      </c>
      <c r="S361" t="n">
        <v>35.43</v>
      </c>
      <c r="T361" t="n">
        <v>2891.21</v>
      </c>
      <c r="U361" t="n">
        <v>0.82</v>
      </c>
      <c r="V361" t="n">
        <v>0.88</v>
      </c>
      <c r="W361" t="n">
        <v>2.98</v>
      </c>
      <c r="X361" t="n">
        <v>0.18</v>
      </c>
      <c r="Y361" t="n">
        <v>1</v>
      </c>
      <c r="Z361" t="n">
        <v>10</v>
      </c>
    </row>
    <row r="362">
      <c r="A362" t="n">
        <v>66</v>
      </c>
      <c r="B362" t="n">
        <v>150</v>
      </c>
      <c r="C362" t="inlineStr">
        <is>
          <t xml:space="preserve">CONCLUIDO	</t>
        </is>
      </c>
      <c r="D362" t="n">
        <v>6.0682</v>
      </c>
      <c r="E362" t="n">
        <v>16.48</v>
      </c>
      <c r="F362" t="n">
        <v>12.93</v>
      </c>
      <c r="G362" t="n">
        <v>77.56</v>
      </c>
      <c r="H362" t="n">
        <v>0.9399999999999999</v>
      </c>
      <c r="I362" t="n">
        <v>10</v>
      </c>
      <c r="J362" t="n">
        <v>333.24</v>
      </c>
      <c r="K362" t="n">
        <v>61.82</v>
      </c>
      <c r="L362" t="n">
        <v>17.5</v>
      </c>
      <c r="M362" t="n">
        <v>8</v>
      </c>
      <c r="N362" t="n">
        <v>103.92</v>
      </c>
      <c r="O362" t="n">
        <v>41333.46</v>
      </c>
      <c r="P362" t="n">
        <v>199.37</v>
      </c>
      <c r="Q362" t="n">
        <v>988.08</v>
      </c>
      <c r="R362" t="n">
        <v>43.2</v>
      </c>
      <c r="S362" t="n">
        <v>35.43</v>
      </c>
      <c r="T362" t="n">
        <v>2860.4</v>
      </c>
      <c r="U362" t="n">
        <v>0.82</v>
      </c>
      <c r="V362" t="n">
        <v>0.88</v>
      </c>
      <c r="W362" t="n">
        <v>2.98</v>
      </c>
      <c r="X362" t="n">
        <v>0.17</v>
      </c>
      <c r="Y362" t="n">
        <v>1</v>
      </c>
      <c r="Z362" t="n">
        <v>10</v>
      </c>
    </row>
    <row r="363">
      <c r="A363" t="n">
        <v>67</v>
      </c>
      <c r="B363" t="n">
        <v>150</v>
      </c>
      <c r="C363" t="inlineStr">
        <is>
          <t xml:space="preserve">CONCLUIDO	</t>
        </is>
      </c>
      <c r="D363" t="n">
        <v>6.0919</v>
      </c>
      <c r="E363" t="n">
        <v>16.42</v>
      </c>
      <c r="F363" t="n">
        <v>12.92</v>
      </c>
      <c r="G363" t="n">
        <v>86.12</v>
      </c>
      <c r="H363" t="n">
        <v>0.95</v>
      </c>
      <c r="I363" t="n">
        <v>9</v>
      </c>
      <c r="J363" t="n">
        <v>333.83</v>
      </c>
      <c r="K363" t="n">
        <v>61.82</v>
      </c>
      <c r="L363" t="n">
        <v>17.75</v>
      </c>
      <c r="M363" t="n">
        <v>7</v>
      </c>
      <c r="N363" t="n">
        <v>104.26</v>
      </c>
      <c r="O363" t="n">
        <v>41406.86</v>
      </c>
      <c r="P363" t="n">
        <v>197.66</v>
      </c>
      <c r="Q363" t="n">
        <v>988.09</v>
      </c>
      <c r="R363" t="n">
        <v>42.78</v>
      </c>
      <c r="S363" t="n">
        <v>35.43</v>
      </c>
      <c r="T363" t="n">
        <v>2656.69</v>
      </c>
      <c r="U363" t="n">
        <v>0.83</v>
      </c>
      <c r="V363" t="n">
        <v>0.88</v>
      </c>
      <c r="W363" t="n">
        <v>2.98</v>
      </c>
      <c r="X363" t="n">
        <v>0.16</v>
      </c>
      <c r="Y363" t="n">
        <v>1</v>
      </c>
      <c r="Z363" t="n">
        <v>10</v>
      </c>
    </row>
    <row r="364">
      <c r="A364" t="n">
        <v>68</v>
      </c>
      <c r="B364" t="n">
        <v>150</v>
      </c>
      <c r="C364" t="inlineStr">
        <is>
          <t xml:space="preserve">CONCLUIDO	</t>
        </is>
      </c>
      <c r="D364" t="n">
        <v>6.093</v>
      </c>
      <c r="E364" t="n">
        <v>16.41</v>
      </c>
      <c r="F364" t="n">
        <v>12.91</v>
      </c>
      <c r="G364" t="n">
        <v>86.09999999999999</v>
      </c>
      <c r="H364" t="n">
        <v>0.96</v>
      </c>
      <c r="I364" t="n">
        <v>9</v>
      </c>
      <c r="J364" t="n">
        <v>334.43</v>
      </c>
      <c r="K364" t="n">
        <v>61.82</v>
      </c>
      <c r="L364" t="n">
        <v>18</v>
      </c>
      <c r="M364" t="n">
        <v>7</v>
      </c>
      <c r="N364" t="n">
        <v>104.61</v>
      </c>
      <c r="O364" t="n">
        <v>41480.31</v>
      </c>
      <c r="P364" t="n">
        <v>197.82</v>
      </c>
      <c r="Q364" t="n">
        <v>988.08</v>
      </c>
      <c r="R364" t="n">
        <v>42.76</v>
      </c>
      <c r="S364" t="n">
        <v>35.43</v>
      </c>
      <c r="T364" t="n">
        <v>2644.49</v>
      </c>
      <c r="U364" t="n">
        <v>0.83</v>
      </c>
      <c r="V364" t="n">
        <v>0.88</v>
      </c>
      <c r="W364" t="n">
        <v>2.98</v>
      </c>
      <c r="X364" t="n">
        <v>0.16</v>
      </c>
      <c r="Y364" t="n">
        <v>1</v>
      </c>
      <c r="Z364" t="n">
        <v>10</v>
      </c>
    </row>
    <row r="365">
      <c r="A365" t="n">
        <v>69</v>
      </c>
      <c r="B365" t="n">
        <v>150</v>
      </c>
      <c r="C365" t="inlineStr">
        <is>
          <t xml:space="preserve">CONCLUIDO	</t>
        </is>
      </c>
      <c r="D365" t="n">
        <v>6.0929</v>
      </c>
      <c r="E365" t="n">
        <v>16.41</v>
      </c>
      <c r="F365" t="n">
        <v>12.92</v>
      </c>
      <c r="G365" t="n">
        <v>86.09999999999999</v>
      </c>
      <c r="H365" t="n">
        <v>0.97</v>
      </c>
      <c r="I365" t="n">
        <v>9</v>
      </c>
      <c r="J365" t="n">
        <v>335.02</v>
      </c>
      <c r="K365" t="n">
        <v>61.82</v>
      </c>
      <c r="L365" t="n">
        <v>18.25</v>
      </c>
      <c r="M365" t="n">
        <v>7</v>
      </c>
      <c r="N365" t="n">
        <v>104.95</v>
      </c>
      <c r="O365" t="n">
        <v>41553.93</v>
      </c>
      <c r="P365" t="n">
        <v>197.98</v>
      </c>
      <c r="Q365" t="n">
        <v>988.21</v>
      </c>
      <c r="R365" t="n">
        <v>42.77</v>
      </c>
      <c r="S365" t="n">
        <v>35.43</v>
      </c>
      <c r="T365" t="n">
        <v>2651.4</v>
      </c>
      <c r="U365" t="n">
        <v>0.83</v>
      </c>
      <c r="V365" t="n">
        <v>0.88</v>
      </c>
      <c r="W365" t="n">
        <v>2.98</v>
      </c>
      <c r="X365" t="n">
        <v>0.16</v>
      </c>
      <c r="Y365" t="n">
        <v>1</v>
      </c>
      <c r="Z365" t="n">
        <v>10</v>
      </c>
    </row>
    <row r="366">
      <c r="A366" t="n">
        <v>70</v>
      </c>
      <c r="B366" t="n">
        <v>150</v>
      </c>
      <c r="C366" t="inlineStr">
        <is>
          <t xml:space="preserve">CONCLUIDO	</t>
        </is>
      </c>
      <c r="D366" t="n">
        <v>6.0923</v>
      </c>
      <c r="E366" t="n">
        <v>16.41</v>
      </c>
      <c r="F366" t="n">
        <v>12.92</v>
      </c>
      <c r="G366" t="n">
        <v>86.11</v>
      </c>
      <c r="H366" t="n">
        <v>0.98</v>
      </c>
      <c r="I366" t="n">
        <v>9</v>
      </c>
      <c r="J366" t="n">
        <v>335.62</v>
      </c>
      <c r="K366" t="n">
        <v>61.82</v>
      </c>
      <c r="L366" t="n">
        <v>18.5</v>
      </c>
      <c r="M366" t="n">
        <v>7</v>
      </c>
      <c r="N366" t="n">
        <v>105.3</v>
      </c>
      <c r="O366" t="n">
        <v>41627.72</v>
      </c>
      <c r="P366" t="n">
        <v>198.01</v>
      </c>
      <c r="Q366" t="n">
        <v>988.17</v>
      </c>
      <c r="R366" t="n">
        <v>42.83</v>
      </c>
      <c r="S366" t="n">
        <v>35.43</v>
      </c>
      <c r="T366" t="n">
        <v>2683.28</v>
      </c>
      <c r="U366" t="n">
        <v>0.83</v>
      </c>
      <c r="V366" t="n">
        <v>0.88</v>
      </c>
      <c r="W366" t="n">
        <v>2.98</v>
      </c>
      <c r="X366" t="n">
        <v>0.16</v>
      </c>
      <c r="Y366" t="n">
        <v>1</v>
      </c>
      <c r="Z366" t="n">
        <v>10</v>
      </c>
    </row>
    <row r="367">
      <c r="A367" t="n">
        <v>71</v>
      </c>
      <c r="B367" t="n">
        <v>150</v>
      </c>
      <c r="C367" t="inlineStr">
        <is>
          <t xml:space="preserve">CONCLUIDO	</t>
        </is>
      </c>
      <c r="D367" t="n">
        <v>6.0942</v>
      </c>
      <c r="E367" t="n">
        <v>16.41</v>
      </c>
      <c r="F367" t="n">
        <v>12.91</v>
      </c>
      <c r="G367" t="n">
        <v>86.08</v>
      </c>
      <c r="H367" t="n">
        <v>0.99</v>
      </c>
      <c r="I367" t="n">
        <v>9</v>
      </c>
      <c r="J367" t="n">
        <v>336.22</v>
      </c>
      <c r="K367" t="n">
        <v>61.82</v>
      </c>
      <c r="L367" t="n">
        <v>18.75</v>
      </c>
      <c r="M367" t="n">
        <v>7</v>
      </c>
      <c r="N367" t="n">
        <v>105.65</v>
      </c>
      <c r="O367" t="n">
        <v>41701.68</v>
      </c>
      <c r="P367" t="n">
        <v>197.36</v>
      </c>
      <c r="Q367" t="n">
        <v>988.12</v>
      </c>
      <c r="R367" t="n">
        <v>42.77</v>
      </c>
      <c r="S367" t="n">
        <v>35.43</v>
      </c>
      <c r="T367" t="n">
        <v>2648.98</v>
      </c>
      <c r="U367" t="n">
        <v>0.83</v>
      </c>
      <c r="V367" t="n">
        <v>0.88</v>
      </c>
      <c r="W367" t="n">
        <v>2.98</v>
      </c>
      <c r="X367" t="n">
        <v>0.16</v>
      </c>
      <c r="Y367" t="n">
        <v>1</v>
      </c>
      <c r="Z367" t="n">
        <v>10</v>
      </c>
    </row>
    <row r="368">
      <c r="A368" t="n">
        <v>72</v>
      </c>
      <c r="B368" t="n">
        <v>150</v>
      </c>
      <c r="C368" t="inlineStr">
        <is>
          <t xml:space="preserve">CONCLUIDO	</t>
        </is>
      </c>
      <c r="D368" t="n">
        <v>6.096</v>
      </c>
      <c r="E368" t="n">
        <v>16.4</v>
      </c>
      <c r="F368" t="n">
        <v>12.91</v>
      </c>
      <c r="G368" t="n">
        <v>86.05</v>
      </c>
      <c r="H368" t="n">
        <v>1.01</v>
      </c>
      <c r="I368" t="n">
        <v>9</v>
      </c>
      <c r="J368" t="n">
        <v>336.82</v>
      </c>
      <c r="K368" t="n">
        <v>61.82</v>
      </c>
      <c r="L368" t="n">
        <v>19</v>
      </c>
      <c r="M368" t="n">
        <v>7</v>
      </c>
      <c r="N368" t="n">
        <v>106</v>
      </c>
      <c r="O368" t="n">
        <v>41775.82</v>
      </c>
      <c r="P368" t="n">
        <v>196.54</v>
      </c>
      <c r="Q368" t="n">
        <v>988.08</v>
      </c>
      <c r="R368" t="n">
        <v>42.53</v>
      </c>
      <c r="S368" t="n">
        <v>35.43</v>
      </c>
      <c r="T368" t="n">
        <v>2530.85</v>
      </c>
      <c r="U368" t="n">
        <v>0.83</v>
      </c>
      <c r="V368" t="n">
        <v>0.88</v>
      </c>
      <c r="W368" t="n">
        <v>2.98</v>
      </c>
      <c r="X368" t="n">
        <v>0.15</v>
      </c>
      <c r="Y368" t="n">
        <v>1</v>
      </c>
      <c r="Z368" t="n">
        <v>10</v>
      </c>
    </row>
    <row r="369">
      <c r="A369" t="n">
        <v>73</v>
      </c>
      <c r="B369" t="n">
        <v>150</v>
      </c>
      <c r="C369" t="inlineStr">
        <is>
          <t xml:space="preserve">CONCLUIDO	</t>
        </is>
      </c>
      <c r="D369" t="n">
        <v>6.0933</v>
      </c>
      <c r="E369" t="n">
        <v>16.41</v>
      </c>
      <c r="F369" t="n">
        <v>12.91</v>
      </c>
      <c r="G369" t="n">
        <v>86.09</v>
      </c>
      <c r="H369" t="n">
        <v>1.02</v>
      </c>
      <c r="I369" t="n">
        <v>9</v>
      </c>
      <c r="J369" t="n">
        <v>337.43</v>
      </c>
      <c r="K369" t="n">
        <v>61.82</v>
      </c>
      <c r="L369" t="n">
        <v>19.25</v>
      </c>
      <c r="M369" t="n">
        <v>7</v>
      </c>
      <c r="N369" t="n">
        <v>106.35</v>
      </c>
      <c r="O369" t="n">
        <v>41850.13</v>
      </c>
      <c r="P369" t="n">
        <v>194.82</v>
      </c>
      <c r="Q369" t="n">
        <v>988.21</v>
      </c>
      <c r="R369" t="n">
        <v>42.74</v>
      </c>
      <c r="S369" t="n">
        <v>35.43</v>
      </c>
      <c r="T369" t="n">
        <v>2633.85</v>
      </c>
      <c r="U369" t="n">
        <v>0.83</v>
      </c>
      <c r="V369" t="n">
        <v>0.88</v>
      </c>
      <c r="W369" t="n">
        <v>2.98</v>
      </c>
      <c r="X369" t="n">
        <v>0.16</v>
      </c>
      <c r="Y369" t="n">
        <v>1</v>
      </c>
      <c r="Z369" t="n">
        <v>10</v>
      </c>
    </row>
    <row r="370">
      <c r="A370" t="n">
        <v>74</v>
      </c>
      <c r="B370" t="n">
        <v>150</v>
      </c>
      <c r="C370" t="inlineStr">
        <is>
          <t xml:space="preserve">CONCLUIDO	</t>
        </is>
      </c>
      <c r="D370" t="n">
        <v>6.0931</v>
      </c>
      <c r="E370" t="n">
        <v>16.41</v>
      </c>
      <c r="F370" t="n">
        <v>12.91</v>
      </c>
      <c r="G370" t="n">
        <v>86.09999999999999</v>
      </c>
      <c r="H370" t="n">
        <v>1.03</v>
      </c>
      <c r="I370" t="n">
        <v>9</v>
      </c>
      <c r="J370" t="n">
        <v>338.03</v>
      </c>
      <c r="K370" t="n">
        <v>61.82</v>
      </c>
      <c r="L370" t="n">
        <v>19.5</v>
      </c>
      <c r="M370" t="n">
        <v>7</v>
      </c>
      <c r="N370" t="n">
        <v>106.71</v>
      </c>
      <c r="O370" t="n">
        <v>41924.62</v>
      </c>
      <c r="P370" t="n">
        <v>193.78</v>
      </c>
      <c r="Q370" t="n">
        <v>988.09</v>
      </c>
      <c r="R370" t="n">
        <v>42.81</v>
      </c>
      <c r="S370" t="n">
        <v>35.43</v>
      </c>
      <c r="T370" t="n">
        <v>2670.2</v>
      </c>
      <c r="U370" t="n">
        <v>0.83</v>
      </c>
      <c r="V370" t="n">
        <v>0.88</v>
      </c>
      <c r="W370" t="n">
        <v>2.98</v>
      </c>
      <c r="X370" t="n">
        <v>0.16</v>
      </c>
      <c r="Y370" t="n">
        <v>1</v>
      </c>
      <c r="Z370" t="n">
        <v>10</v>
      </c>
    </row>
    <row r="371">
      <c r="A371" t="n">
        <v>75</v>
      </c>
      <c r="B371" t="n">
        <v>150</v>
      </c>
      <c r="C371" t="inlineStr">
        <is>
          <t xml:space="preserve">CONCLUIDO	</t>
        </is>
      </c>
      <c r="D371" t="n">
        <v>6.1208</v>
      </c>
      <c r="E371" t="n">
        <v>16.34</v>
      </c>
      <c r="F371" t="n">
        <v>12.9</v>
      </c>
      <c r="G371" t="n">
        <v>96.72</v>
      </c>
      <c r="H371" t="n">
        <v>1.04</v>
      </c>
      <c r="I371" t="n">
        <v>8</v>
      </c>
      <c r="J371" t="n">
        <v>338.63</v>
      </c>
      <c r="K371" t="n">
        <v>61.82</v>
      </c>
      <c r="L371" t="n">
        <v>19.75</v>
      </c>
      <c r="M371" t="n">
        <v>4</v>
      </c>
      <c r="N371" t="n">
        <v>107.06</v>
      </c>
      <c r="O371" t="n">
        <v>41999.28</v>
      </c>
      <c r="P371" t="n">
        <v>192.34</v>
      </c>
      <c r="Q371" t="n">
        <v>988.09</v>
      </c>
      <c r="R371" t="n">
        <v>42.19</v>
      </c>
      <c r="S371" t="n">
        <v>35.43</v>
      </c>
      <c r="T371" t="n">
        <v>2364.75</v>
      </c>
      <c r="U371" t="n">
        <v>0.84</v>
      </c>
      <c r="V371" t="n">
        <v>0.88</v>
      </c>
      <c r="W371" t="n">
        <v>2.98</v>
      </c>
      <c r="X371" t="n">
        <v>0.14</v>
      </c>
      <c r="Y371" t="n">
        <v>1</v>
      </c>
      <c r="Z371" t="n">
        <v>10</v>
      </c>
    </row>
    <row r="372">
      <c r="A372" t="n">
        <v>76</v>
      </c>
      <c r="B372" t="n">
        <v>150</v>
      </c>
      <c r="C372" t="inlineStr">
        <is>
          <t xml:space="preserve">CONCLUIDO	</t>
        </is>
      </c>
      <c r="D372" t="n">
        <v>6.12</v>
      </c>
      <c r="E372" t="n">
        <v>16.34</v>
      </c>
      <c r="F372" t="n">
        <v>12.9</v>
      </c>
      <c r="G372" t="n">
        <v>96.73999999999999</v>
      </c>
      <c r="H372" t="n">
        <v>1.05</v>
      </c>
      <c r="I372" t="n">
        <v>8</v>
      </c>
      <c r="J372" t="n">
        <v>339.24</v>
      </c>
      <c r="K372" t="n">
        <v>61.82</v>
      </c>
      <c r="L372" t="n">
        <v>20</v>
      </c>
      <c r="M372" t="n">
        <v>4</v>
      </c>
      <c r="N372" t="n">
        <v>107.42</v>
      </c>
      <c r="O372" t="n">
        <v>42074.12</v>
      </c>
      <c r="P372" t="n">
        <v>192.58</v>
      </c>
      <c r="Q372" t="n">
        <v>988.08</v>
      </c>
      <c r="R372" t="n">
        <v>42.21</v>
      </c>
      <c r="S372" t="n">
        <v>35.43</v>
      </c>
      <c r="T372" t="n">
        <v>2378.33</v>
      </c>
      <c r="U372" t="n">
        <v>0.84</v>
      </c>
      <c r="V372" t="n">
        <v>0.88</v>
      </c>
      <c r="W372" t="n">
        <v>2.98</v>
      </c>
      <c r="X372" t="n">
        <v>0.14</v>
      </c>
      <c r="Y372" t="n">
        <v>1</v>
      </c>
      <c r="Z372" t="n">
        <v>10</v>
      </c>
    </row>
    <row r="373">
      <c r="A373" t="n">
        <v>77</v>
      </c>
      <c r="B373" t="n">
        <v>150</v>
      </c>
      <c r="C373" t="inlineStr">
        <is>
          <t xml:space="preserve">CONCLUIDO	</t>
        </is>
      </c>
      <c r="D373" t="n">
        <v>6.123</v>
      </c>
      <c r="E373" t="n">
        <v>16.33</v>
      </c>
      <c r="F373" t="n">
        <v>12.89</v>
      </c>
      <c r="G373" t="n">
        <v>96.68000000000001</v>
      </c>
      <c r="H373" t="n">
        <v>1.06</v>
      </c>
      <c r="I373" t="n">
        <v>8</v>
      </c>
      <c r="J373" t="n">
        <v>339.85</v>
      </c>
      <c r="K373" t="n">
        <v>61.82</v>
      </c>
      <c r="L373" t="n">
        <v>20.25</v>
      </c>
      <c r="M373" t="n">
        <v>3</v>
      </c>
      <c r="N373" t="n">
        <v>107.78</v>
      </c>
      <c r="O373" t="n">
        <v>42149.15</v>
      </c>
      <c r="P373" t="n">
        <v>192.61</v>
      </c>
      <c r="Q373" t="n">
        <v>988.13</v>
      </c>
      <c r="R373" t="n">
        <v>41.98</v>
      </c>
      <c r="S373" t="n">
        <v>35.43</v>
      </c>
      <c r="T373" t="n">
        <v>2262.67</v>
      </c>
      <c r="U373" t="n">
        <v>0.84</v>
      </c>
      <c r="V373" t="n">
        <v>0.88</v>
      </c>
      <c r="W373" t="n">
        <v>2.98</v>
      </c>
      <c r="X373" t="n">
        <v>0.14</v>
      </c>
      <c r="Y373" t="n">
        <v>1</v>
      </c>
      <c r="Z373" t="n">
        <v>10</v>
      </c>
    </row>
    <row r="374">
      <c r="A374" t="n">
        <v>78</v>
      </c>
      <c r="B374" t="n">
        <v>150</v>
      </c>
      <c r="C374" t="inlineStr">
        <is>
          <t xml:space="preserve">CONCLUIDO	</t>
        </is>
      </c>
      <c r="D374" t="n">
        <v>6.1201</v>
      </c>
      <c r="E374" t="n">
        <v>16.34</v>
      </c>
      <c r="F374" t="n">
        <v>12.9</v>
      </c>
      <c r="G374" t="n">
        <v>96.73999999999999</v>
      </c>
      <c r="H374" t="n">
        <v>1.07</v>
      </c>
      <c r="I374" t="n">
        <v>8</v>
      </c>
      <c r="J374" t="n">
        <v>340.46</v>
      </c>
      <c r="K374" t="n">
        <v>61.82</v>
      </c>
      <c r="L374" t="n">
        <v>20.5</v>
      </c>
      <c r="M374" t="n">
        <v>3</v>
      </c>
      <c r="N374" t="n">
        <v>108.14</v>
      </c>
      <c r="O374" t="n">
        <v>42224.35</v>
      </c>
      <c r="P374" t="n">
        <v>193.12</v>
      </c>
      <c r="Q374" t="n">
        <v>988.13</v>
      </c>
      <c r="R374" t="n">
        <v>42.16</v>
      </c>
      <c r="S374" t="n">
        <v>35.43</v>
      </c>
      <c r="T374" t="n">
        <v>2351.66</v>
      </c>
      <c r="U374" t="n">
        <v>0.84</v>
      </c>
      <c r="V374" t="n">
        <v>0.88</v>
      </c>
      <c r="W374" t="n">
        <v>2.98</v>
      </c>
      <c r="X374" t="n">
        <v>0.14</v>
      </c>
      <c r="Y374" t="n">
        <v>1</v>
      </c>
      <c r="Z374" t="n">
        <v>10</v>
      </c>
    </row>
    <row r="375">
      <c r="A375" t="n">
        <v>79</v>
      </c>
      <c r="B375" t="n">
        <v>150</v>
      </c>
      <c r="C375" t="inlineStr">
        <is>
          <t xml:space="preserve">CONCLUIDO	</t>
        </is>
      </c>
      <c r="D375" t="n">
        <v>6.1204</v>
      </c>
      <c r="E375" t="n">
        <v>16.34</v>
      </c>
      <c r="F375" t="n">
        <v>12.9</v>
      </c>
      <c r="G375" t="n">
        <v>96.73</v>
      </c>
      <c r="H375" t="n">
        <v>1.08</v>
      </c>
      <c r="I375" t="n">
        <v>8</v>
      </c>
      <c r="J375" t="n">
        <v>341.07</v>
      </c>
      <c r="K375" t="n">
        <v>61.82</v>
      </c>
      <c r="L375" t="n">
        <v>20.75</v>
      </c>
      <c r="M375" t="n">
        <v>2</v>
      </c>
      <c r="N375" t="n">
        <v>108.5</v>
      </c>
      <c r="O375" t="n">
        <v>42299.74</v>
      </c>
      <c r="P375" t="n">
        <v>193.13</v>
      </c>
      <c r="Q375" t="n">
        <v>988.13</v>
      </c>
      <c r="R375" t="n">
        <v>42.12</v>
      </c>
      <c r="S375" t="n">
        <v>35.43</v>
      </c>
      <c r="T375" t="n">
        <v>2330.01</v>
      </c>
      <c r="U375" t="n">
        <v>0.84</v>
      </c>
      <c r="V375" t="n">
        <v>0.88</v>
      </c>
      <c r="W375" t="n">
        <v>2.98</v>
      </c>
      <c r="X375" t="n">
        <v>0.14</v>
      </c>
      <c r="Y375" t="n">
        <v>1</v>
      </c>
      <c r="Z375" t="n">
        <v>10</v>
      </c>
    </row>
    <row r="376">
      <c r="A376" t="n">
        <v>80</v>
      </c>
      <c r="B376" t="n">
        <v>150</v>
      </c>
      <c r="C376" t="inlineStr">
        <is>
          <t xml:space="preserve">CONCLUIDO	</t>
        </is>
      </c>
      <c r="D376" t="n">
        <v>6.1212</v>
      </c>
      <c r="E376" t="n">
        <v>16.34</v>
      </c>
      <c r="F376" t="n">
        <v>12.89</v>
      </c>
      <c r="G376" t="n">
        <v>96.70999999999999</v>
      </c>
      <c r="H376" t="n">
        <v>1.1</v>
      </c>
      <c r="I376" t="n">
        <v>8</v>
      </c>
      <c r="J376" t="n">
        <v>341.68</v>
      </c>
      <c r="K376" t="n">
        <v>61.82</v>
      </c>
      <c r="L376" t="n">
        <v>21</v>
      </c>
      <c r="M376" t="n">
        <v>1</v>
      </c>
      <c r="N376" t="n">
        <v>108.86</v>
      </c>
      <c r="O376" t="n">
        <v>42375.31</v>
      </c>
      <c r="P376" t="n">
        <v>193.3</v>
      </c>
      <c r="Q376" t="n">
        <v>988.14</v>
      </c>
      <c r="R376" t="n">
        <v>42.05</v>
      </c>
      <c r="S376" t="n">
        <v>35.43</v>
      </c>
      <c r="T376" t="n">
        <v>2297.7</v>
      </c>
      <c r="U376" t="n">
        <v>0.84</v>
      </c>
      <c r="V376" t="n">
        <v>0.88</v>
      </c>
      <c r="W376" t="n">
        <v>2.98</v>
      </c>
      <c r="X376" t="n">
        <v>0.14</v>
      </c>
      <c r="Y376" t="n">
        <v>1</v>
      </c>
      <c r="Z376" t="n">
        <v>10</v>
      </c>
    </row>
    <row r="377">
      <c r="A377" t="n">
        <v>81</v>
      </c>
      <c r="B377" t="n">
        <v>150</v>
      </c>
      <c r="C377" t="inlineStr">
        <is>
          <t xml:space="preserve">CONCLUIDO	</t>
        </is>
      </c>
      <c r="D377" t="n">
        <v>6.1219</v>
      </c>
      <c r="E377" t="n">
        <v>16.33</v>
      </c>
      <c r="F377" t="n">
        <v>12.89</v>
      </c>
      <c r="G377" t="n">
        <v>96.7</v>
      </c>
      <c r="H377" t="n">
        <v>1.11</v>
      </c>
      <c r="I377" t="n">
        <v>8</v>
      </c>
      <c r="J377" t="n">
        <v>342.3</v>
      </c>
      <c r="K377" t="n">
        <v>61.82</v>
      </c>
      <c r="L377" t="n">
        <v>21.25</v>
      </c>
      <c r="M377" t="n">
        <v>1</v>
      </c>
      <c r="N377" t="n">
        <v>109.23</v>
      </c>
      <c r="O377" t="n">
        <v>42451.07</v>
      </c>
      <c r="P377" t="n">
        <v>193.42</v>
      </c>
      <c r="Q377" t="n">
        <v>988.1900000000001</v>
      </c>
      <c r="R377" t="n">
        <v>41.89</v>
      </c>
      <c r="S377" t="n">
        <v>35.43</v>
      </c>
      <c r="T377" t="n">
        <v>2214.34</v>
      </c>
      <c r="U377" t="n">
        <v>0.85</v>
      </c>
      <c r="V377" t="n">
        <v>0.88</v>
      </c>
      <c r="W377" t="n">
        <v>2.98</v>
      </c>
      <c r="X377" t="n">
        <v>0.14</v>
      </c>
      <c r="Y377" t="n">
        <v>1</v>
      </c>
      <c r="Z377" t="n">
        <v>10</v>
      </c>
    </row>
    <row r="378">
      <c r="A378" t="n">
        <v>82</v>
      </c>
      <c r="B378" t="n">
        <v>150</v>
      </c>
      <c r="C378" t="inlineStr">
        <is>
          <t xml:space="preserve">CONCLUIDO	</t>
        </is>
      </c>
      <c r="D378" t="n">
        <v>6.1221</v>
      </c>
      <c r="E378" t="n">
        <v>16.33</v>
      </c>
      <c r="F378" t="n">
        <v>12.89</v>
      </c>
      <c r="G378" t="n">
        <v>96.69</v>
      </c>
      <c r="H378" t="n">
        <v>1.12</v>
      </c>
      <c r="I378" t="n">
        <v>8</v>
      </c>
      <c r="J378" t="n">
        <v>342.91</v>
      </c>
      <c r="K378" t="n">
        <v>61.82</v>
      </c>
      <c r="L378" t="n">
        <v>21.5</v>
      </c>
      <c r="M378" t="n">
        <v>1</v>
      </c>
      <c r="N378" t="n">
        <v>109.59</v>
      </c>
      <c r="O378" t="n">
        <v>42527.02</v>
      </c>
      <c r="P378" t="n">
        <v>193.64</v>
      </c>
      <c r="Q378" t="n">
        <v>988.13</v>
      </c>
      <c r="R378" t="n">
        <v>42.01</v>
      </c>
      <c r="S378" t="n">
        <v>35.43</v>
      </c>
      <c r="T378" t="n">
        <v>2277.27</v>
      </c>
      <c r="U378" t="n">
        <v>0.84</v>
      </c>
      <c r="V378" t="n">
        <v>0.88</v>
      </c>
      <c r="W378" t="n">
        <v>2.98</v>
      </c>
      <c r="X378" t="n">
        <v>0.14</v>
      </c>
      <c r="Y378" t="n">
        <v>1</v>
      </c>
      <c r="Z378" t="n">
        <v>10</v>
      </c>
    </row>
    <row r="379">
      <c r="A379" t="n">
        <v>83</v>
      </c>
      <c r="B379" t="n">
        <v>150</v>
      </c>
      <c r="C379" t="inlineStr">
        <is>
          <t xml:space="preserve">CONCLUIDO	</t>
        </is>
      </c>
      <c r="D379" t="n">
        <v>6.1221</v>
      </c>
      <c r="E379" t="n">
        <v>16.33</v>
      </c>
      <c r="F379" t="n">
        <v>12.89</v>
      </c>
      <c r="G379" t="n">
        <v>96.69</v>
      </c>
      <c r="H379" t="n">
        <v>1.13</v>
      </c>
      <c r="I379" t="n">
        <v>8</v>
      </c>
      <c r="J379" t="n">
        <v>343.53</v>
      </c>
      <c r="K379" t="n">
        <v>61.82</v>
      </c>
      <c r="L379" t="n">
        <v>21.75</v>
      </c>
      <c r="M379" t="n">
        <v>0</v>
      </c>
      <c r="N379" t="n">
        <v>109.96</v>
      </c>
      <c r="O379" t="n">
        <v>42603.15</v>
      </c>
      <c r="P379" t="n">
        <v>193.85</v>
      </c>
      <c r="Q379" t="n">
        <v>988.17</v>
      </c>
      <c r="R379" t="n">
        <v>41.83</v>
      </c>
      <c r="S379" t="n">
        <v>35.43</v>
      </c>
      <c r="T379" t="n">
        <v>2187.97</v>
      </c>
      <c r="U379" t="n">
        <v>0.85</v>
      </c>
      <c r="V379" t="n">
        <v>0.88</v>
      </c>
      <c r="W379" t="n">
        <v>2.98</v>
      </c>
      <c r="X379" t="n">
        <v>0.14</v>
      </c>
      <c r="Y379" t="n">
        <v>1</v>
      </c>
      <c r="Z379" t="n">
        <v>10</v>
      </c>
    </row>
    <row r="380">
      <c r="A380" t="n">
        <v>0</v>
      </c>
      <c r="B380" t="n">
        <v>10</v>
      </c>
      <c r="C380" t="inlineStr">
        <is>
          <t xml:space="preserve">CONCLUIDO	</t>
        </is>
      </c>
      <c r="D380" t="n">
        <v>5.6848</v>
      </c>
      <c r="E380" t="n">
        <v>17.59</v>
      </c>
      <c r="F380" t="n">
        <v>14.83</v>
      </c>
      <c r="G380" t="n">
        <v>8.9</v>
      </c>
      <c r="H380" t="n">
        <v>0.64</v>
      </c>
      <c r="I380" t="n">
        <v>100</v>
      </c>
      <c r="J380" t="n">
        <v>26.11</v>
      </c>
      <c r="K380" t="n">
        <v>12.1</v>
      </c>
      <c r="L380" t="n">
        <v>1</v>
      </c>
      <c r="M380" t="n">
        <v>0</v>
      </c>
      <c r="N380" t="n">
        <v>3.01</v>
      </c>
      <c r="O380" t="n">
        <v>3454.41</v>
      </c>
      <c r="P380" t="n">
        <v>43.34</v>
      </c>
      <c r="Q380" t="n">
        <v>988.8099999999999</v>
      </c>
      <c r="R380" t="n">
        <v>98.39</v>
      </c>
      <c r="S380" t="n">
        <v>35.43</v>
      </c>
      <c r="T380" t="n">
        <v>30006.06</v>
      </c>
      <c r="U380" t="n">
        <v>0.36</v>
      </c>
      <c r="V380" t="n">
        <v>0.77</v>
      </c>
      <c r="W380" t="n">
        <v>3.25</v>
      </c>
      <c r="X380" t="n">
        <v>2.08</v>
      </c>
      <c r="Y380" t="n">
        <v>1</v>
      </c>
      <c r="Z380" t="n">
        <v>10</v>
      </c>
    </row>
    <row r="381">
      <c r="A381" t="n">
        <v>0</v>
      </c>
      <c r="B381" t="n">
        <v>45</v>
      </c>
      <c r="C381" t="inlineStr">
        <is>
          <t xml:space="preserve">CONCLUIDO	</t>
        </is>
      </c>
      <c r="D381" t="n">
        <v>5.4167</v>
      </c>
      <c r="E381" t="n">
        <v>18.46</v>
      </c>
      <c r="F381" t="n">
        <v>14.6</v>
      </c>
      <c r="G381" t="n">
        <v>9.630000000000001</v>
      </c>
      <c r="H381" t="n">
        <v>0.18</v>
      </c>
      <c r="I381" t="n">
        <v>91</v>
      </c>
      <c r="J381" t="n">
        <v>98.70999999999999</v>
      </c>
      <c r="K381" t="n">
        <v>39.72</v>
      </c>
      <c r="L381" t="n">
        <v>1</v>
      </c>
      <c r="M381" t="n">
        <v>89</v>
      </c>
      <c r="N381" t="n">
        <v>12.99</v>
      </c>
      <c r="O381" t="n">
        <v>12407.75</v>
      </c>
      <c r="P381" t="n">
        <v>125.54</v>
      </c>
      <c r="Q381" t="n">
        <v>988.3</v>
      </c>
      <c r="R381" t="n">
        <v>94.92</v>
      </c>
      <c r="S381" t="n">
        <v>35.43</v>
      </c>
      <c r="T381" t="n">
        <v>28316.02</v>
      </c>
      <c r="U381" t="n">
        <v>0.37</v>
      </c>
      <c r="V381" t="n">
        <v>0.78</v>
      </c>
      <c r="W381" t="n">
        <v>3.12</v>
      </c>
      <c r="X381" t="n">
        <v>1.85</v>
      </c>
      <c r="Y381" t="n">
        <v>1</v>
      </c>
      <c r="Z381" t="n">
        <v>10</v>
      </c>
    </row>
    <row r="382">
      <c r="A382" t="n">
        <v>1</v>
      </c>
      <c r="B382" t="n">
        <v>45</v>
      </c>
      <c r="C382" t="inlineStr">
        <is>
          <t xml:space="preserve">CONCLUIDO	</t>
        </is>
      </c>
      <c r="D382" t="n">
        <v>5.6934</v>
      </c>
      <c r="E382" t="n">
        <v>17.56</v>
      </c>
      <c r="F382" t="n">
        <v>14.14</v>
      </c>
      <c r="G382" t="n">
        <v>12.12</v>
      </c>
      <c r="H382" t="n">
        <v>0.22</v>
      </c>
      <c r="I382" t="n">
        <v>70</v>
      </c>
      <c r="J382" t="n">
        <v>99.02</v>
      </c>
      <c r="K382" t="n">
        <v>39.72</v>
      </c>
      <c r="L382" t="n">
        <v>1.25</v>
      </c>
      <c r="M382" t="n">
        <v>68</v>
      </c>
      <c r="N382" t="n">
        <v>13.05</v>
      </c>
      <c r="O382" t="n">
        <v>12446.14</v>
      </c>
      <c r="P382" t="n">
        <v>119.29</v>
      </c>
      <c r="Q382" t="n">
        <v>988.36</v>
      </c>
      <c r="R382" t="n">
        <v>80.91</v>
      </c>
      <c r="S382" t="n">
        <v>35.43</v>
      </c>
      <c r="T382" t="n">
        <v>21413.76</v>
      </c>
      <c r="U382" t="n">
        <v>0.44</v>
      </c>
      <c r="V382" t="n">
        <v>0.8100000000000001</v>
      </c>
      <c r="W382" t="n">
        <v>3.07</v>
      </c>
      <c r="X382" t="n">
        <v>1.38</v>
      </c>
      <c r="Y382" t="n">
        <v>1</v>
      </c>
      <c r="Z382" t="n">
        <v>10</v>
      </c>
    </row>
    <row r="383">
      <c r="A383" t="n">
        <v>2</v>
      </c>
      <c r="B383" t="n">
        <v>45</v>
      </c>
      <c r="C383" t="inlineStr">
        <is>
          <t xml:space="preserve">CONCLUIDO	</t>
        </is>
      </c>
      <c r="D383" t="n">
        <v>5.8803</v>
      </c>
      <c r="E383" t="n">
        <v>17.01</v>
      </c>
      <c r="F383" t="n">
        <v>13.87</v>
      </c>
      <c r="G383" t="n">
        <v>14.86</v>
      </c>
      <c r="H383" t="n">
        <v>0.27</v>
      </c>
      <c r="I383" t="n">
        <v>56</v>
      </c>
      <c r="J383" t="n">
        <v>99.33</v>
      </c>
      <c r="K383" t="n">
        <v>39.72</v>
      </c>
      <c r="L383" t="n">
        <v>1.5</v>
      </c>
      <c r="M383" t="n">
        <v>54</v>
      </c>
      <c r="N383" t="n">
        <v>13.11</v>
      </c>
      <c r="O383" t="n">
        <v>12484.55</v>
      </c>
      <c r="P383" t="n">
        <v>114.56</v>
      </c>
      <c r="Q383" t="n">
        <v>988.37</v>
      </c>
      <c r="R383" t="n">
        <v>72.22</v>
      </c>
      <c r="S383" t="n">
        <v>35.43</v>
      </c>
      <c r="T383" t="n">
        <v>17142.38</v>
      </c>
      <c r="U383" t="n">
        <v>0.49</v>
      </c>
      <c r="V383" t="n">
        <v>0.82</v>
      </c>
      <c r="W383" t="n">
        <v>3.06</v>
      </c>
      <c r="X383" t="n">
        <v>1.11</v>
      </c>
      <c r="Y383" t="n">
        <v>1</v>
      </c>
      <c r="Z383" t="n">
        <v>10</v>
      </c>
    </row>
    <row r="384">
      <c r="A384" t="n">
        <v>3</v>
      </c>
      <c r="B384" t="n">
        <v>45</v>
      </c>
      <c r="C384" t="inlineStr">
        <is>
          <t xml:space="preserve">CONCLUIDO	</t>
        </is>
      </c>
      <c r="D384" t="n">
        <v>6.0105</v>
      </c>
      <c r="E384" t="n">
        <v>16.64</v>
      </c>
      <c r="F384" t="n">
        <v>13.68</v>
      </c>
      <c r="G384" t="n">
        <v>17.47</v>
      </c>
      <c r="H384" t="n">
        <v>0.31</v>
      </c>
      <c r="I384" t="n">
        <v>47</v>
      </c>
      <c r="J384" t="n">
        <v>99.64</v>
      </c>
      <c r="K384" t="n">
        <v>39.72</v>
      </c>
      <c r="L384" t="n">
        <v>1.75</v>
      </c>
      <c r="M384" t="n">
        <v>45</v>
      </c>
      <c r="N384" t="n">
        <v>13.18</v>
      </c>
      <c r="O384" t="n">
        <v>12522.99</v>
      </c>
      <c r="P384" t="n">
        <v>110.85</v>
      </c>
      <c r="Q384" t="n">
        <v>988.14</v>
      </c>
      <c r="R384" t="n">
        <v>66.65000000000001</v>
      </c>
      <c r="S384" t="n">
        <v>35.43</v>
      </c>
      <c r="T384" t="n">
        <v>14399.68</v>
      </c>
      <c r="U384" t="n">
        <v>0.53</v>
      </c>
      <c r="V384" t="n">
        <v>0.83</v>
      </c>
      <c r="W384" t="n">
        <v>3.04</v>
      </c>
      <c r="X384" t="n">
        <v>0.93</v>
      </c>
      <c r="Y384" t="n">
        <v>1</v>
      </c>
      <c r="Z384" t="n">
        <v>10</v>
      </c>
    </row>
    <row r="385">
      <c r="A385" t="n">
        <v>4</v>
      </c>
      <c r="B385" t="n">
        <v>45</v>
      </c>
      <c r="C385" t="inlineStr">
        <is>
          <t xml:space="preserve">CONCLUIDO	</t>
        </is>
      </c>
      <c r="D385" t="n">
        <v>6.1166</v>
      </c>
      <c r="E385" t="n">
        <v>16.35</v>
      </c>
      <c r="F385" t="n">
        <v>13.54</v>
      </c>
      <c r="G385" t="n">
        <v>20.31</v>
      </c>
      <c r="H385" t="n">
        <v>0.35</v>
      </c>
      <c r="I385" t="n">
        <v>40</v>
      </c>
      <c r="J385" t="n">
        <v>99.95</v>
      </c>
      <c r="K385" t="n">
        <v>39.72</v>
      </c>
      <c r="L385" t="n">
        <v>2</v>
      </c>
      <c r="M385" t="n">
        <v>38</v>
      </c>
      <c r="N385" t="n">
        <v>13.24</v>
      </c>
      <c r="O385" t="n">
        <v>12561.45</v>
      </c>
      <c r="P385" t="n">
        <v>107.39</v>
      </c>
      <c r="Q385" t="n">
        <v>988.25</v>
      </c>
      <c r="R385" t="n">
        <v>61.92</v>
      </c>
      <c r="S385" t="n">
        <v>35.43</v>
      </c>
      <c r="T385" t="n">
        <v>12068.74</v>
      </c>
      <c r="U385" t="n">
        <v>0.57</v>
      </c>
      <c r="V385" t="n">
        <v>0.84</v>
      </c>
      <c r="W385" t="n">
        <v>3.04</v>
      </c>
      <c r="X385" t="n">
        <v>0.78</v>
      </c>
      <c r="Y385" t="n">
        <v>1</v>
      </c>
      <c r="Z385" t="n">
        <v>10</v>
      </c>
    </row>
    <row r="386">
      <c r="A386" t="n">
        <v>5</v>
      </c>
      <c r="B386" t="n">
        <v>45</v>
      </c>
      <c r="C386" t="inlineStr">
        <is>
          <t xml:space="preserve">CONCLUIDO	</t>
        </is>
      </c>
      <c r="D386" t="n">
        <v>6.1893</v>
      </c>
      <c r="E386" t="n">
        <v>16.16</v>
      </c>
      <c r="F386" t="n">
        <v>13.45</v>
      </c>
      <c r="G386" t="n">
        <v>23.06</v>
      </c>
      <c r="H386" t="n">
        <v>0.39</v>
      </c>
      <c r="I386" t="n">
        <v>35</v>
      </c>
      <c r="J386" t="n">
        <v>100.27</v>
      </c>
      <c r="K386" t="n">
        <v>39.72</v>
      </c>
      <c r="L386" t="n">
        <v>2.25</v>
      </c>
      <c r="M386" t="n">
        <v>33</v>
      </c>
      <c r="N386" t="n">
        <v>13.3</v>
      </c>
      <c r="O386" t="n">
        <v>12599.94</v>
      </c>
      <c r="P386" t="n">
        <v>104.17</v>
      </c>
      <c r="Q386" t="n">
        <v>988.2</v>
      </c>
      <c r="R386" t="n">
        <v>59.29</v>
      </c>
      <c r="S386" t="n">
        <v>35.43</v>
      </c>
      <c r="T386" t="n">
        <v>10783.19</v>
      </c>
      <c r="U386" t="n">
        <v>0.6</v>
      </c>
      <c r="V386" t="n">
        <v>0.85</v>
      </c>
      <c r="W386" t="n">
        <v>3.02</v>
      </c>
      <c r="X386" t="n">
        <v>0.6899999999999999</v>
      </c>
      <c r="Y386" t="n">
        <v>1</v>
      </c>
      <c r="Z386" t="n">
        <v>10</v>
      </c>
    </row>
    <row r="387">
      <c r="A387" t="n">
        <v>6</v>
      </c>
      <c r="B387" t="n">
        <v>45</v>
      </c>
      <c r="C387" t="inlineStr">
        <is>
          <t xml:space="preserve">CONCLUIDO	</t>
        </is>
      </c>
      <c r="D387" t="n">
        <v>6.2787</v>
      </c>
      <c r="E387" t="n">
        <v>15.93</v>
      </c>
      <c r="F387" t="n">
        <v>13.32</v>
      </c>
      <c r="G387" t="n">
        <v>26.64</v>
      </c>
      <c r="H387" t="n">
        <v>0.44</v>
      </c>
      <c r="I387" t="n">
        <v>30</v>
      </c>
      <c r="J387" t="n">
        <v>100.58</v>
      </c>
      <c r="K387" t="n">
        <v>39.72</v>
      </c>
      <c r="L387" t="n">
        <v>2.5</v>
      </c>
      <c r="M387" t="n">
        <v>28</v>
      </c>
      <c r="N387" t="n">
        <v>13.36</v>
      </c>
      <c r="O387" t="n">
        <v>12638.45</v>
      </c>
      <c r="P387" t="n">
        <v>100.69</v>
      </c>
      <c r="Q387" t="n">
        <v>988.14</v>
      </c>
      <c r="R387" t="n">
        <v>55.71</v>
      </c>
      <c r="S387" t="n">
        <v>35.43</v>
      </c>
      <c r="T387" t="n">
        <v>9014.559999999999</v>
      </c>
      <c r="U387" t="n">
        <v>0.64</v>
      </c>
      <c r="V387" t="n">
        <v>0.86</v>
      </c>
      <c r="W387" t="n">
        <v>3</v>
      </c>
      <c r="X387" t="n">
        <v>0.57</v>
      </c>
      <c r="Y387" t="n">
        <v>1</v>
      </c>
      <c r="Z387" t="n">
        <v>10</v>
      </c>
    </row>
    <row r="388">
      <c r="A388" t="n">
        <v>7</v>
      </c>
      <c r="B388" t="n">
        <v>45</v>
      </c>
      <c r="C388" t="inlineStr">
        <is>
          <t xml:space="preserve">CONCLUIDO	</t>
        </is>
      </c>
      <c r="D388" t="n">
        <v>6.3238</v>
      </c>
      <c r="E388" t="n">
        <v>15.81</v>
      </c>
      <c r="F388" t="n">
        <v>13.27</v>
      </c>
      <c r="G388" t="n">
        <v>29.49</v>
      </c>
      <c r="H388" t="n">
        <v>0.48</v>
      </c>
      <c r="I388" t="n">
        <v>27</v>
      </c>
      <c r="J388" t="n">
        <v>100.89</v>
      </c>
      <c r="K388" t="n">
        <v>39.72</v>
      </c>
      <c r="L388" t="n">
        <v>2.75</v>
      </c>
      <c r="M388" t="n">
        <v>22</v>
      </c>
      <c r="N388" t="n">
        <v>13.42</v>
      </c>
      <c r="O388" t="n">
        <v>12676.98</v>
      </c>
      <c r="P388" t="n">
        <v>97.65000000000001</v>
      </c>
      <c r="Q388" t="n">
        <v>988.1900000000001</v>
      </c>
      <c r="R388" t="n">
        <v>53.63</v>
      </c>
      <c r="S388" t="n">
        <v>35.43</v>
      </c>
      <c r="T388" t="n">
        <v>7992.01</v>
      </c>
      <c r="U388" t="n">
        <v>0.66</v>
      </c>
      <c r="V388" t="n">
        <v>0.86</v>
      </c>
      <c r="W388" t="n">
        <v>3.01</v>
      </c>
      <c r="X388" t="n">
        <v>0.52</v>
      </c>
      <c r="Y388" t="n">
        <v>1</v>
      </c>
      <c r="Z388" t="n">
        <v>10</v>
      </c>
    </row>
    <row r="389">
      <c r="A389" t="n">
        <v>8</v>
      </c>
      <c r="B389" t="n">
        <v>45</v>
      </c>
      <c r="C389" t="inlineStr">
        <is>
          <t xml:space="preserve">CONCLUIDO	</t>
        </is>
      </c>
      <c r="D389" t="n">
        <v>6.3474</v>
      </c>
      <c r="E389" t="n">
        <v>15.75</v>
      </c>
      <c r="F389" t="n">
        <v>13.25</v>
      </c>
      <c r="G389" t="n">
        <v>31.81</v>
      </c>
      <c r="H389" t="n">
        <v>0.52</v>
      </c>
      <c r="I389" t="n">
        <v>25</v>
      </c>
      <c r="J389" t="n">
        <v>101.2</v>
      </c>
      <c r="K389" t="n">
        <v>39.72</v>
      </c>
      <c r="L389" t="n">
        <v>3</v>
      </c>
      <c r="M389" t="n">
        <v>13</v>
      </c>
      <c r="N389" t="n">
        <v>13.49</v>
      </c>
      <c r="O389" t="n">
        <v>12715.54</v>
      </c>
      <c r="P389" t="n">
        <v>95.14</v>
      </c>
      <c r="Q389" t="n">
        <v>988.22</v>
      </c>
      <c r="R389" t="n">
        <v>52.7</v>
      </c>
      <c r="S389" t="n">
        <v>35.43</v>
      </c>
      <c r="T389" t="n">
        <v>7534.51</v>
      </c>
      <c r="U389" t="n">
        <v>0.67</v>
      </c>
      <c r="V389" t="n">
        <v>0.86</v>
      </c>
      <c r="W389" t="n">
        <v>3.02</v>
      </c>
      <c r="X389" t="n">
        <v>0.5</v>
      </c>
      <c r="Y389" t="n">
        <v>1</v>
      </c>
      <c r="Z389" t="n">
        <v>10</v>
      </c>
    </row>
    <row r="390">
      <c r="A390" t="n">
        <v>9</v>
      </c>
      <c r="B390" t="n">
        <v>45</v>
      </c>
      <c r="C390" t="inlineStr">
        <is>
          <t xml:space="preserve">CONCLUIDO	</t>
        </is>
      </c>
      <c r="D390" t="n">
        <v>6.3645</v>
      </c>
      <c r="E390" t="n">
        <v>15.71</v>
      </c>
      <c r="F390" t="n">
        <v>13.23</v>
      </c>
      <c r="G390" t="n">
        <v>33.08</v>
      </c>
      <c r="H390" t="n">
        <v>0.5600000000000001</v>
      </c>
      <c r="I390" t="n">
        <v>24</v>
      </c>
      <c r="J390" t="n">
        <v>101.52</v>
      </c>
      <c r="K390" t="n">
        <v>39.72</v>
      </c>
      <c r="L390" t="n">
        <v>3.25</v>
      </c>
      <c r="M390" t="n">
        <v>4</v>
      </c>
      <c r="N390" t="n">
        <v>13.55</v>
      </c>
      <c r="O390" t="n">
        <v>12754.13</v>
      </c>
      <c r="P390" t="n">
        <v>94.56</v>
      </c>
      <c r="Q390" t="n">
        <v>988.33</v>
      </c>
      <c r="R390" t="n">
        <v>51.92</v>
      </c>
      <c r="S390" t="n">
        <v>35.43</v>
      </c>
      <c r="T390" t="n">
        <v>7148.81</v>
      </c>
      <c r="U390" t="n">
        <v>0.68</v>
      </c>
      <c r="V390" t="n">
        <v>0.86</v>
      </c>
      <c r="W390" t="n">
        <v>3.02</v>
      </c>
      <c r="X390" t="n">
        <v>0.48</v>
      </c>
      <c r="Y390" t="n">
        <v>1</v>
      </c>
      <c r="Z390" t="n">
        <v>10</v>
      </c>
    </row>
    <row r="391">
      <c r="A391" t="n">
        <v>10</v>
      </c>
      <c r="B391" t="n">
        <v>45</v>
      </c>
      <c r="C391" t="inlineStr">
        <is>
          <t xml:space="preserve">CONCLUIDO	</t>
        </is>
      </c>
      <c r="D391" t="n">
        <v>6.3815</v>
      </c>
      <c r="E391" t="n">
        <v>15.67</v>
      </c>
      <c r="F391" t="n">
        <v>13.21</v>
      </c>
      <c r="G391" t="n">
        <v>34.46</v>
      </c>
      <c r="H391" t="n">
        <v>0.6</v>
      </c>
      <c r="I391" t="n">
        <v>23</v>
      </c>
      <c r="J391" t="n">
        <v>101.83</v>
      </c>
      <c r="K391" t="n">
        <v>39.72</v>
      </c>
      <c r="L391" t="n">
        <v>3.5</v>
      </c>
      <c r="M391" t="n">
        <v>1</v>
      </c>
      <c r="N391" t="n">
        <v>13.61</v>
      </c>
      <c r="O391" t="n">
        <v>12792.74</v>
      </c>
      <c r="P391" t="n">
        <v>94.05</v>
      </c>
      <c r="Q391" t="n">
        <v>988.3099999999999</v>
      </c>
      <c r="R391" t="n">
        <v>51.3</v>
      </c>
      <c r="S391" t="n">
        <v>35.43</v>
      </c>
      <c r="T391" t="n">
        <v>6846.66</v>
      </c>
      <c r="U391" t="n">
        <v>0.6899999999999999</v>
      </c>
      <c r="V391" t="n">
        <v>0.86</v>
      </c>
      <c r="W391" t="n">
        <v>3.02</v>
      </c>
      <c r="X391" t="n">
        <v>0.45</v>
      </c>
      <c r="Y391" t="n">
        <v>1</v>
      </c>
      <c r="Z391" t="n">
        <v>10</v>
      </c>
    </row>
    <row r="392">
      <c r="A392" t="n">
        <v>11</v>
      </c>
      <c r="B392" t="n">
        <v>45</v>
      </c>
      <c r="C392" t="inlineStr">
        <is>
          <t xml:space="preserve">CONCLUIDO	</t>
        </is>
      </c>
      <c r="D392" t="n">
        <v>6.3806</v>
      </c>
      <c r="E392" t="n">
        <v>15.67</v>
      </c>
      <c r="F392" t="n">
        <v>13.21</v>
      </c>
      <c r="G392" t="n">
        <v>34.47</v>
      </c>
      <c r="H392" t="n">
        <v>0.65</v>
      </c>
      <c r="I392" t="n">
        <v>23</v>
      </c>
      <c r="J392" t="n">
        <v>102.14</v>
      </c>
      <c r="K392" t="n">
        <v>39.72</v>
      </c>
      <c r="L392" t="n">
        <v>3.75</v>
      </c>
      <c r="M392" t="n">
        <v>0</v>
      </c>
      <c r="N392" t="n">
        <v>13.68</v>
      </c>
      <c r="O392" t="n">
        <v>12831.37</v>
      </c>
      <c r="P392" t="n">
        <v>94.36</v>
      </c>
      <c r="Q392" t="n">
        <v>988.27</v>
      </c>
      <c r="R392" t="n">
        <v>51.28</v>
      </c>
      <c r="S392" t="n">
        <v>35.43</v>
      </c>
      <c r="T392" t="n">
        <v>6833.65</v>
      </c>
      <c r="U392" t="n">
        <v>0.6899999999999999</v>
      </c>
      <c r="V392" t="n">
        <v>0.86</v>
      </c>
      <c r="W392" t="n">
        <v>3.02</v>
      </c>
      <c r="X392" t="n">
        <v>0.46</v>
      </c>
      <c r="Y392" t="n">
        <v>1</v>
      </c>
      <c r="Z392" t="n">
        <v>10</v>
      </c>
    </row>
    <row r="393">
      <c r="A393" t="n">
        <v>0</v>
      </c>
      <c r="B393" t="n">
        <v>105</v>
      </c>
      <c r="C393" t="inlineStr">
        <is>
          <t xml:space="preserve">CONCLUIDO	</t>
        </is>
      </c>
      <c r="D393" t="n">
        <v>3.9218</v>
      </c>
      <c r="E393" t="n">
        <v>25.5</v>
      </c>
      <c r="F393" t="n">
        <v>16.16</v>
      </c>
      <c r="G393" t="n">
        <v>5.81</v>
      </c>
      <c r="H393" t="n">
        <v>0.09</v>
      </c>
      <c r="I393" t="n">
        <v>167</v>
      </c>
      <c r="J393" t="n">
        <v>204</v>
      </c>
      <c r="K393" t="n">
        <v>55.27</v>
      </c>
      <c r="L393" t="n">
        <v>1</v>
      </c>
      <c r="M393" t="n">
        <v>165</v>
      </c>
      <c r="N393" t="n">
        <v>42.72</v>
      </c>
      <c r="O393" t="n">
        <v>25393.6</v>
      </c>
      <c r="P393" t="n">
        <v>231.17</v>
      </c>
      <c r="Q393" t="n">
        <v>988.36</v>
      </c>
      <c r="R393" t="n">
        <v>143.92</v>
      </c>
      <c r="S393" t="n">
        <v>35.43</v>
      </c>
      <c r="T393" t="n">
        <v>52435.8</v>
      </c>
      <c r="U393" t="n">
        <v>0.25</v>
      </c>
      <c r="V393" t="n">
        <v>0.71</v>
      </c>
      <c r="W393" t="n">
        <v>3.23</v>
      </c>
      <c r="X393" t="n">
        <v>3.4</v>
      </c>
      <c r="Y393" t="n">
        <v>1</v>
      </c>
      <c r="Z393" t="n">
        <v>10</v>
      </c>
    </row>
    <row r="394">
      <c r="A394" t="n">
        <v>1</v>
      </c>
      <c r="B394" t="n">
        <v>105</v>
      </c>
      <c r="C394" t="inlineStr">
        <is>
          <t xml:space="preserve">CONCLUIDO	</t>
        </is>
      </c>
      <c r="D394" t="n">
        <v>4.35</v>
      </c>
      <c r="E394" t="n">
        <v>22.99</v>
      </c>
      <c r="F394" t="n">
        <v>15.31</v>
      </c>
      <c r="G394" t="n">
        <v>7.29</v>
      </c>
      <c r="H394" t="n">
        <v>0.11</v>
      </c>
      <c r="I394" t="n">
        <v>126</v>
      </c>
      <c r="J394" t="n">
        <v>204.39</v>
      </c>
      <c r="K394" t="n">
        <v>55.27</v>
      </c>
      <c r="L394" t="n">
        <v>1.25</v>
      </c>
      <c r="M394" t="n">
        <v>124</v>
      </c>
      <c r="N394" t="n">
        <v>42.87</v>
      </c>
      <c r="O394" t="n">
        <v>25442.42</v>
      </c>
      <c r="P394" t="n">
        <v>218.14</v>
      </c>
      <c r="Q394" t="n">
        <v>988.5</v>
      </c>
      <c r="R394" t="n">
        <v>117.26</v>
      </c>
      <c r="S394" t="n">
        <v>35.43</v>
      </c>
      <c r="T394" t="n">
        <v>39309.67</v>
      </c>
      <c r="U394" t="n">
        <v>0.3</v>
      </c>
      <c r="V394" t="n">
        <v>0.74</v>
      </c>
      <c r="W394" t="n">
        <v>3.17</v>
      </c>
      <c r="X394" t="n">
        <v>2.56</v>
      </c>
      <c r="Y394" t="n">
        <v>1</v>
      </c>
      <c r="Z394" t="n">
        <v>10</v>
      </c>
    </row>
    <row r="395">
      <c r="A395" t="n">
        <v>2</v>
      </c>
      <c r="B395" t="n">
        <v>105</v>
      </c>
      <c r="C395" t="inlineStr">
        <is>
          <t xml:space="preserve">CONCLUIDO	</t>
        </is>
      </c>
      <c r="D395" t="n">
        <v>4.6472</v>
      </c>
      <c r="E395" t="n">
        <v>21.52</v>
      </c>
      <c r="F395" t="n">
        <v>14.82</v>
      </c>
      <c r="G395" t="n">
        <v>8.720000000000001</v>
      </c>
      <c r="H395" t="n">
        <v>0.13</v>
      </c>
      <c r="I395" t="n">
        <v>102</v>
      </c>
      <c r="J395" t="n">
        <v>204.79</v>
      </c>
      <c r="K395" t="n">
        <v>55.27</v>
      </c>
      <c r="L395" t="n">
        <v>1.5</v>
      </c>
      <c r="M395" t="n">
        <v>100</v>
      </c>
      <c r="N395" t="n">
        <v>43.02</v>
      </c>
      <c r="O395" t="n">
        <v>25491.3</v>
      </c>
      <c r="P395" t="n">
        <v>210.11</v>
      </c>
      <c r="Q395" t="n">
        <v>988.25</v>
      </c>
      <c r="R395" t="n">
        <v>101.54</v>
      </c>
      <c r="S395" t="n">
        <v>35.43</v>
      </c>
      <c r="T395" t="n">
        <v>31571.89</v>
      </c>
      <c r="U395" t="n">
        <v>0.35</v>
      </c>
      <c r="V395" t="n">
        <v>0.77</v>
      </c>
      <c r="W395" t="n">
        <v>3.15</v>
      </c>
      <c r="X395" t="n">
        <v>2.06</v>
      </c>
      <c r="Y395" t="n">
        <v>1</v>
      </c>
      <c r="Z395" t="n">
        <v>10</v>
      </c>
    </row>
    <row r="396">
      <c r="A396" t="n">
        <v>3</v>
      </c>
      <c r="B396" t="n">
        <v>105</v>
      </c>
      <c r="C396" t="inlineStr">
        <is>
          <t xml:space="preserve">CONCLUIDO	</t>
        </is>
      </c>
      <c r="D396" t="n">
        <v>4.8878</v>
      </c>
      <c r="E396" t="n">
        <v>20.46</v>
      </c>
      <c r="F396" t="n">
        <v>14.45</v>
      </c>
      <c r="G396" t="n">
        <v>10.2</v>
      </c>
      <c r="H396" t="n">
        <v>0.15</v>
      </c>
      <c r="I396" t="n">
        <v>85</v>
      </c>
      <c r="J396" t="n">
        <v>205.18</v>
      </c>
      <c r="K396" t="n">
        <v>55.27</v>
      </c>
      <c r="L396" t="n">
        <v>1.75</v>
      </c>
      <c r="M396" t="n">
        <v>83</v>
      </c>
      <c r="N396" t="n">
        <v>43.16</v>
      </c>
      <c r="O396" t="n">
        <v>25540.22</v>
      </c>
      <c r="P396" t="n">
        <v>203.94</v>
      </c>
      <c r="Q396" t="n">
        <v>988.36</v>
      </c>
      <c r="R396" t="n">
        <v>90.25</v>
      </c>
      <c r="S396" t="n">
        <v>35.43</v>
      </c>
      <c r="T396" t="n">
        <v>26011.66</v>
      </c>
      <c r="U396" t="n">
        <v>0.39</v>
      </c>
      <c r="V396" t="n">
        <v>0.79</v>
      </c>
      <c r="W396" t="n">
        <v>3.1</v>
      </c>
      <c r="X396" t="n">
        <v>1.69</v>
      </c>
      <c r="Y396" t="n">
        <v>1</v>
      </c>
      <c r="Z396" t="n">
        <v>10</v>
      </c>
    </row>
    <row r="397">
      <c r="A397" t="n">
        <v>4</v>
      </c>
      <c r="B397" t="n">
        <v>105</v>
      </c>
      <c r="C397" t="inlineStr">
        <is>
          <t xml:space="preserve">CONCLUIDO	</t>
        </is>
      </c>
      <c r="D397" t="n">
        <v>5.0678</v>
      </c>
      <c r="E397" t="n">
        <v>19.73</v>
      </c>
      <c r="F397" t="n">
        <v>14.21</v>
      </c>
      <c r="G397" t="n">
        <v>11.68</v>
      </c>
      <c r="H397" t="n">
        <v>0.17</v>
      </c>
      <c r="I397" t="n">
        <v>73</v>
      </c>
      <c r="J397" t="n">
        <v>205.58</v>
      </c>
      <c r="K397" t="n">
        <v>55.27</v>
      </c>
      <c r="L397" t="n">
        <v>2</v>
      </c>
      <c r="M397" t="n">
        <v>71</v>
      </c>
      <c r="N397" t="n">
        <v>43.31</v>
      </c>
      <c r="O397" t="n">
        <v>25589.2</v>
      </c>
      <c r="P397" t="n">
        <v>199.65</v>
      </c>
      <c r="Q397" t="n">
        <v>988.41</v>
      </c>
      <c r="R397" t="n">
        <v>82.98999999999999</v>
      </c>
      <c r="S397" t="n">
        <v>35.43</v>
      </c>
      <c r="T397" t="n">
        <v>22440.04</v>
      </c>
      <c r="U397" t="n">
        <v>0.43</v>
      </c>
      <c r="V397" t="n">
        <v>0.8</v>
      </c>
      <c r="W397" t="n">
        <v>3.08</v>
      </c>
      <c r="X397" t="n">
        <v>1.45</v>
      </c>
      <c r="Y397" t="n">
        <v>1</v>
      </c>
      <c r="Z397" t="n">
        <v>10</v>
      </c>
    </row>
    <row r="398">
      <c r="A398" t="n">
        <v>5</v>
      </c>
      <c r="B398" t="n">
        <v>105</v>
      </c>
      <c r="C398" t="inlineStr">
        <is>
          <t xml:space="preserve">CONCLUIDO	</t>
        </is>
      </c>
      <c r="D398" t="n">
        <v>5.212</v>
      </c>
      <c r="E398" t="n">
        <v>19.19</v>
      </c>
      <c r="F398" t="n">
        <v>14.03</v>
      </c>
      <c r="G398" t="n">
        <v>13.15</v>
      </c>
      <c r="H398" t="n">
        <v>0.19</v>
      </c>
      <c r="I398" t="n">
        <v>64</v>
      </c>
      <c r="J398" t="n">
        <v>205.98</v>
      </c>
      <c r="K398" t="n">
        <v>55.27</v>
      </c>
      <c r="L398" t="n">
        <v>2.25</v>
      </c>
      <c r="M398" t="n">
        <v>62</v>
      </c>
      <c r="N398" t="n">
        <v>43.46</v>
      </c>
      <c r="O398" t="n">
        <v>25638.22</v>
      </c>
      <c r="P398" t="n">
        <v>196.22</v>
      </c>
      <c r="Q398" t="n">
        <v>988.3099999999999</v>
      </c>
      <c r="R398" t="n">
        <v>77.47</v>
      </c>
      <c r="S398" t="n">
        <v>35.43</v>
      </c>
      <c r="T398" t="n">
        <v>19727.28</v>
      </c>
      <c r="U398" t="n">
        <v>0.46</v>
      </c>
      <c r="V398" t="n">
        <v>0.8100000000000001</v>
      </c>
      <c r="W398" t="n">
        <v>3.07</v>
      </c>
      <c r="X398" t="n">
        <v>1.27</v>
      </c>
      <c r="Y398" t="n">
        <v>1</v>
      </c>
      <c r="Z398" t="n">
        <v>10</v>
      </c>
    </row>
    <row r="399">
      <c r="A399" t="n">
        <v>6</v>
      </c>
      <c r="B399" t="n">
        <v>105</v>
      </c>
      <c r="C399" t="inlineStr">
        <is>
          <t xml:space="preserve">CONCLUIDO	</t>
        </is>
      </c>
      <c r="D399" t="n">
        <v>5.3329</v>
      </c>
      <c r="E399" t="n">
        <v>18.75</v>
      </c>
      <c r="F399" t="n">
        <v>13.88</v>
      </c>
      <c r="G399" t="n">
        <v>14.61</v>
      </c>
      <c r="H399" t="n">
        <v>0.22</v>
      </c>
      <c r="I399" t="n">
        <v>57</v>
      </c>
      <c r="J399" t="n">
        <v>206.38</v>
      </c>
      <c r="K399" t="n">
        <v>55.27</v>
      </c>
      <c r="L399" t="n">
        <v>2.5</v>
      </c>
      <c r="M399" t="n">
        <v>55</v>
      </c>
      <c r="N399" t="n">
        <v>43.6</v>
      </c>
      <c r="O399" t="n">
        <v>25687.3</v>
      </c>
      <c r="P399" t="n">
        <v>193.12</v>
      </c>
      <c r="Q399" t="n">
        <v>988.39</v>
      </c>
      <c r="R399" t="n">
        <v>72.61</v>
      </c>
      <c r="S399" t="n">
        <v>35.43</v>
      </c>
      <c r="T399" t="n">
        <v>17330.52</v>
      </c>
      <c r="U399" t="n">
        <v>0.49</v>
      </c>
      <c r="V399" t="n">
        <v>0.82</v>
      </c>
      <c r="W399" t="n">
        <v>3.06</v>
      </c>
      <c r="X399" t="n">
        <v>1.12</v>
      </c>
      <c r="Y399" t="n">
        <v>1</v>
      </c>
      <c r="Z399" t="n">
        <v>10</v>
      </c>
    </row>
    <row r="400">
      <c r="A400" t="n">
        <v>7</v>
      </c>
      <c r="B400" t="n">
        <v>105</v>
      </c>
      <c r="C400" t="inlineStr">
        <is>
          <t xml:space="preserve">CONCLUIDO	</t>
        </is>
      </c>
      <c r="D400" t="n">
        <v>5.4328</v>
      </c>
      <c r="E400" t="n">
        <v>18.41</v>
      </c>
      <c r="F400" t="n">
        <v>13.77</v>
      </c>
      <c r="G400" t="n">
        <v>16.2</v>
      </c>
      <c r="H400" t="n">
        <v>0.24</v>
      </c>
      <c r="I400" t="n">
        <v>51</v>
      </c>
      <c r="J400" t="n">
        <v>206.78</v>
      </c>
      <c r="K400" t="n">
        <v>55.27</v>
      </c>
      <c r="L400" t="n">
        <v>2.75</v>
      </c>
      <c r="M400" t="n">
        <v>49</v>
      </c>
      <c r="N400" t="n">
        <v>43.75</v>
      </c>
      <c r="O400" t="n">
        <v>25736.42</v>
      </c>
      <c r="P400" t="n">
        <v>190.72</v>
      </c>
      <c r="Q400" t="n">
        <v>988.26</v>
      </c>
      <c r="R400" t="n">
        <v>69.38</v>
      </c>
      <c r="S400" t="n">
        <v>35.43</v>
      </c>
      <c r="T400" t="n">
        <v>15744.83</v>
      </c>
      <c r="U400" t="n">
        <v>0.51</v>
      </c>
      <c r="V400" t="n">
        <v>0.83</v>
      </c>
      <c r="W400" t="n">
        <v>3.05</v>
      </c>
      <c r="X400" t="n">
        <v>1.02</v>
      </c>
      <c r="Y400" t="n">
        <v>1</v>
      </c>
      <c r="Z400" t="n">
        <v>10</v>
      </c>
    </row>
    <row r="401">
      <c r="A401" t="n">
        <v>8</v>
      </c>
      <c r="B401" t="n">
        <v>105</v>
      </c>
      <c r="C401" t="inlineStr">
        <is>
          <t xml:space="preserve">CONCLUIDO	</t>
        </is>
      </c>
      <c r="D401" t="n">
        <v>5.5293</v>
      </c>
      <c r="E401" t="n">
        <v>18.09</v>
      </c>
      <c r="F401" t="n">
        <v>13.66</v>
      </c>
      <c r="G401" t="n">
        <v>17.81</v>
      </c>
      <c r="H401" t="n">
        <v>0.26</v>
      </c>
      <c r="I401" t="n">
        <v>46</v>
      </c>
      <c r="J401" t="n">
        <v>207.17</v>
      </c>
      <c r="K401" t="n">
        <v>55.27</v>
      </c>
      <c r="L401" t="n">
        <v>3</v>
      </c>
      <c r="M401" t="n">
        <v>44</v>
      </c>
      <c r="N401" t="n">
        <v>43.9</v>
      </c>
      <c r="O401" t="n">
        <v>25785.6</v>
      </c>
      <c r="P401" t="n">
        <v>188.21</v>
      </c>
      <c r="Q401" t="n">
        <v>988.1900000000001</v>
      </c>
      <c r="R401" t="n">
        <v>65.48999999999999</v>
      </c>
      <c r="S401" t="n">
        <v>35.43</v>
      </c>
      <c r="T401" t="n">
        <v>13824.48</v>
      </c>
      <c r="U401" t="n">
        <v>0.54</v>
      </c>
      <c r="V401" t="n">
        <v>0.83</v>
      </c>
      <c r="W401" t="n">
        <v>3.04</v>
      </c>
      <c r="X401" t="n">
        <v>0.9</v>
      </c>
      <c r="Y401" t="n">
        <v>1</v>
      </c>
      <c r="Z401" t="n">
        <v>10</v>
      </c>
    </row>
    <row r="402">
      <c r="A402" t="n">
        <v>9</v>
      </c>
      <c r="B402" t="n">
        <v>105</v>
      </c>
      <c r="C402" t="inlineStr">
        <is>
          <t xml:space="preserve">CONCLUIDO	</t>
        </is>
      </c>
      <c r="D402" t="n">
        <v>5.606</v>
      </c>
      <c r="E402" t="n">
        <v>17.84</v>
      </c>
      <c r="F402" t="n">
        <v>13.57</v>
      </c>
      <c r="G402" t="n">
        <v>19.39</v>
      </c>
      <c r="H402" t="n">
        <v>0.28</v>
      </c>
      <c r="I402" t="n">
        <v>42</v>
      </c>
      <c r="J402" t="n">
        <v>207.57</v>
      </c>
      <c r="K402" t="n">
        <v>55.27</v>
      </c>
      <c r="L402" t="n">
        <v>3.25</v>
      </c>
      <c r="M402" t="n">
        <v>40</v>
      </c>
      <c r="N402" t="n">
        <v>44.05</v>
      </c>
      <c r="O402" t="n">
        <v>25834.83</v>
      </c>
      <c r="P402" t="n">
        <v>185.92</v>
      </c>
      <c r="Q402" t="n">
        <v>988.16</v>
      </c>
      <c r="R402" t="n">
        <v>63.32</v>
      </c>
      <c r="S402" t="n">
        <v>35.43</v>
      </c>
      <c r="T402" t="n">
        <v>12759.12</v>
      </c>
      <c r="U402" t="n">
        <v>0.5600000000000001</v>
      </c>
      <c r="V402" t="n">
        <v>0.84</v>
      </c>
      <c r="W402" t="n">
        <v>3.03</v>
      </c>
      <c r="X402" t="n">
        <v>0.82</v>
      </c>
      <c r="Y402" t="n">
        <v>1</v>
      </c>
      <c r="Z402" t="n">
        <v>10</v>
      </c>
    </row>
    <row r="403">
      <c r="A403" t="n">
        <v>10</v>
      </c>
      <c r="B403" t="n">
        <v>105</v>
      </c>
      <c r="C403" t="inlineStr">
        <is>
          <t xml:space="preserve">CONCLUIDO	</t>
        </is>
      </c>
      <c r="D403" t="n">
        <v>5.6614</v>
      </c>
      <c r="E403" t="n">
        <v>17.66</v>
      </c>
      <c r="F403" t="n">
        <v>13.52</v>
      </c>
      <c r="G403" t="n">
        <v>20.8</v>
      </c>
      <c r="H403" t="n">
        <v>0.3</v>
      </c>
      <c r="I403" t="n">
        <v>39</v>
      </c>
      <c r="J403" t="n">
        <v>207.97</v>
      </c>
      <c r="K403" t="n">
        <v>55.27</v>
      </c>
      <c r="L403" t="n">
        <v>3.5</v>
      </c>
      <c r="M403" t="n">
        <v>37</v>
      </c>
      <c r="N403" t="n">
        <v>44.2</v>
      </c>
      <c r="O403" t="n">
        <v>25884.1</v>
      </c>
      <c r="P403" t="n">
        <v>184.56</v>
      </c>
      <c r="Q403" t="n">
        <v>988.1799999999999</v>
      </c>
      <c r="R403" t="n">
        <v>61.42</v>
      </c>
      <c r="S403" t="n">
        <v>35.43</v>
      </c>
      <c r="T403" t="n">
        <v>11825.12</v>
      </c>
      <c r="U403" t="n">
        <v>0.58</v>
      </c>
      <c r="V403" t="n">
        <v>0.84</v>
      </c>
      <c r="W403" t="n">
        <v>3.03</v>
      </c>
      <c r="X403" t="n">
        <v>0.76</v>
      </c>
      <c r="Y403" t="n">
        <v>1</v>
      </c>
      <c r="Z403" t="n">
        <v>10</v>
      </c>
    </row>
    <row r="404">
      <c r="A404" t="n">
        <v>11</v>
      </c>
      <c r="B404" t="n">
        <v>105</v>
      </c>
      <c r="C404" t="inlineStr">
        <is>
          <t xml:space="preserve">CONCLUIDO	</t>
        </is>
      </c>
      <c r="D404" t="n">
        <v>5.7206</v>
      </c>
      <c r="E404" t="n">
        <v>17.48</v>
      </c>
      <c r="F404" t="n">
        <v>13.46</v>
      </c>
      <c r="G404" t="n">
        <v>22.43</v>
      </c>
      <c r="H404" t="n">
        <v>0.32</v>
      </c>
      <c r="I404" t="n">
        <v>36</v>
      </c>
      <c r="J404" t="n">
        <v>208.37</v>
      </c>
      <c r="K404" t="n">
        <v>55.27</v>
      </c>
      <c r="L404" t="n">
        <v>3.75</v>
      </c>
      <c r="M404" t="n">
        <v>34</v>
      </c>
      <c r="N404" t="n">
        <v>44.35</v>
      </c>
      <c r="O404" t="n">
        <v>25933.43</v>
      </c>
      <c r="P404" t="n">
        <v>182.58</v>
      </c>
      <c r="Q404" t="n">
        <v>988.1</v>
      </c>
      <c r="R404" t="n">
        <v>59.52</v>
      </c>
      <c r="S404" t="n">
        <v>35.43</v>
      </c>
      <c r="T404" t="n">
        <v>10890.2</v>
      </c>
      <c r="U404" t="n">
        <v>0.6</v>
      </c>
      <c r="V404" t="n">
        <v>0.85</v>
      </c>
      <c r="W404" t="n">
        <v>3.02</v>
      </c>
      <c r="X404" t="n">
        <v>0.7</v>
      </c>
      <c r="Y404" t="n">
        <v>1</v>
      </c>
      <c r="Z404" t="n">
        <v>10</v>
      </c>
    </row>
    <row r="405">
      <c r="A405" t="n">
        <v>12</v>
      </c>
      <c r="B405" t="n">
        <v>105</v>
      </c>
      <c r="C405" t="inlineStr">
        <is>
          <t xml:space="preserve">CONCLUIDO	</t>
        </is>
      </c>
      <c r="D405" t="n">
        <v>5.7625</v>
      </c>
      <c r="E405" t="n">
        <v>17.35</v>
      </c>
      <c r="F405" t="n">
        <v>13.41</v>
      </c>
      <c r="G405" t="n">
        <v>23.66</v>
      </c>
      <c r="H405" t="n">
        <v>0.34</v>
      </c>
      <c r="I405" t="n">
        <v>34</v>
      </c>
      <c r="J405" t="n">
        <v>208.77</v>
      </c>
      <c r="K405" t="n">
        <v>55.27</v>
      </c>
      <c r="L405" t="n">
        <v>4</v>
      </c>
      <c r="M405" t="n">
        <v>32</v>
      </c>
      <c r="N405" t="n">
        <v>44.5</v>
      </c>
      <c r="O405" t="n">
        <v>25982.82</v>
      </c>
      <c r="P405" t="n">
        <v>181.18</v>
      </c>
      <c r="Q405" t="n">
        <v>988.15</v>
      </c>
      <c r="R405" t="n">
        <v>58.25</v>
      </c>
      <c r="S405" t="n">
        <v>35.43</v>
      </c>
      <c r="T405" t="n">
        <v>10263.9</v>
      </c>
      <c r="U405" t="n">
        <v>0.61</v>
      </c>
      <c r="V405" t="n">
        <v>0.85</v>
      </c>
      <c r="W405" t="n">
        <v>3.02</v>
      </c>
      <c r="X405" t="n">
        <v>0.66</v>
      </c>
      <c r="Y405" t="n">
        <v>1</v>
      </c>
      <c r="Z405" t="n">
        <v>10</v>
      </c>
    </row>
    <row r="406">
      <c r="A406" t="n">
        <v>13</v>
      </c>
      <c r="B406" t="n">
        <v>105</v>
      </c>
      <c r="C406" t="inlineStr">
        <is>
          <t xml:space="preserve">CONCLUIDO	</t>
        </is>
      </c>
      <c r="D406" t="n">
        <v>5.7968</v>
      </c>
      <c r="E406" t="n">
        <v>17.25</v>
      </c>
      <c r="F406" t="n">
        <v>13.39</v>
      </c>
      <c r="G406" t="n">
        <v>25.1</v>
      </c>
      <c r="H406" t="n">
        <v>0.36</v>
      </c>
      <c r="I406" t="n">
        <v>32</v>
      </c>
      <c r="J406" t="n">
        <v>209.17</v>
      </c>
      <c r="K406" t="n">
        <v>55.27</v>
      </c>
      <c r="L406" t="n">
        <v>4.25</v>
      </c>
      <c r="M406" t="n">
        <v>30</v>
      </c>
      <c r="N406" t="n">
        <v>44.65</v>
      </c>
      <c r="O406" t="n">
        <v>26032.25</v>
      </c>
      <c r="P406" t="n">
        <v>179.69</v>
      </c>
      <c r="Q406" t="n">
        <v>988.2</v>
      </c>
      <c r="R406" t="n">
        <v>57.32</v>
      </c>
      <c r="S406" t="n">
        <v>35.43</v>
      </c>
      <c r="T406" t="n">
        <v>9810.870000000001</v>
      </c>
      <c r="U406" t="n">
        <v>0.62</v>
      </c>
      <c r="V406" t="n">
        <v>0.85</v>
      </c>
      <c r="W406" t="n">
        <v>3.02</v>
      </c>
      <c r="X406" t="n">
        <v>0.63</v>
      </c>
      <c r="Y406" t="n">
        <v>1</v>
      </c>
      <c r="Z406" t="n">
        <v>10</v>
      </c>
    </row>
    <row r="407">
      <c r="A407" t="n">
        <v>14</v>
      </c>
      <c r="B407" t="n">
        <v>105</v>
      </c>
      <c r="C407" t="inlineStr">
        <is>
          <t xml:space="preserve">CONCLUIDO	</t>
        </is>
      </c>
      <c r="D407" t="n">
        <v>5.8492</v>
      </c>
      <c r="E407" t="n">
        <v>17.1</v>
      </c>
      <c r="F407" t="n">
        <v>13.31</v>
      </c>
      <c r="G407" t="n">
        <v>26.63</v>
      </c>
      <c r="H407" t="n">
        <v>0.38</v>
      </c>
      <c r="I407" t="n">
        <v>30</v>
      </c>
      <c r="J407" t="n">
        <v>209.58</v>
      </c>
      <c r="K407" t="n">
        <v>55.27</v>
      </c>
      <c r="L407" t="n">
        <v>4.5</v>
      </c>
      <c r="M407" t="n">
        <v>28</v>
      </c>
      <c r="N407" t="n">
        <v>44.8</v>
      </c>
      <c r="O407" t="n">
        <v>26081.73</v>
      </c>
      <c r="P407" t="n">
        <v>178.08</v>
      </c>
      <c r="Q407" t="n">
        <v>988.13</v>
      </c>
      <c r="R407" t="n">
        <v>55.3</v>
      </c>
      <c r="S407" t="n">
        <v>35.43</v>
      </c>
      <c r="T407" t="n">
        <v>8811.639999999999</v>
      </c>
      <c r="U407" t="n">
        <v>0.64</v>
      </c>
      <c r="V407" t="n">
        <v>0.86</v>
      </c>
      <c r="W407" t="n">
        <v>3.01</v>
      </c>
      <c r="X407" t="n">
        <v>0.5600000000000001</v>
      </c>
      <c r="Y407" t="n">
        <v>1</v>
      </c>
      <c r="Z407" t="n">
        <v>10</v>
      </c>
    </row>
    <row r="408">
      <c r="A408" t="n">
        <v>15</v>
      </c>
      <c r="B408" t="n">
        <v>105</v>
      </c>
      <c r="C408" t="inlineStr">
        <is>
          <t xml:space="preserve">CONCLUIDO	</t>
        </is>
      </c>
      <c r="D408" t="n">
        <v>5.8864</v>
      </c>
      <c r="E408" t="n">
        <v>16.99</v>
      </c>
      <c r="F408" t="n">
        <v>13.29</v>
      </c>
      <c r="G408" t="n">
        <v>28.47</v>
      </c>
      <c r="H408" t="n">
        <v>0.4</v>
      </c>
      <c r="I408" t="n">
        <v>28</v>
      </c>
      <c r="J408" t="n">
        <v>209.98</v>
      </c>
      <c r="K408" t="n">
        <v>55.27</v>
      </c>
      <c r="L408" t="n">
        <v>4.75</v>
      </c>
      <c r="M408" t="n">
        <v>26</v>
      </c>
      <c r="N408" t="n">
        <v>44.95</v>
      </c>
      <c r="O408" t="n">
        <v>26131.27</v>
      </c>
      <c r="P408" t="n">
        <v>176.56</v>
      </c>
      <c r="Q408" t="n">
        <v>988.2</v>
      </c>
      <c r="R408" t="n">
        <v>54.49</v>
      </c>
      <c r="S408" t="n">
        <v>35.43</v>
      </c>
      <c r="T408" t="n">
        <v>8417.969999999999</v>
      </c>
      <c r="U408" t="n">
        <v>0.65</v>
      </c>
      <c r="V408" t="n">
        <v>0.86</v>
      </c>
      <c r="W408" t="n">
        <v>3</v>
      </c>
      <c r="X408" t="n">
        <v>0.53</v>
      </c>
      <c r="Y408" t="n">
        <v>1</v>
      </c>
      <c r="Z408" t="n">
        <v>10</v>
      </c>
    </row>
    <row r="409">
      <c r="A409" t="n">
        <v>16</v>
      </c>
      <c r="B409" t="n">
        <v>105</v>
      </c>
      <c r="C409" t="inlineStr">
        <is>
          <t xml:space="preserve">CONCLUIDO	</t>
        </is>
      </c>
      <c r="D409" t="n">
        <v>5.9044</v>
      </c>
      <c r="E409" t="n">
        <v>16.94</v>
      </c>
      <c r="F409" t="n">
        <v>13.28</v>
      </c>
      <c r="G409" t="n">
        <v>29.5</v>
      </c>
      <c r="H409" t="n">
        <v>0.42</v>
      </c>
      <c r="I409" t="n">
        <v>27</v>
      </c>
      <c r="J409" t="n">
        <v>210.38</v>
      </c>
      <c r="K409" t="n">
        <v>55.27</v>
      </c>
      <c r="L409" t="n">
        <v>5</v>
      </c>
      <c r="M409" t="n">
        <v>25</v>
      </c>
      <c r="N409" t="n">
        <v>45.11</v>
      </c>
      <c r="O409" t="n">
        <v>26180.86</v>
      </c>
      <c r="P409" t="n">
        <v>175.41</v>
      </c>
      <c r="Q409" t="n">
        <v>988.12</v>
      </c>
      <c r="R409" t="n">
        <v>53.75</v>
      </c>
      <c r="S409" t="n">
        <v>35.43</v>
      </c>
      <c r="T409" t="n">
        <v>8053.12</v>
      </c>
      <c r="U409" t="n">
        <v>0.66</v>
      </c>
      <c r="V409" t="n">
        <v>0.86</v>
      </c>
      <c r="W409" t="n">
        <v>3.02</v>
      </c>
      <c r="X409" t="n">
        <v>0.52</v>
      </c>
      <c r="Y409" t="n">
        <v>1</v>
      </c>
      <c r="Z409" t="n">
        <v>10</v>
      </c>
    </row>
    <row r="410">
      <c r="A410" t="n">
        <v>17</v>
      </c>
      <c r="B410" t="n">
        <v>105</v>
      </c>
      <c r="C410" t="inlineStr">
        <is>
          <t xml:space="preserve">CONCLUIDO	</t>
        </is>
      </c>
      <c r="D410" t="n">
        <v>5.9457</v>
      </c>
      <c r="E410" t="n">
        <v>16.82</v>
      </c>
      <c r="F410" t="n">
        <v>13.24</v>
      </c>
      <c r="G410" t="n">
        <v>31.78</v>
      </c>
      <c r="H410" t="n">
        <v>0.44</v>
      </c>
      <c r="I410" t="n">
        <v>25</v>
      </c>
      <c r="J410" t="n">
        <v>210.78</v>
      </c>
      <c r="K410" t="n">
        <v>55.27</v>
      </c>
      <c r="L410" t="n">
        <v>5.25</v>
      </c>
      <c r="M410" t="n">
        <v>23</v>
      </c>
      <c r="N410" t="n">
        <v>45.26</v>
      </c>
      <c r="O410" t="n">
        <v>26230.5</v>
      </c>
      <c r="P410" t="n">
        <v>174.07</v>
      </c>
      <c r="Q410" t="n">
        <v>988.21</v>
      </c>
      <c r="R410" t="n">
        <v>52.92</v>
      </c>
      <c r="S410" t="n">
        <v>35.43</v>
      </c>
      <c r="T410" t="n">
        <v>7647.28</v>
      </c>
      <c r="U410" t="n">
        <v>0.67</v>
      </c>
      <c r="V410" t="n">
        <v>0.86</v>
      </c>
      <c r="W410" t="n">
        <v>3</v>
      </c>
      <c r="X410" t="n">
        <v>0.49</v>
      </c>
      <c r="Y410" t="n">
        <v>1</v>
      </c>
      <c r="Z410" t="n">
        <v>10</v>
      </c>
    </row>
    <row r="411">
      <c r="A411" t="n">
        <v>18</v>
      </c>
      <c r="B411" t="n">
        <v>105</v>
      </c>
      <c r="C411" t="inlineStr">
        <is>
          <t xml:space="preserve">CONCLUIDO	</t>
        </is>
      </c>
      <c r="D411" t="n">
        <v>5.9757</v>
      </c>
      <c r="E411" t="n">
        <v>16.73</v>
      </c>
      <c r="F411" t="n">
        <v>13.2</v>
      </c>
      <c r="G411" t="n">
        <v>32.99</v>
      </c>
      <c r="H411" t="n">
        <v>0.46</v>
      </c>
      <c r="I411" t="n">
        <v>24</v>
      </c>
      <c r="J411" t="n">
        <v>211.18</v>
      </c>
      <c r="K411" t="n">
        <v>55.27</v>
      </c>
      <c r="L411" t="n">
        <v>5.5</v>
      </c>
      <c r="M411" t="n">
        <v>22</v>
      </c>
      <c r="N411" t="n">
        <v>45.41</v>
      </c>
      <c r="O411" t="n">
        <v>26280.2</v>
      </c>
      <c r="P411" t="n">
        <v>172.52</v>
      </c>
      <c r="Q411" t="n">
        <v>988.14</v>
      </c>
      <c r="R411" t="n">
        <v>51.57</v>
      </c>
      <c r="S411" t="n">
        <v>35.43</v>
      </c>
      <c r="T411" t="n">
        <v>6974.25</v>
      </c>
      <c r="U411" t="n">
        <v>0.6899999999999999</v>
      </c>
      <c r="V411" t="n">
        <v>0.86</v>
      </c>
      <c r="W411" t="n">
        <v>3</v>
      </c>
      <c r="X411" t="n">
        <v>0.44</v>
      </c>
      <c r="Y411" t="n">
        <v>1</v>
      </c>
      <c r="Z411" t="n">
        <v>10</v>
      </c>
    </row>
    <row r="412">
      <c r="A412" t="n">
        <v>19</v>
      </c>
      <c r="B412" t="n">
        <v>105</v>
      </c>
      <c r="C412" t="inlineStr">
        <is>
          <t xml:space="preserve">CONCLUIDO	</t>
        </is>
      </c>
      <c r="D412" t="n">
        <v>5.9898</v>
      </c>
      <c r="E412" t="n">
        <v>16.7</v>
      </c>
      <c r="F412" t="n">
        <v>13.2</v>
      </c>
      <c r="G412" t="n">
        <v>34.43</v>
      </c>
      <c r="H412" t="n">
        <v>0.48</v>
      </c>
      <c r="I412" t="n">
        <v>23</v>
      </c>
      <c r="J412" t="n">
        <v>211.59</v>
      </c>
      <c r="K412" t="n">
        <v>55.27</v>
      </c>
      <c r="L412" t="n">
        <v>5.75</v>
      </c>
      <c r="M412" t="n">
        <v>21</v>
      </c>
      <c r="N412" t="n">
        <v>45.57</v>
      </c>
      <c r="O412" t="n">
        <v>26329.94</v>
      </c>
      <c r="P412" t="n">
        <v>171.78</v>
      </c>
      <c r="Q412" t="n">
        <v>988.12</v>
      </c>
      <c r="R412" t="n">
        <v>51.44</v>
      </c>
      <c r="S412" t="n">
        <v>35.43</v>
      </c>
      <c r="T412" t="n">
        <v>6915.82</v>
      </c>
      <c r="U412" t="n">
        <v>0.6899999999999999</v>
      </c>
      <c r="V412" t="n">
        <v>0.86</v>
      </c>
      <c r="W412" t="n">
        <v>3</v>
      </c>
      <c r="X412" t="n">
        <v>0.44</v>
      </c>
      <c r="Y412" t="n">
        <v>1</v>
      </c>
      <c r="Z412" t="n">
        <v>10</v>
      </c>
    </row>
    <row r="413">
      <c r="A413" t="n">
        <v>20</v>
      </c>
      <c r="B413" t="n">
        <v>105</v>
      </c>
      <c r="C413" t="inlineStr">
        <is>
          <t xml:space="preserve">CONCLUIDO	</t>
        </is>
      </c>
      <c r="D413" t="n">
        <v>6.0136</v>
      </c>
      <c r="E413" t="n">
        <v>16.63</v>
      </c>
      <c r="F413" t="n">
        <v>13.17</v>
      </c>
      <c r="G413" t="n">
        <v>35.92</v>
      </c>
      <c r="H413" t="n">
        <v>0.5</v>
      </c>
      <c r="I413" t="n">
        <v>22</v>
      </c>
      <c r="J413" t="n">
        <v>211.99</v>
      </c>
      <c r="K413" t="n">
        <v>55.27</v>
      </c>
      <c r="L413" t="n">
        <v>6</v>
      </c>
      <c r="M413" t="n">
        <v>20</v>
      </c>
      <c r="N413" t="n">
        <v>45.72</v>
      </c>
      <c r="O413" t="n">
        <v>26379.74</v>
      </c>
      <c r="P413" t="n">
        <v>170.42</v>
      </c>
      <c r="Q413" t="n">
        <v>988.12</v>
      </c>
      <c r="R413" t="n">
        <v>50.8</v>
      </c>
      <c r="S413" t="n">
        <v>35.43</v>
      </c>
      <c r="T413" t="n">
        <v>6602.05</v>
      </c>
      <c r="U413" t="n">
        <v>0.7</v>
      </c>
      <c r="V413" t="n">
        <v>0.87</v>
      </c>
      <c r="W413" t="n">
        <v>3</v>
      </c>
      <c r="X413" t="n">
        <v>0.42</v>
      </c>
      <c r="Y413" t="n">
        <v>1</v>
      </c>
      <c r="Z413" t="n">
        <v>10</v>
      </c>
    </row>
    <row r="414">
      <c r="A414" t="n">
        <v>21</v>
      </c>
      <c r="B414" t="n">
        <v>105</v>
      </c>
      <c r="C414" t="inlineStr">
        <is>
          <t xml:space="preserve">CONCLUIDO	</t>
        </is>
      </c>
      <c r="D414" t="n">
        <v>6.0374</v>
      </c>
      <c r="E414" t="n">
        <v>16.56</v>
      </c>
      <c r="F414" t="n">
        <v>13.15</v>
      </c>
      <c r="G414" t="n">
        <v>37.56</v>
      </c>
      <c r="H414" t="n">
        <v>0.52</v>
      </c>
      <c r="I414" t="n">
        <v>21</v>
      </c>
      <c r="J414" t="n">
        <v>212.4</v>
      </c>
      <c r="K414" t="n">
        <v>55.27</v>
      </c>
      <c r="L414" t="n">
        <v>6.25</v>
      </c>
      <c r="M414" t="n">
        <v>19</v>
      </c>
      <c r="N414" t="n">
        <v>45.87</v>
      </c>
      <c r="O414" t="n">
        <v>26429.59</v>
      </c>
      <c r="P414" t="n">
        <v>168.55</v>
      </c>
      <c r="Q414" t="n">
        <v>988.15</v>
      </c>
      <c r="R414" t="n">
        <v>50</v>
      </c>
      <c r="S414" t="n">
        <v>35.43</v>
      </c>
      <c r="T414" t="n">
        <v>6207.46</v>
      </c>
      <c r="U414" t="n">
        <v>0.71</v>
      </c>
      <c r="V414" t="n">
        <v>0.87</v>
      </c>
      <c r="W414" t="n">
        <v>3</v>
      </c>
      <c r="X414" t="n">
        <v>0.39</v>
      </c>
      <c r="Y414" t="n">
        <v>1</v>
      </c>
      <c r="Z414" t="n">
        <v>10</v>
      </c>
    </row>
    <row r="415">
      <c r="A415" t="n">
        <v>22</v>
      </c>
      <c r="B415" t="n">
        <v>105</v>
      </c>
      <c r="C415" t="inlineStr">
        <is>
          <t xml:space="preserve">CONCLUIDO	</t>
        </is>
      </c>
      <c r="D415" t="n">
        <v>6.0641</v>
      </c>
      <c r="E415" t="n">
        <v>16.49</v>
      </c>
      <c r="F415" t="n">
        <v>13.11</v>
      </c>
      <c r="G415" t="n">
        <v>39.34</v>
      </c>
      <c r="H415" t="n">
        <v>0.54</v>
      </c>
      <c r="I415" t="n">
        <v>20</v>
      </c>
      <c r="J415" t="n">
        <v>212.8</v>
      </c>
      <c r="K415" t="n">
        <v>55.27</v>
      </c>
      <c r="L415" t="n">
        <v>6.5</v>
      </c>
      <c r="M415" t="n">
        <v>18</v>
      </c>
      <c r="N415" t="n">
        <v>46.03</v>
      </c>
      <c r="O415" t="n">
        <v>26479.5</v>
      </c>
      <c r="P415" t="n">
        <v>167.68</v>
      </c>
      <c r="Q415" t="n">
        <v>988.15</v>
      </c>
      <c r="R415" t="n">
        <v>48.99</v>
      </c>
      <c r="S415" t="n">
        <v>35.43</v>
      </c>
      <c r="T415" t="n">
        <v>5703.86</v>
      </c>
      <c r="U415" t="n">
        <v>0.72</v>
      </c>
      <c r="V415" t="n">
        <v>0.87</v>
      </c>
      <c r="W415" t="n">
        <v>2.99</v>
      </c>
      <c r="X415" t="n">
        <v>0.36</v>
      </c>
      <c r="Y415" t="n">
        <v>1</v>
      </c>
      <c r="Z415" t="n">
        <v>10</v>
      </c>
    </row>
    <row r="416">
      <c r="A416" t="n">
        <v>23</v>
      </c>
      <c r="B416" t="n">
        <v>105</v>
      </c>
      <c r="C416" t="inlineStr">
        <is>
          <t xml:space="preserve">CONCLUIDO	</t>
        </is>
      </c>
      <c r="D416" t="n">
        <v>6.0817</v>
      </c>
      <c r="E416" t="n">
        <v>16.44</v>
      </c>
      <c r="F416" t="n">
        <v>13.11</v>
      </c>
      <c r="G416" t="n">
        <v>41.39</v>
      </c>
      <c r="H416" t="n">
        <v>0.5600000000000001</v>
      </c>
      <c r="I416" t="n">
        <v>19</v>
      </c>
      <c r="J416" t="n">
        <v>213.21</v>
      </c>
      <c r="K416" t="n">
        <v>55.27</v>
      </c>
      <c r="L416" t="n">
        <v>6.75</v>
      </c>
      <c r="M416" t="n">
        <v>17</v>
      </c>
      <c r="N416" t="n">
        <v>46.18</v>
      </c>
      <c r="O416" t="n">
        <v>26529.46</v>
      </c>
      <c r="P416" t="n">
        <v>166.46</v>
      </c>
      <c r="Q416" t="n">
        <v>988.25</v>
      </c>
      <c r="R416" t="n">
        <v>48.67</v>
      </c>
      <c r="S416" t="n">
        <v>35.43</v>
      </c>
      <c r="T416" t="n">
        <v>5551.73</v>
      </c>
      <c r="U416" t="n">
        <v>0.73</v>
      </c>
      <c r="V416" t="n">
        <v>0.87</v>
      </c>
      <c r="W416" t="n">
        <v>3</v>
      </c>
      <c r="X416" t="n">
        <v>0.35</v>
      </c>
      <c r="Y416" t="n">
        <v>1</v>
      </c>
      <c r="Z416" t="n">
        <v>10</v>
      </c>
    </row>
    <row r="417">
      <c r="A417" t="n">
        <v>24</v>
      </c>
      <c r="B417" t="n">
        <v>105</v>
      </c>
      <c r="C417" t="inlineStr">
        <is>
          <t xml:space="preserve">CONCLUIDO	</t>
        </is>
      </c>
      <c r="D417" t="n">
        <v>6.1026</v>
      </c>
      <c r="E417" t="n">
        <v>16.39</v>
      </c>
      <c r="F417" t="n">
        <v>13.09</v>
      </c>
      <c r="G417" t="n">
        <v>43.64</v>
      </c>
      <c r="H417" t="n">
        <v>0.58</v>
      </c>
      <c r="I417" t="n">
        <v>18</v>
      </c>
      <c r="J417" t="n">
        <v>213.61</v>
      </c>
      <c r="K417" t="n">
        <v>55.27</v>
      </c>
      <c r="L417" t="n">
        <v>7</v>
      </c>
      <c r="M417" t="n">
        <v>16</v>
      </c>
      <c r="N417" t="n">
        <v>46.34</v>
      </c>
      <c r="O417" t="n">
        <v>26579.47</v>
      </c>
      <c r="P417" t="n">
        <v>165.15</v>
      </c>
      <c r="Q417" t="n">
        <v>988.2</v>
      </c>
      <c r="R417" t="n">
        <v>48.34</v>
      </c>
      <c r="S417" t="n">
        <v>35.43</v>
      </c>
      <c r="T417" t="n">
        <v>5390.47</v>
      </c>
      <c r="U417" t="n">
        <v>0.73</v>
      </c>
      <c r="V417" t="n">
        <v>0.87</v>
      </c>
      <c r="W417" t="n">
        <v>2.99</v>
      </c>
      <c r="X417" t="n">
        <v>0.34</v>
      </c>
      <c r="Y417" t="n">
        <v>1</v>
      </c>
      <c r="Z417" t="n">
        <v>10</v>
      </c>
    </row>
    <row r="418">
      <c r="A418" t="n">
        <v>25</v>
      </c>
      <c r="B418" t="n">
        <v>105</v>
      </c>
      <c r="C418" t="inlineStr">
        <is>
          <t xml:space="preserve">CONCLUIDO	</t>
        </is>
      </c>
      <c r="D418" t="n">
        <v>6.1103</v>
      </c>
      <c r="E418" t="n">
        <v>16.37</v>
      </c>
      <c r="F418" t="n">
        <v>13.07</v>
      </c>
      <c r="G418" t="n">
        <v>43.57</v>
      </c>
      <c r="H418" t="n">
        <v>0.6</v>
      </c>
      <c r="I418" t="n">
        <v>18</v>
      </c>
      <c r="J418" t="n">
        <v>214.02</v>
      </c>
      <c r="K418" t="n">
        <v>55.27</v>
      </c>
      <c r="L418" t="n">
        <v>7.25</v>
      </c>
      <c r="M418" t="n">
        <v>16</v>
      </c>
      <c r="N418" t="n">
        <v>46.49</v>
      </c>
      <c r="O418" t="n">
        <v>26629.54</v>
      </c>
      <c r="P418" t="n">
        <v>162.72</v>
      </c>
      <c r="Q418" t="n">
        <v>988.08</v>
      </c>
      <c r="R418" t="n">
        <v>47.62</v>
      </c>
      <c r="S418" t="n">
        <v>35.43</v>
      </c>
      <c r="T418" t="n">
        <v>5030.95</v>
      </c>
      <c r="U418" t="n">
        <v>0.74</v>
      </c>
      <c r="V418" t="n">
        <v>0.87</v>
      </c>
      <c r="W418" t="n">
        <v>2.99</v>
      </c>
      <c r="X418" t="n">
        <v>0.32</v>
      </c>
      <c r="Y418" t="n">
        <v>1</v>
      </c>
      <c r="Z418" t="n">
        <v>10</v>
      </c>
    </row>
    <row r="419">
      <c r="A419" t="n">
        <v>26</v>
      </c>
      <c r="B419" t="n">
        <v>105</v>
      </c>
      <c r="C419" t="inlineStr">
        <is>
          <t xml:space="preserve">CONCLUIDO	</t>
        </is>
      </c>
      <c r="D419" t="n">
        <v>6.1253</v>
      </c>
      <c r="E419" t="n">
        <v>16.33</v>
      </c>
      <c r="F419" t="n">
        <v>13.07</v>
      </c>
      <c r="G419" t="n">
        <v>46.14</v>
      </c>
      <c r="H419" t="n">
        <v>0.62</v>
      </c>
      <c r="I419" t="n">
        <v>17</v>
      </c>
      <c r="J419" t="n">
        <v>214.42</v>
      </c>
      <c r="K419" t="n">
        <v>55.27</v>
      </c>
      <c r="L419" t="n">
        <v>7.5</v>
      </c>
      <c r="M419" t="n">
        <v>15</v>
      </c>
      <c r="N419" t="n">
        <v>46.65</v>
      </c>
      <c r="O419" t="n">
        <v>26679.66</v>
      </c>
      <c r="P419" t="n">
        <v>161.93</v>
      </c>
      <c r="Q419" t="n">
        <v>988.13</v>
      </c>
      <c r="R419" t="n">
        <v>47.79</v>
      </c>
      <c r="S419" t="n">
        <v>35.43</v>
      </c>
      <c r="T419" t="n">
        <v>5122.18</v>
      </c>
      <c r="U419" t="n">
        <v>0.74</v>
      </c>
      <c r="V419" t="n">
        <v>0.87</v>
      </c>
      <c r="W419" t="n">
        <v>2.99</v>
      </c>
      <c r="X419" t="n">
        <v>0.32</v>
      </c>
      <c r="Y419" t="n">
        <v>1</v>
      </c>
      <c r="Z419" t="n">
        <v>10</v>
      </c>
    </row>
    <row r="420">
      <c r="A420" t="n">
        <v>27</v>
      </c>
      <c r="B420" t="n">
        <v>105</v>
      </c>
      <c r="C420" t="inlineStr">
        <is>
          <t xml:space="preserve">CONCLUIDO	</t>
        </is>
      </c>
      <c r="D420" t="n">
        <v>6.1505</v>
      </c>
      <c r="E420" t="n">
        <v>16.26</v>
      </c>
      <c r="F420" t="n">
        <v>13.05</v>
      </c>
      <c r="G420" t="n">
        <v>48.92</v>
      </c>
      <c r="H420" t="n">
        <v>0.64</v>
      </c>
      <c r="I420" t="n">
        <v>16</v>
      </c>
      <c r="J420" t="n">
        <v>214.83</v>
      </c>
      <c r="K420" t="n">
        <v>55.27</v>
      </c>
      <c r="L420" t="n">
        <v>7.75</v>
      </c>
      <c r="M420" t="n">
        <v>14</v>
      </c>
      <c r="N420" t="n">
        <v>46.81</v>
      </c>
      <c r="O420" t="n">
        <v>26729.83</v>
      </c>
      <c r="P420" t="n">
        <v>160.82</v>
      </c>
      <c r="Q420" t="n">
        <v>988.09</v>
      </c>
      <c r="R420" t="n">
        <v>46.8</v>
      </c>
      <c r="S420" t="n">
        <v>35.43</v>
      </c>
      <c r="T420" t="n">
        <v>4633.44</v>
      </c>
      <c r="U420" t="n">
        <v>0.76</v>
      </c>
      <c r="V420" t="n">
        <v>0.87</v>
      </c>
      <c r="W420" t="n">
        <v>2.99</v>
      </c>
      <c r="X420" t="n">
        <v>0.29</v>
      </c>
      <c r="Y420" t="n">
        <v>1</v>
      </c>
      <c r="Z420" t="n">
        <v>10</v>
      </c>
    </row>
    <row r="421">
      <c r="A421" t="n">
        <v>28</v>
      </c>
      <c r="B421" t="n">
        <v>105</v>
      </c>
      <c r="C421" t="inlineStr">
        <is>
          <t xml:space="preserve">CONCLUIDO	</t>
        </is>
      </c>
      <c r="D421" t="n">
        <v>6.1437</v>
      </c>
      <c r="E421" t="n">
        <v>16.28</v>
      </c>
      <c r="F421" t="n">
        <v>13.06</v>
      </c>
      <c r="G421" t="n">
        <v>48.99</v>
      </c>
      <c r="H421" t="n">
        <v>0.66</v>
      </c>
      <c r="I421" t="n">
        <v>16</v>
      </c>
      <c r="J421" t="n">
        <v>215.24</v>
      </c>
      <c r="K421" t="n">
        <v>55.27</v>
      </c>
      <c r="L421" t="n">
        <v>8</v>
      </c>
      <c r="M421" t="n">
        <v>14</v>
      </c>
      <c r="N421" t="n">
        <v>46.97</v>
      </c>
      <c r="O421" t="n">
        <v>26780.06</v>
      </c>
      <c r="P421" t="n">
        <v>160.34</v>
      </c>
      <c r="Q421" t="n">
        <v>988.15</v>
      </c>
      <c r="R421" t="n">
        <v>47.42</v>
      </c>
      <c r="S421" t="n">
        <v>35.43</v>
      </c>
      <c r="T421" t="n">
        <v>4941.46</v>
      </c>
      <c r="U421" t="n">
        <v>0.75</v>
      </c>
      <c r="V421" t="n">
        <v>0.87</v>
      </c>
      <c r="W421" t="n">
        <v>2.99</v>
      </c>
      <c r="X421" t="n">
        <v>0.31</v>
      </c>
      <c r="Y421" t="n">
        <v>1</v>
      </c>
      <c r="Z421" t="n">
        <v>10</v>
      </c>
    </row>
    <row r="422">
      <c r="A422" t="n">
        <v>29</v>
      </c>
      <c r="B422" t="n">
        <v>105</v>
      </c>
      <c r="C422" t="inlineStr">
        <is>
          <t xml:space="preserve">CONCLUIDO	</t>
        </is>
      </c>
      <c r="D422" t="n">
        <v>6.1658</v>
      </c>
      <c r="E422" t="n">
        <v>16.22</v>
      </c>
      <c r="F422" t="n">
        <v>13.05</v>
      </c>
      <c r="G422" t="n">
        <v>52.18</v>
      </c>
      <c r="H422" t="n">
        <v>0.68</v>
      </c>
      <c r="I422" t="n">
        <v>15</v>
      </c>
      <c r="J422" t="n">
        <v>215.65</v>
      </c>
      <c r="K422" t="n">
        <v>55.27</v>
      </c>
      <c r="L422" t="n">
        <v>8.25</v>
      </c>
      <c r="M422" t="n">
        <v>13</v>
      </c>
      <c r="N422" t="n">
        <v>47.12</v>
      </c>
      <c r="O422" t="n">
        <v>26830.34</v>
      </c>
      <c r="P422" t="n">
        <v>158.84</v>
      </c>
      <c r="Q422" t="n">
        <v>988.09</v>
      </c>
      <c r="R422" t="n">
        <v>46.71</v>
      </c>
      <c r="S422" t="n">
        <v>35.43</v>
      </c>
      <c r="T422" t="n">
        <v>4590.94</v>
      </c>
      <c r="U422" t="n">
        <v>0.76</v>
      </c>
      <c r="V422" t="n">
        <v>0.87</v>
      </c>
      <c r="W422" t="n">
        <v>2.99</v>
      </c>
      <c r="X422" t="n">
        <v>0.29</v>
      </c>
      <c r="Y422" t="n">
        <v>1</v>
      </c>
      <c r="Z422" t="n">
        <v>10</v>
      </c>
    </row>
    <row r="423">
      <c r="A423" t="n">
        <v>30</v>
      </c>
      <c r="B423" t="n">
        <v>105</v>
      </c>
      <c r="C423" t="inlineStr">
        <is>
          <t xml:space="preserve">CONCLUIDO	</t>
        </is>
      </c>
      <c r="D423" t="n">
        <v>6.1727</v>
      </c>
      <c r="E423" t="n">
        <v>16.2</v>
      </c>
      <c r="F423" t="n">
        <v>13.03</v>
      </c>
      <c r="G423" t="n">
        <v>52.11</v>
      </c>
      <c r="H423" t="n">
        <v>0.7</v>
      </c>
      <c r="I423" t="n">
        <v>15</v>
      </c>
      <c r="J423" t="n">
        <v>216.05</v>
      </c>
      <c r="K423" t="n">
        <v>55.27</v>
      </c>
      <c r="L423" t="n">
        <v>8.5</v>
      </c>
      <c r="M423" t="n">
        <v>13</v>
      </c>
      <c r="N423" t="n">
        <v>47.28</v>
      </c>
      <c r="O423" t="n">
        <v>26880.68</v>
      </c>
      <c r="P423" t="n">
        <v>157.78</v>
      </c>
      <c r="Q423" t="n">
        <v>988.22</v>
      </c>
      <c r="R423" t="n">
        <v>46.18</v>
      </c>
      <c r="S423" t="n">
        <v>35.43</v>
      </c>
      <c r="T423" t="n">
        <v>4327</v>
      </c>
      <c r="U423" t="n">
        <v>0.77</v>
      </c>
      <c r="V423" t="n">
        <v>0.87</v>
      </c>
      <c r="W423" t="n">
        <v>2.99</v>
      </c>
      <c r="X423" t="n">
        <v>0.27</v>
      </c>
      <c r="Y423" t="n">
        <v>1</v>
      </c>
      <c r="Z423" t="n">
        <v>10</v>
      </c>
    </row>
    <row r="424">
      <c r="A424" t="n">
        <v>31</v>
      </c>
      <c r="B424" t="n">
        <v>105</v>
      </c>
      <c r="C424" t="inlineStr">
        <is>
          <t xml:space="preserve">CONCLUIDO	</t>
        </is>
      </c>
      <c r="D424" t="n">
        <v>6.1954</v>
      </c>
      <c r="E424" t="n">
        <v>16.14</v>
      </c>
      <c r="F424" t="n">
        <v>13.01</v>
      </c>
      <c r="G424" t="n">
        <v>55.75</v>
      </c>
      <c r="H424" t="n">
        <v>0.72</v>
      </c>
      <c r="I424" t="n">
        <v>14</v>
      </c>
      <c r="J424" t="n">
        <v>216.46</v>
      </c>
      <c r="K424" t="n">
        <v>55.27</v>
      </c>
      <c r="L424" t="n">
        <v>8.75</v>
      </c>
      <c r="M424" t="n">
        <v>12</v>
      </c>
      <c r="N424" t="n">
        <v>47.44</v>
      </c>
      <c r="O424" t="n">
        <v>26931.07</v>
      </c>
      <c r="P424" t="n">
        <v>156.19</v>
      </c>
      <c r="Q424" t="n">
        <v>988.14</v>
      </c>
      <c r="R424" t="n">
        <v>45.64</v>
      </c>
      <c r="S424" t="n">
        <v>35.43</v>
      </c>
      <c r="T424" t="n">
        <v>4060.65</v>
      </c>
      <c r="U424" t="n">
        <v>0.78</v>
      </c>
      <c r="V424" t="n">
        <v>0.88</v>
      </c>
      <c r="W424" t="n">
        <v>2.99</v>
      </c>
      <c r="X424" t="n">
        <v>0.25</v>
      </c>
      <c r="Y424" t="n">
        <v>1</v>
      </c>
      <c r="Z424" t="n">
        <v>10</v>
      </c>
    </row>
    <row r="425">
      <c r="A425" t="n">
        <v>32</v>
      </c>
      <c r="B425" t="n">
        <v>105</v>
      </c>
      <c r="C425" t="inlineStr">
        <is>
          <t xml:space="preserve">CONCLUIDO	</t>
        </is>
      </c>
      <c r="D425" t="n">
        <v>6.1992</v>
      </c>
      <c r="E425" t="n">
        <v>16.13</v>
      </c>
      <c r="F425" t="n">
        <v>13</v>
      </c>
      <c r="G425" t="n">
        <v>55.71</v>
      </c>
      <c r="H425" t="n">
        <v>0.74</v>
      </c>
      <c r="I425" t="n">
        <v>14</v>
      </c>
      <c r="J425" t="n">
        <v>216.87</v>
      </c>
      <c r="K425" t="n">
        <v>55.27</v>
      </c>
      <c r="L425" t="n">
        <v>9</v>
      </c>
      <c r="M425" t="n">
        <v>12</v>
      </c>
      <c r="N425" t="n">
        <v>47.6</v>
      </c>
      <c r="O425" t="n">
        <v>26981.51</v>
      </c>
      <c r="P425" t="n">
        <v>155.13</v>
      </c>
      <c r="Q425" t="n">
        <v>988.13</v>
      </c>
      <c r="R425" t="n">
        <v>45.27</v>
      </c>
      <c r="S425" t="n">
        <v>35.43</v>
      </c>
      <c r="T425" t="n">
        <v>3875.39</v>
      </c>
      <c r="U425" t="n">
        <v>0.78</v>
      </c>
      <c r="V425" t="n">
        <v>0.88</v>
      </c>
      <c r="W425" t="n">
        <v>2.99</v>
      </c>
      <c r="X425" t="n">
        <v>0.24</v>
      </c>
      <c r="Y425" t="n">
        <v>1</v>
      </c>
      <c r="Z425" t="n">
        <v>10</v>
      </c>
    </row>
    <row r="426">
      <c r="A426" t="n">
        <v>33</v>
      </c>
      <c r="B426" t="n">
        <v>105</v>
      </c>
      <c r="C426" t="inlineStr">
        <is>
          <t xml:space="preserve">CONCLUIDO	</t>
        </is>
      </c>
      <c r="D426" t="n">
        <v>6.2173</v>
      </c>
      <c r="E426" t="n">
        <v>16.08</v>
      </c>
      <c r="F426" t="n">
        <v>12.99</v>
      </c>
      <c r="G426" t="n">
        <v>59.96</v>
      </c>
      <c r="H426" t="n">
        <v>0.76</v>
      </c>
      <c r="I426" t="n">
        <v>13</v>
      </c>
      <c r="J426" t="n">
        <v>217.28</v>
      </c>
      <c r="K426" t="n">
        <v>55.27</v>
      </c>
      <c r="L426" t="n">
        <v>9.25</v>
      </c>
      <c r="M426" t="n">
        <v>11</v>
      </c>
      <c r="N426" t="n">
        <v>47.76</v>
      </c>
      <c r="O426" t="n">
        <v>27032.02</v>
      </c>
      <c r="P426" t="n">
        <v>153.35</v>
      </c>
      <c r="Q426" t="n">
        <v>988.08</v>
      </c>
      <c r="R426" t="n">
        <v>45.28</v>
      </c>
      <c r="S426" t="n">
        <v>35.43</v>
      </c>
      <c r="T426" t="n">
        <v>3886.01</v>
      </c>
      <c r="U426" t="n">
        <v>0.78</v>
      </c>
      <c r="V426" t="n">
        <v>0.88</v>
      </c>
      <c r="W426" t="n">
        <v>2.98</v>
      </c>
      <c r="X426" t="n">
        <v>0.24</v>
      </c>
      <c r="Y426" t="n">
        <v>1</v>
      </c>
      <c r="Z426" t="n">
        <v>10</v>
      </c>
    </row>
    <row r="427">
      <c r="A427" t="n">
        <v>34</v>
      </c>
      <c r="B427" t="n">
        <v>105</v>
      </c>
      <c r="C427" t="inlineStr">
        <is>
          <t xml:space="preserve">CONCLUIDO	</t>
        </is>
      </c>
      <c r="D427" t="n">
        <v>6.2171</v>
      </c>
      <c r="E427" t="n">
        <v>16.08</v>
      </c>
      <c r="F427" t="n">
        <v>12.99</v>
      </c>
      <c r="G427" t="n">
        <v>59.97</v>
      </c>
      <c r="H427" t="n">
        <v>0.78</v>
      </c>
      <c r="I427" t="n">
        <v>13</v>
      </c>
      <c r="J427" t="n">
        <v>217.69</v>
      </c>
      <c r="K427" t="n">
        <v>55.27</v>
      </c>
      <c r="L427" t="n">
        <v>9.5</v>
      </c>
      <c r="M427" t="n">
        <v>11</v>
      </c>
      <c r="N427" t="n">
        <v>47.92</v>
      </c>
      <c r="O427" t="n">
        <v>27082.57</v>
      </c>
      <c r="P427" t="n">
        <v>152.41</v>
      </c>
      <c r="Q427" t="n">
        <v>988.15</v>
      </c>
      <c r="R427" t="n">
        <v>45.11</v>
      </c>
      <c r="S427" t="n">
        <v>35.43</v>
      </c>
      <c r="T427" t="n">
        <v>3803.09</v>
      </c>
      <c r="U427" t="n">
        <v>0.79</v>
      </c>
      <c r="V427" t="n">
        <v>0.88</v>
      </c>
      <c r="W427" t="n">
        <v>2.99</v>
      </c>
      <c r="X427" t="n">
        <v>0.24</v>
      </c>
      <c r="Y427" t="n">
        <v>1</v>
      </c>
      <c r="Z427" t="n">
        <v>10</v>
      </c>
    </row>
    <row r="428">
      <c r="A428" t="n">
        <v>35</v>
      </c>
      <c r="B428" t="n">
        <v>105</v>
      </c>
      <c r="C428" t="inlineStr">
        <is>
          <t xml:space="preserve">CONCLUIDO	</t>
        </is>
      </c>
      <c r="D428" t="n">
        <v>6.2391</v>
      </c>
      <c r="E428" t="n">
        <v>16.03</v>
      </c>
      <c r="F428" t="n">
        <v>12.98</v>
      </c>
      <c r="G428" t="n">
        <v>64.88</v>
      </c>
      <c r="H428" t="n">
        <v>0.79</v>
      </c>
      <c r="I428" t="n">
        <v>12</v>
      </c>
      <c r="J428" t="n">
        <v>218.1</v>
      </c>
      <c r="K428" t="n">
        <v>55.27</v>
      </c>
      <c r="L428" t="n">
        <v>9.75</v>
      </c>
      <c r="M428" t="n">
        <v>10</v>
      </c>
      <c r="N428" t="n">
        <v>48.08</v>
      </c>
      <c r="O428" t="n">
        <v>27133.18</v>
      </c>
      <c r="P428" t="n">
        <v>150</v>
      </c>
      <c r="Q428" t="n">
        <v>988.08</v>
      </c>
      <c r="R428" t="n">
        <v>44.51</v>
      </c>
      <c r="S428" t="n">
        <v>35.43</v>
      </c>
      <c r="T428" t="n">
        <v>3506.85</v>
      </c>
      <c r="U428" t="n">
        <v>0.8</v>
      </c>
      <c r="V428" t="n">
        <v>0.88</v>
      </c>
      <c r="W428" t="n">
        <v>2.99</v>
      </c>
      <c r="X428" t="n">
        <v>0.22</v>
      </c>
      <c r="Y428" t="n">
        <v>1</v>
      </c>
      <c r="Z428" t="n">
        <v>10</v>
      </c>
    </row>
    <row r="429">
      <c r="A429" t="n">
        <v>36</v>
      </c>
      <c r="B429" t="n">
        <v>105</v>
      </c>
      <c r="C429" t="inlineStr">
        <is>
          <t xml:space="preserve">CONCLUIDO	</t>
        </is>
      </c>
      <c r="D429" t="n">
        <v>6.2406</v>
      </c>
      <c r="E429" t="n">
        <v>16.02</v>
      </c>
      <c r="F429" t="n">
        <v>12.97</v>
      </c>
      <c r="G429" t="n">
        <v>64.86</v>
      </c>
      <c r="H429" t="n">
        <v>0.8100000000000001</v>
      </c>
      <c r="I429" t="n">
        <v>12</v>
      </c>
      <c r="J429" t="n">
        <v>218.51</v>
      </c>
      <c r="K429" t="n">
        <v>55.27</v>
      </c>
      <c r="L429" t="n">
        <v>10</v>
      </c>
      <c r="M429" t="n">
        <v>10</v>
      </c>
      <c r="N429" t="n">
        <v>48.24</v>
      </c>
      <c r="O429" t="n">
        <v>27183.85</v>
      </c>
      <c r="P429" t="n">
        <v>148.98</v>
      </c>
      <c r="Q429" t="n">
        <v>988.08</v>
      </c>
      <c r="R429" t="n">
        <v>44.56</v>
      </c>
      <c r="S429" t="n">
        <v>35.43</v>
      </c>
      <c r="T429" t="n">
        <v>3530.96</v>
      </c>
      <c r="U429" t="n">
        <v>0.8</v>
      </c>
      <c r="V429" t="n">
        <v>0.88</v>
      </c>
      <c r="W429" t="n">
        <v>2.98</v>
      </c>
      <c r="X429" t="n">
        <v>0.22</v>
      </c>
      <c r="Y429" t="n">
        <v>1</v>
      </c>
      <c r="Z429" t="n">
        <v>10</v>
      </c>
    </row>
    <row r="430">
      <c r="A430" t="n">
        <v>37</v>
      </c>
      <c r="B430" t="n">
        <v>105</v>
      </c>
      <c r="C430" t="inlineStr">
        <is>
          <t xml:space="preserve">CONCLUIDO	</t>
        </is>
      </c>
      <c r="D430" t="n">
        <v>6.2434</v>
      </c>
      <c r="E430" t="n">
        <v>16.02</v>
      </c>
      <c r="F430" t="n">
        <v>12.97</v>
      </c>
      <c r="G430" t="n">
        <v>64.83</v>
      </c>
      <c r="H430" t="n">
        <v>0.83</v>
      </c>
      <c r="I430" t="n">
        <v>12</v>
      </c>
      <c r="J430" t="n">
        <v>218.92</v>
      </c>
      <c r="K430" t="n">
        <v>55.27</v>
      </c>
      <c r="L430" t="n">
        <v>10.25</v>
      </c>
      <c r="M430" t="n">
        <v>9</v>
      </c>
      <c r="N430" t="n">
        <v>48.4</v>
      </c>
      <c r="O430" t="n">
        <v>27234.57</v>
      </c>
      <c r="P430" t="n">
        <v>148.31</v>
      </c>
      <c r="Q430" t="n">
        <v>988.08</v>
      </c>
      <c r="R430" t="n">
        <v>44.27</v>
      </c>
      <c r="S430" t="n">
        <v>35.43</v>
      </c>
      <c r="T430" t="n">
        <v>3384.45</v>
      </c>
      <c r="U430" t="n">
        <v>0.8</v>
      </c>
      <c r="V430" t="n">
        <v>0.88</v>
      </c>
      <c r="W430" t="n">
        <v>2.98</v>
      </c>
      <c r="X430" t="n">
        <v>0.21</v>
      </c>
      <c r="Y430" t="n">
        <v>1</v>
      </c>
      <c r="Z430" t="n">
        <v>10</v>
      </c>
    </row>
    <row r="431">
      <c r="A431" t="n">
        <v>38</v>
      </c>
      <c r="B431" t="n">
        <v>105</v>
      </c>
      <c r="C431" t="inlineStr">
        <is>
          <t xml:space="preserve">CONCLUIDO	</t>
        </is>
      </c>
      <c r="D431" t="n">
        <v>6.2401</v>
      </c>
      <c r="E431" t="n">
        <v>16.03</v>
      </c>
      <c r="F431" t="n">
        <v>12.97</v>
      </c>
      <c r="G431" t="n">
        <v>64.87</v>
      </c>
      <c r="H431" t="n">
        <v>0.85</v>
      </c>
      <c r="I431" t="n">
        <v>12</v>
      </c>
      <c r="J431" t="n">
        <v>219.33</v>
      </c>
      <c r="K431" t="n">
        <v>55.27</v>
      </c>
      <c r="L431" t="n">
        <v>10.5</v>
      </c>
      <c r="M431" t="n">
        <v>8</v>
      </c>
      <c r="N431" t="n">
        <v>48.56</v>
      </c>
      <c r="O431" t="n">
        <v>27285.35</v>
      </c>
      <c r="P431" t="n">
        <v>146.69</v>
      </c>
      <c r="Q431" t="n">
        <v>988.08</v>
      </c>
      <c r="R431" t="n">
        <v>44.52</v>
      </c>
      <c r="S431" t="n">
        <v>35.43</v>
      </c>
      <c r="T431" t="n">
        <v>3511.97</v>
      </c>
      <c r="U431" t="n">
        <v>0.8</v>
      </c>
      <c r="V431" t="n">
        <v>0.88</v>
      </c>
      <c r="W431" t="n">
        <v>2.99</v>
      </c>
      <c r="X431" t="n">
        <v>0.22</v>
      </c>
      <c r="Y431" t="n">
        <v>1</v>
      </c>
      <c r="Z431" t="n">
        <v>10</v>
      </c>
    </row>
    <row r="432">
      <c r="A432" t="n">
        <v>39</v>
      </c>
      <c r="B432" t="n">
        <v>105</v>
      </c>
      <c r="C432" t="inlineStr">
        <is>
          <t xml:space="preserve">CONCLUIDO	</t>
        </is>
      </c>
      <c r="D432" t="n">
        <v>6.2608</v>
      </c>
      <c r="E432" t="n">
        <v>15.97</v>
      </c>
      <c r="F432" t="n">
        <v>12.96</v>
      </c>
      <c r="G432" t="n">
        <v>70.7</v>
      </c>
      <c r="H432" t="n">
        <v>0.87</v>
      </c>
      <c r="I432" t="n">
        <v>11</v>
      </c>
      <c r="J432" t="n">
        <v>219.75</v>
      </c>
      <c r="K432" t="n">
        <v>55.27</v>
      </c>
      <c r="L432" t="n">
        <v>10.75</v>
      </c>
      <c r="M432" t="n">
        <v>5</v>
      </c>
      <c r="N432" t="n">
        <v>48.72</v>
      </c>
      <c r="O432" t="n">
        <v>27336.19</v>
      </c>
      <c r="P432" t="n">
        <v>146.37</v>
      </c>
      <c r="Q432" t="n">
        <v>988.12</v>
      </c>
      <c r="R432" t="n">
        <v>44.13</v>
      </c>
      <c r="S432" t="n">
        <v>35.43</v>
      </c>
      <c r="T432" t="n">
        <v>3319.33</v>
      </c>
      <c r="U432" t="n">
        <v>0.8</v>
      </c>
      <c r="V432" t="n">
        <v>0.88</v>
      </c>
      <c r="W432" t="n">
        <v>2.99</v>
      </c>
      <c r="X432" t="n">
        <v>0.21</v>
      </c>
      <c r="Y432" t="n">
        <v>1</v>
      </c>
      <c r="Z432" t="n">
        <v>10</v>
      </c>
    </row>
    <row r="433">
      <c r="A433" t="n">
        <v>40</v>
      </c>
      <c r="B433" t="n">
        <v>105</v>
      </c>
      <c r="C433" t="inlineStr">
        <is>
          <t xml:space="preserve">CONCLUIDO	</t>
        </is>
      </c>
      <c r="D433" t="n">
        <v>6.2591</v>
      </c>
      <c r="E433" t="n">
        <v>15.98</v>
      </c>
      <c r="F433" t="n">
        <v>12.97</v>
      </c>
      <c r="G433" t="n">
        <v>70.72</v>
      </c>
      <c r="H433" t="n">
        <v>0.89</v>
      </c>
      <c r="I433" t="n">
        <v>11</v>
      </c>
      <c r="J433" t="n">
        <v>220.16</v>
      </c>
      <c r="K433" t="n">
        <v>55.27</v>
      </c>
      <c r="L433" t="n">
        <v>11</v>
      </c>
      <c r="M433" t="n">
        <v>4</v>
      </c>
      <c r="N433" t="n">
        <v>48.89</v>
      </c>
      <c r="O433" t="n">
        <v>27387.08</v>
      </c>
      <c r="P433" t="n">
        <v>145.85</v>
      </c>
      <c r="Q433" t="n">
        <v>988.13</v>
      </c>
      <c r="R433" t="n">
        <v>44.1</v>
      </c>
      <c r="S433" t="n">
        <v>35.43</v>
      </c>
      <c r="T433" t="n">
        <v>3305.68</v>
      </c>
      <c r="U433" t="n">
        <v>0.8</v>
      </c>
      <c r="V433" t="n">
        <v>0.88</v>
      </c>
      <c r="W433" t="n">
        <v>2.99</v>
      </c>
      <c r="X433" t="n">
        <v>0.21</v>
      </c>
      <c r="Y433" t="n">
        <v>1</v>
      </c>
      <c r="Z433" t="n">
        <v>10</v>
      </c>
    </row>
    <row r="434">
      <c r="A434" t="n">
        <v>41</v>
      </c>
      <c r="B434" t="n">
        <v>105</v>
      </c>
      <c r="C434" t="inlineStr">
        <is>
          <t xml:space="preserve">CONCLUIDO	</t>
        </is>
      </c>
      <c r="D434" t="n">
        <v>6.2555</v>
      </c>
      <c r="E434" t="n">
        <v>15.99</v>
      </c>
      <c r="F434" t="n">
        <v>12.97</v>
      </c>
      <c r="G434" t="n">
        <v>70.77</v>
      </c>
      <c r="H434" t="n">
        <v>0.91</v>
      </c>
      <c r="I434" t="n">
        <v>11</v>
      </c>
      <c r="J434" t="n">
        <v>220.57</v>
      </c>
      <c r="K434" t="n">
        <v>55.27</v>
      </c>
      <c r="L434" t="n">
        <v>11.25</v>
      </c>
      <c r="M434" t="n">
        <v>3</v>
      </c>
      <c r="N434" t="n">
        <v>49.05</v>
      </c>
      <c r="O434" t="n">
        <v>27438.03</v>
      </c>
      <c r="P434" t="n">
        <v>145.82</v>
      </c>
      <c r="Q434" t="n">
        <v>988.11</v>
      </c>
      <c r="R434" t="n">
        <v>44.51</v>
      </c>
      <c r="S434" t="n">
        <v>35.43</v>
      </c>
      <c r="T434" t="n">
        <v>3512.76</v>
      </c>
      <c r="U434" t="n">
        <v>0.8</v>
      </c>
      <c r="V434" t="n">
        <v>0.88</v>
      </c>
      <c r="W434" t="n">
        <v>2.99</v>
      </c>
      <c r="X434" t="n">
        <v>0.22</v>
      </c>
      <c r="Y434" t="n">
        <v>1</v>
      </c>
      <c r="Z434" t="n">
        <v>10</v>
      </c>
    </row>
    <row r="435">
      <c r="A435" t="n">
        <v>42</v>
      </c>
      <c r="B435" t="n">
        <v>105</v>
      </c>
      <c r="C435" t="inlineStr">
        <is>
          <t xml:space="preserve">CONCLUIDO	</t>
        </is>
      </c>
      <c r="D435" t="n">
        <v>6.2549</v>
      </c>
      <c r="E435" t="n">
        <v>15.99</v>
      </c>
      <c r="F435" t="n">
        <v>12.98</v>
      </c>
      <c r="G435" t="n">
        <v>70.78</v>
      </c>
      <c r="H435" t="n">
        <v>0.92</v>
      </c>
      <c r="I435" t="n">
        <v>11</v>
      </c>
      <c r="J435" t="n">
        <v>220.99</v>
      </c>
      <c r="K435" t="n">
        <v>55.27</v>
      </c>
      <c r="L435" t="n">
        <v>11.5</v>
      </c>
      <c r="M435" t="n">
        <v>0</v>
      </c>
      <c r="N435" t="n">
        <v>49.21</v>
      </c>
      <c r="O435" t="n">
        <v>27489.03</v>
      </c>
      <c r="P435" t="n">
        <v>145.88</v>
      </c>
      <c r="Q435" t="n">
        <v>988.08</v>
      </c>
      <c r="R435" t="n">
        <v>44.37</v>
      </c>
      <c r="S435" t="n">
        <v>35.43</v>
      </c>
      <c r="T435" t="n">
        <v>3442.42</v>
      </c>
      <c r="U435" t="n">
        <v>0.8</v>
      </c>
      <c r="V435" t="n">
        <v>0.88</v>
      </c>
      <c r="W435" t="n">
        <v>2.99</v>
      </c>
      <c r="X435" t="n">
        <v>0.22</v>
      </c>
      <c r="Y435" t="n">
        <v>1</v>
      </c>
      <c r="Z435" t="n">
        <v>10</v>
      </c>
    </row>
    <row r="436">
      <c r="A436" t="n">
        <v>0</v>
      </c>
      <c r="B436" t="n">
        <v>60</v>
      </c>
      <c r="C436" t="inlineStr">
        <is>
          <t xml:space="preserve">CONCLUIDO	</t>
        </is>
      </c>
      <c r="D436" t="n">
        <v>5.0082</v>
      </c>
      <c r="E436" t="n">
        <v>19.97</v>
      </c>
      <c r="F436" t="n">
        <v>15</v>
      </c>
      <c r="G436" t="n">
        <v>8.109999999999999</v>
      </c>
      <c r="H436" t="n">
        <v>0.14</v>
      </c>
      <c r="I436" t="n">
        <v>111</v>
      </c>
      <c r="J436" t="n">
        <v>124.63</v>
      </c>
      <c r="K436" t="n">
        <v>45</v>
      </c>
      <c r="L436" t="n">
        <v>1</v>
      </c>
      <c r="M436" t="n">
        <v>109</v>
      </c>
      <c r="N436" t="n">
        <v>18.64</v>
      </c>
      <c r="O436" t="n">
        <v>15605.44</v>
      </c>
      <c r="P436" t="n">
        <v>153.25</v>
      </c>
      <c r="Q436" t="n">
        <v>988.7</v>
      </c>
      <c r="R436" t="n">
        <v>107.48</v>
      </c>
      <c r="S436" t="n">
        <v>35.43</v>
      </c>
      <c r="T436" t="n">
        <v>34494.18</v>
      </c>
      <c r="U436" t="n">
        <v>0.33</v>
      </c>
      <c r="V436" t="n">
        <v>0.76</v>
      </c>
      <c r="W436" t="n">
        <v>3.15</v>
      </c>
      <c r="X436" t="n">
        <v>2.24</v>
      </c>
      <c r="Y436" t="n">
        <v>1</v>
      </c>
      <c r="Z436" t="n">
        <v>10</v>
      </c>
    </row>
    <row r="437">
      <c r="A437" t="n">
        <v>1</v>
      </c>
      <c r="B437" t="n">
        <v>60</v>
      </c>
      <c r="C437" t="inlineStr">
        <is>
          <t xml:space="preserve">CONCLUIDO	</t>
        </is>
      </c>
      <c r="D437" t="n">
        <v>5.3333</v>
      </c>
      <c r="E437" t="n">
        <v>18.75</v>
      </c>
      <c r="F437" t="n">
        <v>14.45</v>
      </c>
      <c r="G437" t="n">
        <v>10.2</v>
      </c>
      <c r="H437" t="n">
        <v>0.18</v>
      </c>
      <c r="I437" t="n">
        <v>85</v>
      </c>
      <c r="J437" t="n">
        <v>124.96</v>
      </c>
      <c r="K437" t="n">
        <v>45</v>
      </c>
      <c r="L437" t="n">
        <v>1.25</v>
      </c>
      <c r="M437" t="n">
        <v>83</v>
      </c>
      <c r="N437" t="n">
        <v>18.71</v>
      </c>
      <c r="O437" t="n">
        <v>15645.96</v>
      </c>
      <c r="P437" t="n">
        <v>146</v>
      </c>
      <c r="Q437" t="n">
        <v>988.29</v>
      </c>
      <c r="R437" t="n">
        <v>90.36</v>
      </c>
      <c r="S437" t="n">
        <v>35.43</v>
      </c>
      <c r="T437" t="n">
        <v>26064.59</v>
      </c>
      <c r="U437" t="n">
        <v>0.39</v>
      </c>
      <c r="V437" t="n">
        <v>0.79</v>
      </c>
      <c r="W437" t="n">
        <v>3.1</v>
      </c>
      <c r="X437" t="n">
        <v>1.69</v>
      </c>
      <c r="Y437" t="n">
        <v>1</v>
      </c>
      <c r="Z437" t="n">
        <v>10</v>
      </c>
    </row>
    <row r="438">
      <c r="A438" t="n">
        <v>2</v>
      </c>
      <c r="B438" t="n">
        <v>60</v>
      </c>
      <c r="C438" t="inlineStr">
        <is>
          <t xml:space="preserve">CONCLUIDO	</t>
        </is>
      </c>
      <c r="D438" t="n">
        <v>5.5501</v>
      </c>
      <c r="E438" t="n">
        <v>18.02</v>
      </c>
      <c r="F438" t="n">
        <v>14.12</v>
      </c>
      <c r="G438" t="n">
        <v>12.28</v>
      </c>
      <c r="H438" t="n">
        <v>0.21</v>
      </c>
      <c r="I438" t="n">
        <v>69</v>
      </c>
      <c r="J438" t="n">
        <v>125.29</v>
      </c>
      <c r="K438" t="n">
        <v>45</v>
      </c>
      <c r="L438" t="n">
        <v>1.5</v>
      </c>
      <c r="M438" t="n">
        <v>67</v>
      </c>
      <c r="N438" t="n">
        <v>18.79</v>
      </c>
      <c r="O438" t="n">
        <v>15686.51</v>
      </c>
      <c r="P438" t="n">
        <v>141</v>
      </c>
      <c r="Q438" t="n">
        <v>988.3</v>
      </c>
      <c r="R438" t="n">
        <v>80.18000000000001</v>
      </c>
      <c r="S438" t="n">
        <v>35.43</v>
      </c>
      <c r="T438" t="n">
        <v>21054.66</v>
      </c>
      <c r="U438" t="n">
        <v>0.44</v>
      </c>
      <c r="V438" t="n">
        <v>0.8100000000000001</v>
      </c>
      <c r="W438" t="n">
        <v>3.08</v>
      </c>
      <c r="X438" t="n">
        <v>1.37</v>
      </c>
      <c r="Y438" t="n">
        <v>1</v>
      </c>
      <c r="Z438" t="n">
        <v>10</v>
      </c>
    </row>
    <row r="439">
      <c r="A439" t="n">
        <v>3</v>
      </c>
      <c r="B439" t="n">
        <v>60</v>
      </c>
      <c r="C439" t="inlineStr">
        <is>
          <t xml:space="preserve">CONCLUIDO	</t>
        </is>
      </c>
      <c r="D439" t="n">
        <v>5.7226</v>
      </c>
      <c r="E439" t="n">
        <v>17.47</v>
      </c>
      <c r="F439" t="n">
        <v>13.89</v>
      </c>
      <c r="G439" t="n">
        <v>14.62</v>
      </c>
      <c r="H439" t="n">
        <v>0.25</v>
      </c>
      <c r="I439" t="n">
        <v>57</v>
      </c>
      <c r="J439" t="n">
        <v>125.62</v>
      </c>
      <c r="K439" t="n">
        <v>45</v>
      </c>
      <c r="L439" t="n">
        <v>1.75</v>
      </c>
      <c r="M439" t="n">
        <v>55</v>
      </c>
      <c r="N439" t="n">
        <v>18.87</v>
      </c>
      <c r="O439" t="n">
        <v>15727.09</v>
      </c>
      <c r="P439" t="n">
        <v>136.91</v>
      </c>
      <c r="Q439" t="n">
        <v>988.27</v>
      </c>
      <c r="R439" t="n">
        <v>72.87</v>
      </c>
      <c r="S439" t="n">
        <v>35.43</v>
      </c>
      <c r="T439" t="n">
        <v>17461.02</v>
      </c>
      <c r="U439" t="n">
        <v>0.49</v>
      </c>
      <c r="V439" t="n">
        <v>0.82</v>
      </c>
      <c r="W439" t="n">
        <v>3.06</v>
      </c>
      <c r="X439" t="n">
        <v>1.13</v>
      </c>
      <c r="Y439" t="n">
        <v>1</v>
      </c>
      <c r="Z439" t="n">
        <v>10</v>
      </c>
    </row>
    <row r="440">
      <c r="A440" t="n">
        <v>4</v>
      </c>
      <c r="B440" t="n">
        <v>60</v>
      </c>
      <c r="C440" t="inlineStr">
        <is>
          <t xml:space="preserve">CONCLUIDO	</t>
        </is>
      </c>
      <c r="D440" t="n">
        <v>5.8465</v>
      </c>
      <c r="E440" t="n">
        <v>17.1</v>
      </c>
      <c r="F440" t="n">
        <v>13.72</v>
      </c>
      <c r="G440" t="n">
        <v>16.8</v>
      </c>
      <c r="H440" t="n">
        <v>0.28</v>
      </c>
      <c r="I440" t="n">
        <v>49</v>
      </c>
      <c r="J440" t="n">
        <v>125.95</v>
      </c>
      <c r="K440" t="n">
        <v>45</v>
      </c>
      <c r="L440" t="n">
        <v>2</v>
      </c>
      <c r="M440" t="n">
        <v>47</v>
      </c>
      <c r="N440" t="n">
        <v>18.95</v>
      </c>
      <c r="O440" t="n">
        <v>15767.7</v>
      </c>
      <c r="P440" t="n">
        <v>133.67</v>
      </c>
      <c r="Q440" t="n">
        <v>988.26</v>
      </c>
      <c r="R440" t="n">
        <v>67.40000000000001</v>
      </c>
      <c r="S440" t="n">
        <v>35.43</v>
      </c>
      <c r="T440" t="n">
        <v>14765.22</v>
      </c>
      <c r="U440" t="n">
        <v>0.53</v>
      </c>
      <c r="V440" t="n">
        <v>0.83</v>
      </c>
      <c r="W440" t="n">
        <v>3.05</v>
      </c>
      <c r="X440" t="n">
        <v>0.96</v>
      </c>
      <c r="Y440" t="n">
        <v>1</v>
      </c>
      <c r="Z440" t="n">
        <v>10</v>
      </c>
    </row>
    <row r="441">
      <c r="A441" t="n">
        <v>5</v>
      </c>
      <c r="B441" t="n">
        <v>60</v>
      </c>
      <c r="C441" t="inlineStr">
        <is>
          <t xml:space="preserve">CONCLUIDO	</t>
        </is>
      </c>
      <c r="D441" t="n">
        <v>5.94</v>
      </c>
      <c r="E441" t="n">
        <v>16.84</v>
      </c>
      <c r="F441" t="n">
        <v>13.6</v>
      </c>
      <c r="G441" t="n">
        <v>18.98</v>
      </c>
      <c r="H441" t="n">
        <v>0.31</v>
      </c>
      <c r="I441" t="n">
        <v>43</v>
      </c>
      <c r="J441" t="n">
        <v>126.28</v>
      </c>
      <c r="K441" t="n">
        <v>45</v>
      </c>
      <c r="L441" t="n">
        <v>2.25</v>
      </c>
      <c r="M441" t="n">
        <v>41</v>
      </c>
      <c r="N441" t="n">
        <v>19.03</v>
      </c>
      <c r="O441" t="n">
        <v>15808.34</v>
      </c>
      <c r="P441" t="n">
        <v>130.83</v>
      </c>
      <c r="Q441" t="n">
        <v>988.1</v>
      </c>
      <c r="R441" t="n">
        <v>63.96</v>
      </c>
      <c r="S441" t="n">
        <v>35.43</v>
      </c>
      <c r="T441" t="n">
        <v>13077.22</v>
      </c>
      <c r="U441" t="n">
        <v>0.55</v>
      </c>
      <c r="V441" t="n">
        <v>0.84</v>
      </c>
      <c r="W441" t="n">
        <v>3.04</v>
      </c>
      <c r="X441" t="n">
        <v>0.85</v>
      </c>
      <c r="Y441" t="n">
        <v>1</v>
      </c>
      <c r="Z441" t="n">
        <v>10</v>
      </c>
    </row>
    <row r="442">
      <c r="A442" t="n">
        <v>6</v>
      </c>
      <c r="B442" t="n">
        <v>60</v>
      </c>
      <c r="C442" t="inlineStr">
        <is>
          <t xml:space="preserve">CONCLUIDO	</t>
        </is>
      </c>
      <c r="D442" t="n">
        <v>6.0302</v>
      </c>
      <c r="E442" t="n">
        <v>16.58</v>
      </c>
      <c r="F442" t="n">
        <v>13.48</v>
      </c>
      <c r="G442" t="n">
        <v>21.28</v>
      </c>
      <c r="H442" t="n">
        <v>0.35</v>
      </c>
      <c r="I442" t="n">
        <v>38</v>
      </c>
      <c r="J442" t="n">
        <v>126.61</v>
      </c>
      <c r="K442" t="n">
        <v>45</v>
      </c>
      <c r="L442" t="n">
        <v>2.5</v>
      </c>
      <c r="M442" t="n">
        <v>36</v>
      </c>
      <c r="N442" t="n">
        <v>19.11</v>
      </c>
      <c r="O442" t="n">
        <v>15849</v>
      </c>
      <c r="P442" t="n">
        <v>127.8</v>
      </c>
      <c r="Q442" t="n">
        <v>988.21</v>
      </c>
      <c r="R442" t="n">
        <v>60.61</v>
      </c>
      <c r="S442" t="n">
        <v>35.43</v>
      </c>
      <c r="T442" t="n">
        <v>11428.46</v>
      </c>
      <c r="U442" t="n">
        <v>0.58</v>
      </c>
      <c r="V442" t="n">
        <v>0.85</v>
      </c>
      <c r="W442" t="n">
        <v>3.02</v>
      </c>
      <c r="X442" t="n">
        <v>0.73</v>
      </c>
      <c r="Y442" t="n">
        <v>1</v>
      </c>
      <c r="Z442" t="n">
        <v>10</v>
      </c>
    </row>
    <row r="443">
      <c r="A443" t="n">
        <v>7</v>
      </c>
      <c r="B443" t="n">
        <v>60</v>
      </c>
      <c r="C443" t="inlineStr">
        <is>
          <t xml:space="preserve">CONCLUIDO	</t>
        </is>
      </c>
      <c r="D443" t="n">
        <v>6.0883</v>
      </c>
      <c r="E443" t="n">
        <v>16.42</v>
      </c>
      <c r="F443" t="n">
        <v>13.42</v>
      </c>
      <c r="G443" t="n">
        <v>23.69</v>
      </c>
      <c r="H443" t="n">
        <v>0.38</v>
      </c>
      <c r="I443" t="n">
        <v>34</v>
      </c>
      <c r="J443" t="n">
        <v>126.94</v>
      </c>
      <c r="K443" t="n">
        <v>45</v>
      </c>
      <c r="L443" t="n">
        <v>2.75</v>
      </c>
      <c r="M443" t="n">
        <v>32</v>
      </c>
      <c r="N443" t="n">
        <v>19.19</v>
      </c>
      <c r="O443" t="n">
        <v>15889.69</v>
      </c>
      <c r="P443" t="n">
        <v>125.55</v>
      </c>
      <c r="Q443" t="n">
        <v>988.36</v>
      </c>
      <c r="R443" t="n">
        <v>58.54</v>
      </c>
      <c r="S443" t="n">
        <v>35.43</v>
      </c>
      <c r="T443" t="n">
        <v>10410.08</v>
      </c>
      <c r="U443" t="n">
        <v>0.61</v>
      </c>
      <c r="V443" t="n">
        <v>0.85</v>
      </c>
      <c r="W443" t="n">
        <v>3.02</v>
      </c>
      <c r="X443" t="n">
        <v>0.67</v>
      </c>
      <c r="Y443" t="n">
        <v>1</v>
      </c>
      <c r="Z443" t="n">
        <v>10</v>
      </c>
    </row>
    <row r="444">
      <c r="A444" t="n">
        <v>8</v>
      </c>
      <c r="B444" t="n">
        <v>60</v>
      </c>
      <c r="C444" t="inlineStr">
        <is>
          <t xml:space="preserve">CONCLUIDO	</t>
        </is>
      </c>
      <c r="D444" t="n">
        <v>6.1416</v>
      </c>
      <c r="E444" t="n">
        <v>16.28</v>
      </c>
      <c r="F444" t="n">
        <v>13.36</v>
      </c>
      <c r="G444" t="n">
        <v>25.85</v>
      </c>
      <c r="H444" t="n">
        <v>0.42</v>
      </c>
      <c r="I444" t="n">
        <v>31</v>
      </c>
      <c r="J444" t="n">
        <v>127.27</v>
      </c>
      <c r="K444" t="n">
        <v>45</v>
      </c>
      <c r="L444" t="n">
        <v>3</v>
      </c>
      <c r="M444" t="n">
        <v>29</v>
      </c>
      <c r="N444" t="n">
        <v>19.27</v>
      </c>
      <c r="O444" t="n">
        <v>15930.42</v>
      </c>
      <c r="P444" t="n">
        <v>123.17</v>
      </c>
      <c r="Q444" t="n">
        <v>988.1799999999999</v>
      </c>
      <c r="R444" t="n">
        <v>56.48</v>
      </c>
      <c r="S444" t="n">
        <v>35.43</v>
      </c>
      <c r="T444" t="n">
        <v>9393.950000000001</v>
      </c>
      <c r="U444" t="n">
        <v>0.63</v>
      </c>
      <c r="V444" t="n">
        <v>0.85</v>
      </c>
      <c r="W444" t="n">
        <v>3.02</v>
      </c>
      <c r="X444" t="n">
        <v>0.6</v>
      </c>
      <c r="Y444" t="n">
        <v>1</v>
      </c>
      <c r="Z444" t="n">
        <v>10</v>
      </c>
    </row>
    <row r="445">
      <c r="A445" t="n">
        <v>9</v>
      </c>
      <c r="B445" t="n">
        <v>60</v>
      </c>
      <c r="C445" t="inlineStr">
        <is>
          <t xml:space="preserve">CONCLUIDO	</t>
        </is>
      </c>
      <c r="D445" t="n">
        <v>6.1945</v>
      </c>
      <c r="E445" t="n">
        <v>16.14</v>
      </c>
      <c r="F445" t="n">
        <v>13.3</v>
      </c>
      <c r="G445" t="n">
        <v>28.49</v>
      </c>
      <c r="H445" t="n">
        <v>0.45</v>
      </c>
      <c r="I445" t="n">
        <v>28</v>
      </c>
      <c r="J445" t="n">
        <v>127.6</v>
      </c>
      <c r="K445" t="n">
        <v>45</v>
      </c>
      <c r="L445" t="n">
        <v>3.25</v>
      </c>
      <c r="M445" t="n">
        <v>26</v>
      </c>
      <c r="N445" t="n">
        <v>19.35</v>
      </c>
      <c r="O445" t="n">
        <v>15971.17</v>
      </c>
      <c r="P445" t="n">
        <v>120.46</v>
      </c>
      <c r="Q445" t="n">
        <v>988.08</v>
      </c>
      <c r="R445" t="n">
        <v>54.55</v>
      </c>
      <c r="S445" t="n">
        <v>35.43</v>
      </c>
      <c r="T445" t="n">
        <v>8447.82</v>
      </c>
      <c r="U445" t="n">
        <v>0.65</v>
      </c>
      <c r="V445" t="n">
        <v>0.86</v>
      </c>
      <c r="W445" t="n">
        <v>3.01</v>
      </c>
      <c r="X445" t="n">
        <v>0.54</v>
      </c>
      <c r="Y445" t="n">
        <v>1</v>
      </c>
      <c r="Z445" t="n">
        <v>10</v>
      </c>
    </row>
    <row r="446">
      <c r="A446" t="n">
        <v>10</v>
      </c>
      <c r="B446" t="n">
        <v>60</v>
      </c>
      <c r="C446" t="inlineStr">
        <is>
          <t xml:space="preserve">CONCLUIDO	</t>
        </is>
      </c>
      <c r="D446" t="n">
        <v>6.2545</v>
      </c>
      <c r="E446" t="n">
        <v>15.99</v>
      </c>
      <c r="F446" t="n">
        <v>13.22</v>
      </c>
      <c r="G446" t="n">
        <v>31.72</v>
      </c>
      <c r="H446" t="n">
        <v>0.48</v>
      </c>
      <c r="I446" t="n">
        <v>25</v>
      </c>
      <c r="J446" t="n">
        <v>127.93</v>
      </c>
      <c r="K446" t="n">
        <v>45</v>
      </c>
      <c r="L446" t="n">
        <v>3.5</v>
      </c>
      <c r="M446" t="n">
        <v>23</v>
      </c>
      <c r="N446" t="n">
        <v>19.43</v>
      </c>
      <c r="O446" t="n">
        <v>16011.95</v>
      </c>
      <c r="P446" t="n">
        <v>117.39</v>
      </c>
      <c r="Q446" t="n">
        <v>988.15</v>
      </c>
      <c r="R446" t="n">
        <v>52.22</v>
      </c>
      <c r="S446" t="n">
        <v>35.43</v>
      </c>
      <c r="T446" t="n">
        <v>7295.19</v>
      </c>
      <c r="U446" t="n">
        <v>0.68</v>
      </c>
      <c r="V446" t="n">
        <v>0.86</v>
      </c>
      <c r="W446" t="n">
        <v>3</v>
      </c>
      <c r="X446" t="n">
        <v>0.46</v>
      </c>
      <c r="Y446" t="n">
        <v>1</v>
      </c>
      <c r="Z446" t="n">
        <v>10</v>
      </c>
    </row>
    <row r="447">
      <c r="A447" t="n">
        <v>11</v>
      </c>
      <c r="B447" t="n">
        <v>60</v>
      </c>
      <c r="C447" t="inlineStr">
        <is>
          <t xml:space="preserve">CONCLUIDO	</t>
        </is>
      </c>
      <c r="D447" t="n">
        <v>6.2647</v>
      </c>
      <c r="E447" t="n">
        <v>15.96</v>
      </c>
      <c r="F447" t="n">
        <v>13.22</v>
      </c>
      <c r="G447" t="n">
        <v>33.04</v>
      </c>
      <c r="H447" t="n">
        <v>0.52</v>
      </c>
      <c r="I447" t="n">
        <v>24</v>
      </c>
      <c r="J447" t="n">
        <v>128.26</v>
      </c>
      <c r="K447" t="n">
        <v>45</v>
      </c>
      <c r="L447" t="n">
        <v>3.75</v>
      </c>
      <c r="M447" t="n">
        <v>22</v>
      </c>
      <c r="N447" t="n">
        <v>19.51</v>
      </c>
      <c r="O447" t="n">
        <v>16052.76</v>
      </c>
      <c r="P447" t="n">
        <v>115.81</v>
      </c>
      <c r="Q447" t="n">
        <v>988.12</v>
      </c>
      <c r="R447" t="n">
        <v>52.13</v>
      </c>
      <c r="S447" t="n">
        <v>35.43</v>
      </c>
      <c r="T447" t="n">
        <v>7257.1</v>
      </c>
      <c r="U447" t="n">
        <v>0.68</v>
      </c>
      <c r="V447" t="n">
        <v>0.86</v>
      </c>
      <c r="W447" t="n">
        <v>3</v>
      </c>
      <c r="X447" t="n">
        <v>0.46</v>
      </c>
      <c r="Y447" t="n">
        <v>1</v>
      </c>
      <c r="Z447" t="n">
        <v>10</v>
      </c>
    </row>
    <row r="448">
      <c r="A448" t="n">
        <v>12</v>
      </c>
      <c r="B448" t="n">
        <v>60</v>
      </c>
      <c r="C448" t="inlineStr">
        <is>
          <t xml:space="preserve">CONCLUIDO	</t>
        </is>
      </c>
      <c r="D448" t="n">
        <v>6.2991</v>
      </c>
      <c r="E448" t="n">
        <v>15.88</v>
      </c>
      <c r="F448" t="n">
        <v>13.18</v>
      </c>
      <c r="G448" t="n">
        <v>35.95</v>
      </c>
      <c r="H448" t="n">
        <v>0.55</v>
      </c>
      <c r="I448" t="n">
        <v>22</v>
      </c>
      <c r="J448" t="n">
        <v>128.59</v>
      </c>
      <c r="K448" t="n">
        <v>45</v>
      </c>
      <c r="L448" t="n">
        <v>4</v>
      </c>
      <c r="M448" t="n">
        <v>20</v>
      </c>
      <c r="N448" t="n">
        <v>19.59</v>
      </c>
      <c r="O448" t="n">
        <v>16093.6</v>
      </c>
      <c r="P448" t="n">
        <v>113.6</v>
      </c>
      <c r="Q448" t="n">
        <v>988.17</v>
      </c>
      <c r="R448" t="n">
        <v>50.99</v>
      </c>
      <c r="S448" t="n">
        <v>35.43</v>
      </c>
      <c r="T448" t="n">
        <v>6695.86</v>
      </c>
      <c r="U448" t="n">
        <v>0.6899999999999999</v>
      </c>
      <c r="V448" t="n">
        <v>0.86</v>
      </c>
      <c r="W448" t="n">
        <v>3</v>
      </c>
      <c r="X448" t="n">
        <v>0.43</v>
      </c>
      <c r="Y448" t="n">
        <v>1</v>
      </c>
      <c r="Z448" t="n">
        <v>10</v>
      </c>
    </row>
    <row r="449">
      <c r="A449" t="n">
        <v>13</v>
      </c>
      <c r="B449" t="n">
        <v>60</v>
      </c>
      <c r="C449" t="inlineStr">
        <is>
          <t xml:space="preserve">CONCLUIDO	</t>
        </is>
      </c>
      <c r="D449" t="n">
        <v>6.3426</v>
      </c>
      <c r="E449" t="n">
        <v>15.77</v>
      </c>
      <c r="F449" t="n">
        <v>13.12</v>
      </c>
      <c r="G449" t="n">
        <v>39.37</v>
      </c>
      <c r="H449" t="n">
        <v>0.58</v>
      </c>
      <c r="I449" t="n">
        <v>20</v>
      </c>
      <c r="J449" t="n">
        <v>128.92</v>
      </c>
      <c r="K449" t="n">
        <v>45</v>
      </c>
      <c r="L449" t="n">
        <v>4.25</v>
      </c>
      <c r="M449" t="n">
        <v>16</v>
      </c>
      <c r="N449" t="n">
        <v>19.68</v>
      </c>
      <c r="O449" t="n">
        <v>16134.46</v>
      </c>
      <c r="P449" t="n">
        <v>111.06</v>
      </c>
      <c r="Q449" t="n">
        <v>988.14</v>
      </c>
      <c r="R449" t="n">
        <v>49.15</v>
      </c>
      <c r="S449" t="n">
        <v>35.43</v>
      </c>
      <c r="T449" t="n">
        <v>5785.45</v>
      </c>
      <c r="U449" t="n">
        <v>0.72</v>
      </c>
      <c r="V449" t="n">
        <v>0.87</v>
      </c>
      <c r="W449" t="n">
        <v>3</v>
      </c>
      <c r="X449" t="n">
        <v>0.37</v>
      </c>
      <c r="Y449" t="n">
        <v>1</v>
      </c>
      <c r="Z449" t="n">
        <v>10</v>
      </c>
    </row>
    <row r="450">
      <c r="A450" t="n">
        <v>14</v>
      </c>
      <c r="B450" t="n">
        <v>60</v>
      </c>
      <c r="C450" t="inlineStr">
        <is>
          <t xml:space="preserve">CONCLUIDO	</t>
        </is>
      </c>
      <c r="D450" t="n">
        <v>6.3537</v>
      </c>
      <c r="E450" t="n">
        <v>15.74</v>
      </c>
      <c r="F450" t="n">
        <v>13.12</v>
      </c>
      <c r="G450" t="n">
        <v>41.44</v>
      </c>
      <c r="H450" t="n">
        <v>0.62</v>
      </c>
      <c r="I450" t="n">
        <v>19</v>
      </c>
      <c r="J450" t="n">
        <v>129.25</v>
      </c>
      <c r="K450" t="n">
        <v>45</v>
      </c>
      <c r="L450" t="n">
        <v>4.5</v>
      </c>
      <c r="M450" t="n">
        <v>11</v>
      </c>
      <c r="N450" t="n">
        <v>19.76</v>
      </c>
      <c r="O450" t="n">
        <v>16175.36</v>
      </c>
      <c r="P450" t="n">
        <v>109.29</v>
      </c>
      <c r="Q450" t="n">
        <v>988.26</v>
      </c>
      <c r="R450" t="n">
        <v>48.86</v>
      </c>
      <c r="S450" t="n">
        <v>35.43</v>
      </c>
      <c r="T450" t="n">
        <v>5644.46</v>
      </c>
      <c r="U450" t="n">
        <v>0.73</v>
      </c>
      <c r="V450" t="n">
        <v>0.87</v>
      </c>
      <c r="W450" t="n">
        <v>3</v>
      </c>
      <c r="X450" t="n">
        <v>0.37</v>
      </c>
      <c r="Y450" t="n">
        <v>1</v>
      </c>
      <c r="Z450" t="n">
        <v>10</v>
      </c>
    </row>
    <row r="451">
      <c r="A451" t="n">
        <v>15</v>
      </c>
      <c r="B451" t="n">
        <v>60</v>
      </c>
      <c r="C451" t="inlineStr">
        <is>
          <t xml:space="preserve">CONCLUIDO	</t>
        </is>
      </c>
      <c r="D451" t="n">
        <v>6.3672</v>
      </c>
      <c r="E451" t="n">
        <v>15.71</v>
      </c>
      <c r="F451" t="n">
        <v>13.11</v>
      </c>
      <c r="G451" t="n">
        <v>43.71</v>
      </c>
      <c r="H451" t="n">
        <v>0.65</v>
      </c>
      <c r="I451" t="n">
        <v>18</v>
      </c>
      <c r="J451" t="n">
        <v>129.59</v>
      </c>
      <c r="K451" t="n">
        <v>45</v>
      </c>
      <c r="L451" t="n">
        <v>4.75</v>
      </c>
      <c r="M451" t="n">
        <v>5</v>
      </c>
      <c r="N451" t="n">
        <v>19.84</v>
      </c>
      <c r="O451" t="n">
        <v>16216.29</v>
      </c>
      <c r="P451" t="n">
        <v>108.12</v>
      </c>
      <c r="Q451" t="n">
        <v>988.15</v>
      </c>
      <c r="R451" t="n">
        <v>48.55</v>
      </c>
      <c r="S451" t="n">
        <v>35.43</v>
      </c>
      <c r="T451" t="n">
        <v>5494.73</v>
      </c>
      <c r="U451" t="n">
        <v>0.73</v>
      </c>
      <c r="V451" t="n">
        <v>0.87</v>
      </c>
      <c r="W451" t="n">
        <v>3.01</v>
      </c>
      <c r="X451" t="n">
        <v>0.36</v>
      </c>
      <c r="Y451" t="n">
        <v>1</v>
      </c>
      <c r="Z451" t="n">
        <v>10</v>
      </c>
    </row>
    <row r="452">
      <c r="A452" t="n">
        <v>16</v>
      </c>
      <c r="B452" t="n">
        <v>60</v>
      </c>
      <c r="C452" t="inlineStr">
        <is>
          <t xml:space="preserve">CONCLUIDO	</t>
        </is>
      </c>
      <c r="D452" t="n">
        <v>6.3701</v>
      </c>
      <c r="E452" t="n">
        <v>15.7</v>
      </c>
      <c r="F452" t="n">
        <v>13.11</v>
      </c>
      <c r="G452" t="n">
        <v>43.69</v>
      </c>
      <c r="H452" t="n">
        <v>0.68</v>
      </c>
      <c r="I452" t="n">
        <v>18</v>
      </c>
      <c r="J452" t="n">
        <v>129.92</v>
      </c>
      <c r="K452" t="n">
        <v>45</v>
      </c>
      <c r="L452" t="n">
        <v>5</v>
      </c>
      <c r="M452" t="n">
        <v>2</v>
      </c>
      <c r="N452" t="n">
        <v>19.92</v>
      </c>
      <c r="O452" t="n">
        <v>16257.24</v>
      </c>
      <c r="P452" t="n">
        <v>108.54</v>
      </c>
      <c r="Q452" t="n">
        <v>988.17</v>
      </c>
      <c r="R452" t="n">
        <v>48.02</v>
      </c>
      <c r="S452" t="n">
        <v>35.43</v>
      </c>
      <c r="T452" t="n">
        <v>5232.36</v>
      </c>
      <c r="U452" t="n">
        <v>0.74</v>
      </c>
      <c r="V452" t="n">
        <v>0.87</v>
      </c>
      <c r="W452" t="n">
        <v>3.01</v>
      </c>
      <c r="X452" t="n">
        <v>0.35</v>
      </c>
      <c r="Y452" t="n">
        <v>1</v>
      </c>
      <c r="Z452" t="n">
        <v>10</v>
      </c>
    </row>
    <row r="453">
      <c r="A453" t="n">
        <v>17</v>
      </c>
      <c r="B453" t="n">
        <v>60</v>
      </c>
      <c r="C453" t="inlineStr">
        <is>
          <t xml:space="preserve">CONCLUIDO	</t>
        </is>
      </c>
      <c r="D453" t="n">
        <v>6.3708</v>
      </c>
      <c r="E453" t="n">
        <v>15.7</v>
      </c>
      <c r="F453" t="n">
        <v>13.1</v>
      </c>
      <c r="G453" t="n">
        <v>43.68</v>
      </c>
      <c r="H453" t="n">
        <v>0.71</v>
      </c>
      <c r="I453" t="n">
        <v>18</v>
      </c>
      <c r="J453" t="n">
        <v>130.25</v>
      </c>
      <c r="K453" t="n">
        <v>45</v>
      </c>
      <c r="L453" t="n">
        <v>5.25</v>
      </c>
      <c r="M453" t="n">
        <v>1</v>
      </c>
      <c r="N453" t="n">
        <v>20</v>
      </c>
      <c r="O453" t="n">
        <v>16298.23</v>
      </c>
      <c r="P453" t="n">
        <v>108.56</v>
      </c>
      <c r="Q453" t="n">
        <v>988.23</v>
      </c>
      <c r="R453" t="n">
        <v>48.11</v>
      </c>
      <c r="S453" t="n">
        <v>35.43</v>
      </c>
      <c r="T453" t="n">
        <v>5274.19</v>
      </c>
      <c r="U453" t="n">
        <v>0.74</v>
      </c>
      <c r="V453" t="n">
        <v>0.87</v>
      </c>
      <c r="W453" t="n">
        <v>3.01</v>
      </c>
      <c r="X453" t="n">
        <v>0.35</v>
      </c>
      <c r="Y453" t="n">
        <v>1</v>
      </c>
      <c r="Z453" t="n">
        <v>10</v>
      </c>
    </row>
    <row r="454">
      <c r="A454" t="n">
        <v>18</v>
      </c>
      <c r="B454" t="n">
        <v>60</v>
      </c>
      <c r="C454" t="inlineStr">
        <is>
          <t xml:space="preserve">CONCLUIDO	</t>
        </is>
      </c>
      <c r="D454" t="n">
        <v>6.3701</v>
      </c>
      <c r="E454" t="n">
        <v>15.7</v>
      </c>
      <c r="F454" t="n">
        <v>13.11</v>
      </c>
      <c r="G454" t="n">
        <v>43.69</v>
      </c>
      <c r="H454" t="n">
        <v>0.74</v>
      </c>
      <c r="I454" t="n">
        <v>18</v>
      </c>
      <c r="J454" t="n">
        <v>130.58</v>
      </c>
      <c r="K454" t="n">
        <v>45</v>
      </c>
      <c r="L454" t="n">
        <v>5.5</v>
      </c>
      <c r="M454" t="n">
        <v>0</v>
      </c>
      <c r="N454" t="n">
        <v>20.09</v>
      </c>
      <c r="O454" t="n">
        <v>16339.24</v>
      </c>
      <c r="P454" t="n">
        <v>108.81</v>
      </c>
      <c r="Q454" t="n">
        <v>988.23</v>
      </c>
      <c r="R454" t="n">
        <v>48.13</v>
      </c>
      <c r="S454" t="n">
        <v>35.43</v>
      </c>
      <c r="T454" t="n">
        <v>5286.2</v>
      </c>
      <c r="U454" t="n">
        <v>0.74</v>
      </c>
      <c r="V454" t="n">
        <v>0.87</v>
      </c>
      <c r="W454" t="n">
        <v>3.01</v>
      </c>
      <c r="X454" t="n">
        <v>0.35</v>
      </c>
      <c r="Y454" t="n">
        <v>1</v>
      </c>
      <c r="Z454" t="n">
        <v>10</v>
      </c>
    </row>
    <row r="455">
      <c r="A455" t="n">
        <v>0</v>
      </c>
      <c r="B455" t="n">
        <v>135</v>
      </c>
      <c r="C455" t="inlineStr">
        <is>
          <t xml:space="preserve">CONCLUIDO	</t>
        </is>
      </c>
      <c r="D455" t="n">
        <v>3.2972</v>
      </c>
      <c r="E455" t="n">
        <v>30.33</v>
      </c>
      <c r="F455" t="n">
        <v>17.01</v>
      </c>
      <c r="G455" t="n">
        <v>4.93</v>
      </c>
      <c r="H455" t="n">
        <v>0.07000000000000001</v>
      </c>
      <c r="I455" t="n">
        <v>207</v>
      </c>
      <c r="J455" t="n">
        <v>263.32</v>
      </c>
      <c r="K455" t="n">
        <v>59.89</v>
      </c>
      <c r="L455" t="n">
        <v>1</v>
      </c>
      <c r="M455" t="n">
        <v>205</v>
      </c>
      <c r="N455" t="n">
        <v>67.43000000000001</v>
      </c>
      <c r="O455" t="n">
        <v>32710.1</v>
      </c>
      <c r="P455" t="n">
        <v>286.99</v>
      </c>
      <c r="Q455" t="n">
        <v>988.95</v>
      </c>
      <c r="R455" t="n">
        <v>170.74</v>
      </c>
      <c r="S455" t="n">
        <v>35.43</v>
      </c>
      <c r="T455" t="n">
        <v>65648.39999999999</v>
      </c>
      <c r="U455" t="n">
        <v>0.21</v>
      </c>
      <c r="V455" t="n">
        <v>0.67</v>
      </c>
      <c r="W455" t="n">
        <v>3.29</v>
      </c>
      <c r="X455" t="n">
        <v>4.25</v>
      </c>
      <c r="Y455" t="n">
        <v>1</v>
      </c>
      <c r="Z455" t="n">
        <v>10</v>
      </c>
    </row>
    <row r="456">
      <c r="A456" t="n">
        <v>1</v>
      </c>
      <c r="B456" t="n">
        <v>135</v>
      </c>
      <c r="C456" t="inlineStr">
        <is>
          <t xml:space="preserve">CONCLUIDO	</t>
        </is>
      </c>
      <c r="D456" t="n">
        <v>3.7594</v>
      </c>
      <c r="E456" t="n">
        <v>26.6</v>
      </c>
      <c r="F456" t="n">
        <v>15.91</v>
      </c>
      <c r="G456" t="n">
        <v>6.16</v>
      </c>
      <c r="H456" t="n">
        <v>0.08</v>
      </c>
      <c r="I456" t="n">
        <v>155</v>
      </c>
      <c r="J456" t="n">
        <v>263.79</v>
      </c>
      <c r="K456" t="n">
        <v>59.89</v>
      </c>
      <c r="L456" t="n">
        <v>1.25</v>
      </c>
      <c r="M456" t="n">
        <v>153</v>
      </c>
      <c r="N456" t="n">
        <v>67.65000000000001</v>
      </c>
      <c r="O456" t="n">
        <v>32767.75</v>
      </c>
      <c r="P456" t="n">
        <v>267.71</v>
      </c>
      <c r="Q456" t="n">
        <v>988.61</v>
      </c>
      <c r="R456" t="n">
        <v>135.99</v>
      </c>
      <c r="S456" t="n">
        <v>35.43</v>
      </c>
      <c r="T456" t="n">
        <v>48531.63</v>
      </c>
      <c r="U456" t="n">
        <v>0.26</v>
      </c>
      <c r="V456" t="n">
        <v>0.72</v>
      </c>
      <c r="W456" t="n">
        <v>3.22</v>
      </c>
      <c r="X456" t="n">
        <v>3.15</v>
      </c>
      <c r="Y456" t="n">
        <v>1</v>
      </c>
      <c r="Z456" t="n">
        <v>10</v>
      </c>
    </row>
    <row r="457">
      <c r="A457" t="n">
        <v>2</v>
      </c>
      <c r="B457" t="n">
        <v>135</v>
      </c>
      <c r="C457" t="inlineStr">
        <is>
          <t xml:space="preserve">CONCLUIDO	</t>
        </is>
      </c>
      <c r="D457" t="n">
        <v>4.1141</v>
      </c>
      <c r="E457" t="n">
        <v>24.31</v>
      </c>
      <c r="F457" t="n">
        <v>15.24</v>
      </c>
      <c r="G457" t="n">
        <v>7.43</v>
      </c>
      <c r="H457" t="n">
        <v>0.1</v>
      </c>
      <c r="I457" t="n">
        <v>123</v>
      </c>
      <c r="J457" t="n">
        <v>264.25</v>
      </c>
      <c r="K457" t="n">
        <v>59.89</v>
      </c>
      <c r="L457" t="n">
        <v>1.5</v>
      </c>
      <c r="M457" t="n">
        <v>121</v>
      </c>
      <c r="N457" t="n">
        <v>67.87</v>
      </c>
      <c r="O457" t="n">
        <v>32825.49</v>
      </c>
      <c r="P457" t="n">
        <v>255.65</v>
      </c>
      <c r="Q457" t="n">
        <v>988.35</v>
      </c>
      <c r="R457" t="n">
        <v>114.92</v>
      </c>
      <c r="S457" t="n">
        <v>35.43</v>
      </c>
      <c r="T457" t="n">
        <v>38156.31</v>
      </c>
      <c r="U457" t="n">
        <v>0.31</v>
      </c>
      <c r="V457" t="n">
        <v>0.75</v>
      </c>
      <c r="W457" t="n">
        <v>3.17</v>
      </c>
      <c r="X457" t="n">
        <v>2.48</v>
      </c>
      <c r="Y457" t="n">
        <v>1</v>
      </c>
      <c r="Z457" t="n">
        <v>10</v>
      </c>
    </row>
    <row r="458">
      <c r="A458" t="n">
        <v>3</v>
      </c>
      <c r="B458" t="n">
        <v>135</v>
      </c>
      <c r="C458" t="inlineStr">
        <is>
          <t xml:space="preserve">CONCLUIDO	</t>
        </is>
      </c>
      <c r="D458" t="n">
        <v>4.3663</v>
      </c>
      <c r="E458" t="n">
        <v>22.9</v>
      </c>
      <c r="F458" t="n">
        <v>14.84</v>
      </c>
      <c r="G458" t="n">
        <v>8.65</v>
      </c>
      <c r="H458" t="n">
        <v>0.12</v>
      </c>
      <c r="I458" t="n">
        <v>103</v>
      </c>
      <c r="J458" t="n">
        <v>264.72</v>
      </c>
      <c r="K458" t="n">
        <v>59.89</v>
      </c>
      <c r="L458" t="n">
        <v>1.75</v>
      </c>
      <c r="M458" t="n">
        <v>101</v>
      </c>
      <c r="N458" t="n">
        <v>68.09</v>
      </c>
      <c r="O458" t="n">
        <v>32883.31</v>
      </c>
      <c r="P458" t="n">
        <v>248.41</v>
      </c>
      <c r="Q458" t="n">
        <v>988.47</v>
      </c>
      <c r="R458" t="n">
        <v>102.18</v>
      </c>
      <c r="S458" t="n">
        <v>35.43</v>
      </c>
      <c r="T458" t="n">
        <v>31888.55</v>
      </c>
      <c r="U458" t="n">
        <v>0.35</v>
      </c>
      <c r="V458" t="n">
        <v>0.77</v>
      </c>
      <c r="W458" t="n">
        <v>3.15</v>
      </c>
      <c r="X458" t="n">
        <v>2.08</v>
      </c>
      <c r="Y458" t="n">
        <v>1</v>
      </c>
      <c r="Z458" t="n">
        <v>10</v>
      </c>
    </row>
    <row r="459">
      <c r="A459" t="n">
        <v>4</v>
      </c>
      <c r="B459" t="n">
        <v>135</v>
      </c>
      <c r="C459" t="inlineStr">
        <is>
          <t xml:space="preserve">CONCLUIDO	</t>
        </is>
      </c>
      <c r="D459" t="n">
        <v>4.5844</v>
      </c>
      <c r="E459" t="n">
        <v>21.81</v>
      </c>
      <c r="F459" t="n">
        <v>14.51</v>
      </c>
      <c r="G459" t="n">
        <v>9.890000000000001</v>
      </c>
      <c r="H459" t="n">
        <v>0.13</v>
      </c>
      <c r="I459" t="n">
        <v>88</v>
      </c>
      <c r="J459" t="n">
        <v>265.19</v>
      </c>
      <c r="K459" t="n">
        <v>59.89</v>
      </c>
      <c r="L459" t="n">
        <v>2</v>
      </c>
      <c r="M459" t="n">
        <v>86</v>
      </c>
      <c r="N459" t="n">
        <v>68.31</v>
      </c>
      <c r="O459" t="n">
        <v>32941.21</v>
      </c>
      <c r="P459" t="n">
        <v>242.19</v>
      </c>
      <c r="Q459" t="n">
        <v>988.36</v>
      </c>
      <c r="R459" t="n">
        <v>92.56</v>
      </c>
      <c r="S459" t="n">
        <v>35.43</v>
      </c>
      <c r="T459" t="n">
        <v>27151.21</v>
      </c>
      <c r="U459" t="n">
        <v>0.38</v>
      </c>
      <c r="V459" t="n">
        <v>0.79</v>
      </c>
      <c r="W459" t="n">
        <v>3.1</v>
      </c>
      <c r="X459" t="n">
        <v>1.76</v>
      </c>
      <c r="Y459" t="n">
        <v>1</v>
      </c>
      <c r="Z459" t="n">
        <v>10</v>
      </c>
    </row>
    <row r="460">
      <c r="A460" t="n">
        <v>5</v>
      </c>
      <c r="B460" t="n">
        <v>135</v>
      </c>
      <c r="C460" t="inlineStr">
        <is>
          <t xml:space="preserve">CONCLUIDO	</t>
        </is>
      </c>
      <c r="D460" t="n">
        <v>4.7535</v>
      </c>
      <c r="E460" t="n">
        <v>21.04</v>
      </c>
      <c r="F460" t="n">
        <v>14.29</v>
      </c>
      <c r="G460" t="n">
        <v>11.14</v>
      </c>
      <c r="H460" t="n">
        <v>0.15</v>
      </c>
      <c r="I460" t="n">
        <v>77</v>
      </c>
      <c r="J460" t="n">
        <v>265.66</v>
      </c>
      <c r="K460" t="n">
        <v>59.89</v>
      </c>
      <c r="L460" t="n">
        <v>2.25</v>
      </c>
      <c r="M460" t="n">
        <v>75</v>
      </c>
      <c r="N460" t="n">
        <v>68.53</v>
      </c>
      <c r="O460" t="n">
        <v>32999.19</v>
      </c>
      <c r="P460" t="n">
        <v>237.97</v>
      </c>
      <c r="Q460" t="n">
        <v>988.39</v>
      </c>
      <c r="R460" t="n">
        <v>85.59999999999999</v>
      </c>
      <c r="S460" t="n">
        <v>35.43</v>
      </c>
      <c r="T460" t="n">
        <v>23725.09</v>
      </c>
      <c r="U460" t="n">
        <v>0.41</v>
      </c>
      <c r="V460" t="n">
        <v>0.8</v>
      </c>
      <c r="W460" t="n">
        <v>3.09</v>
      </c>
      <c r="X460" t="n">
        <v>1.53</v>
      </c>
      <c r="Y460" t="n">
        <v>1</v>
      </c>
      <c r="Z460" t="n">
        <v>10</v>
      </c>
    </row>
    <row r="461">
      <c r="A461" t="n">
        <v>6</v>
      </c>
      <c r="B461" t="n">
        <v>135</v>
      </c>
      <c r="C461" t="inlineStr">
        <is>
          <t xml:space="preserve">CONCLUIDO	</t>
        </is>
      </c>
      <c r="D461" t="n">
        <v>4.8866</v>
      </c>
      <c r="E461" t="n">
        <v>20.46</v>
      </c>
      <c r="F461" t="n">
        <v>14.12</v>
      </c>
      <c r="G461" t="n">
        <v>12.28</v>
      </c>
      <c r="H461" t="n">
        <v>0.17</v>
      </c>
      <c r="I461" t="n">
        <v>69</v>
      </c>
      <c r="J461" t="n">
        <v>266.13</v>
      </c>
      <c r="K461" t="n">
        <v>59.89</v>
      </c>
      <c r="L461" t="n">
        <v>2.5</v>
      </c>
      <c r="M461" t="n">
        <v>67</v>
      </c>
      <c r="N461" t="n">
        <v>68.75</v>
      </c>
      <c r="O461" t="n">
        <v>33057.26</v>
      </c>
      <c r="P461" t="n">
        <v>234.48</v>
      </c>
      <c r="Q461" t="n">
        <v>988.25</v>
      </c>
      <c r="R461" t="n">
        <v>80.36</v>
      </c>
      <c r="S461" t="n">
        <v>35.43</v>
      </c>
      <c r="T461" t="n">
        <v>21145.49</v>
      </c>
      <c r="U461" t="n">
        <v>0.44</v>
      </c>
      <c r="V461" t="n">
        <v>0.8100000000000001</v>
      </c>
      <c r="W461" t="n">
        <v>3.07</v>
      </c>
      <c r="X461" t="n">
        <v>1.37</v>
      </c>
      <c r="Y461" t="n">
        <v>1</v>
      </c>
      <c r="Z461" t="n">
        <v>10</v>
      </c>
    </row>
    <row r="462">
      <c r="A462" t="n">
        <v>7</v>
      </c>
      <c r="B462" t="n">
        <v>135</v>
      </c>
      <c r="C462" t="inlineStr">
        <is>
          <t xml:space="preserve">CONCLUIDO	</t>
        </is>
      </c>
      <c r="D462" t="n">
        <v>5.0084</v>
      </c>
      <c r="E462" t="n">
        <v>19.97</v>
      </c>
      <c r="F462" t="n">
        <v>13.98</v>
      </c>
      <c r="G462" t="n">
        <v>13.53</v>
      </c>
      <c r="H462" t="n">
        <v>0.18</v>
      </c>
      <c r="I462" t="n">
        <v>62</v>
      </c>
      <c r="J462" t="n">
        <v>266.6</v>
      </c>
      <c r="K462" t="n">
        <v>59.89</v>
      </c>
      <c r="L462" t="n">
        <v>2.75</v>
      </c>
      <c r="M462" t="n">
        <v>60</v>
      </c>
      <c r="N462" t="n">
        <v>68.97</v>
      </c>
      <c r="O462" t="n">
        <v>33115.41</v>
      </c>
      <c r="P462" t="n">
        <v>231.48</v>
      </c>
      <c r="Q462" t="n">
        <v>988.3</v>
      </c>
      <c r="R462" t="n">
        <v>75.84999999999999</v>
      </c>
      <c r="S462" t="n">
        <v>35.43</v>
      </c>
      <c r="T462" t="n">
        <v>18926.51</v>
      </c>
      <c r="U462" t="n">
        <v>0.47</v>
      </c>
      <c r="V462" t="n">
        <v>0.82</v>
      </c>
      <c r="W462" t="n">
        <v>3.06</v>
      </c>
      <c r="X462" t="n">
        <v>1.22</v>
      </c>
      <c r="Y462" t="n">
        <v>1</v>
      </c>
      <c r="Z462" t="n">
        <v>10</v>
      </c>
    </row>
    <row r="463">
      <c r="A463" t="n">
        <v>8</v>
      </c>
      <c r="B463" t="n">
        <v>135</v>
      </c>
      <c r="C463" t="inlineStr">
        <is>
          <t xml:space="preserve">CONCLUIDO	</t>
        </is>
      </c>
      <c r="D463" t="n">
        <v>5.1165</v>
      </c>
      <c r="E463" t="n">
        <v>19.54</v>
      </c>
      <c r="F463" t="n">
        <v>13.86</v>
      </c>
      <c r="G463" t="n">
        <v>14.85</v>
      </c>
      <c r="H463" t="n">
        <v>0.2</v>
      </c>
      <c r="I463" t="n">
        <v>56</v>
      </c>
      <c r="J463" t="n">
        <v>267.08</v>
      </c>
      <c r="K463" t="n">
        <v>59.89</v>
      </c>
      <c r="L463" t="n">
        <v>3</v>
      </c>
      <c r="M463" t="n">
        <v>54</v>
      </c>
      <c r="N463" t="n">
        <v>69.19</v>
      </c>
      <c r="O463" t="n">
        <v>33173.65</v>
      </c>
      <c r="P463" t="n">
        <v>228.72</v>
      </c>
      <c r="Q463" t="n">
        <v>988.3200000000001</v>
      </c>
      <c r="R463" t="n">
        <v>72.20999999999999</v>
      </c>
      <c r="S463" t="n">
        <v>35.43</v>
      </c>
      <c r="T463" t="n">
        <v>17137.89</v>
      </c>
      <c r="U463" t="n">
        <v>0.49</v>
      </c>
      <c r="V463" t="n">
        <v>0.82</v>
      </c>
      <c r="W463" t="n">
        <v>3.05</v>
      </c>
      <c r="X463" t="n">
        <v>1.1</v>
      </c>
      <c r="Y463" t="n">
        <v>1</v>
      </c>
      <c r="Z463" t="n">
        <v>10</v>
      </c>
    </row>
    <row r="464">
      <c r="A464" t="n">
        <v>9</v>
      </c>
      <c r="B464" t="n">
        <v>135</v>
      </c>
      <c r="C464" t="inlineStr">
        <is>
          <t xml:space="preserve">CONCLUIDO	</t>
        </is>
      </c>
      <c r="D464" t="n">
        <v>5.2085</v>
      </c>
      <c r="E464" t="n">
        <v>19.2</v>
      </c>
      <c r="F464" t="n">
        <v>13.77</v>
      </c>
      <c r="G464" t="n">
        <v>16.2</v>
      </c>
      <c r="H464" t="n">
        <v>0.22</v>
      </c>
      <c r="I464" t="n">
        <v>51</v>
      </c>
      <c r="J464" t="n">
        <v>267.55</v>
      </c>
      <c r="K464" t="n">
        <v>59.89</v>
      </c>
      <c r="L464" t="n">
        <v>3.25</v>
      </c>
      <c r="M464" t="n">
        <v>49</v>
      </c>
      <c r="N464" t="n">
        <v>69.41</v>
      </c>
      <c r="O464" t="n">
        <v>33231.97</v>
      </c>
      <c r="P464" t="n">
        <v>226.5</v>
      </c>
      <c r="Q464" t="n">
        <v>988.1799999999999</v>
      </c>
      <c r="R464" t="n">
        <v>69.25</v>
      </c>
      <c r="S464" t="n">
        <v>35.43</v>
      </c>
      <c r="T464" t="n">
        <v>15678.94</v>
      </c>
      <c r="U464" t="n">
        <v>0.51</v>
      </c>
      <c r="V464" t="n">
        <v>0.83</v>
      </c>
      <c r="W464" t="n">
        <v>3.05</v>
      </c>
      <c r="X464" t="n">
        <v>1.01</v>
      </c>
      <c r="Y464" t="n">
        <v>1</v>
      </c>
      <c r="Z464" t="n">
        <v>10</v>
      </c>
    </row>
    <row r="465">
      <c r="A465" t="n">
        <v>10</v>
      </c>
      <c r="B465" t="n">
        <v>135</v>
      </c>
      <c r="C465" t="inlineStr">
        <is>
          <t xml:space="preserve">CONCLUIDO	</t>
        </is>
      </c>
      <c r="D465" t="n">
        <v>5.2841</v>
      </c>
      <c r="E465" t="n">
        <v>18.92</v>
      </c>
      <c r="F465" t="n">
        <v>13.7</v>
      </c>
      <c r="G465" t="n">
        <v>17.48</v>
      </c>
      <c r="H465" t="n">
        <v>0.23</v>
      </c>
      <c r="I465" t="n">
        <v>47</v>
      </c>
      <c r="J465" t="n">
        <v>268.02</v>
      </c>
      <c r="K465" t="n">
        <v>59.89</v>
      </c>
      <c r="L465" t="n">
        <v>3.5</v>
      </c>
      <c r="M465" t="n">
        <v>45</v>
      </c>
      <c r="N465" t="n">
        <v>69.64</v>
      </c>
      <c r="O465" t="n">
        <v>33290.38</v>
      </c>
      <c r="P465" t="n">
        <v>224.82</v>
      </c>
      <c r="Q465" t="n">
        <v>988.33</v>
      </c>
      <c r="R465" t="n">
        <v>66.91</v>
      </c>
      <c r="S465" t="n">
        <v>35.43</v>
      </c>
      <c r="T465" t="n">
        <v>14531.74</v>
      </c>
      <c r="U465" t="n">
        <v>0.53</v>
      </c>
      <c r="V465" t="n">
        <v>0.83</v>
      </c>
      <c r="W465" t="n">
        <v>3.05</v>
      </c>
      <c r="X465" t="n">
        <v>0.9399999999999999</v>
      </c>
      <c r="Y465" t="n">
        <v>1</v>
      </c>
      <c r="Z465" t="n">
        <v>10</v>
      </c>
    </row>
    <row r="466">
      <c r="A466" t="n">
        <v>11</v>
      </c>
      <c r="B466" t="n">
        <v>135</v>
      </c>
      <c r="C466" t="inlineStr">
        <is>
          <t xml:space="preserve">CONCLUIDO	</t>
        </is>
      </c>
      <c r="D466" t="n">
        <v>5.3475</v>
      </c>
      <c r="E466" t="n">
        <v>18.7</v>
      </c>
      <c r="F466" t="n">
        <v>13.62</v>
      </c>
      <c r="G466" t="n">
        <v>18.58</v>
      </c>
      <c r="H466" t="n">
        <v>0.25</v>
      </c>
      <c r="I466" t="n">
        <v>44</v>
      </c>
      <c r="J466" t="n">
        <v>268.5</v>
      </c>
      <c r="K466" t="n">
        <v>59.89</v>
      </c>
      <c r="L466" t="n">
        <v>3.75</v>
      </c>
      <c r="M466" t="n">
        <v>42</v>
      </c>
      <c r="N466" t="n">
        <v>69.86</v>
      </c>
      <c r="O466" t="n">
        <v>33348.87</v>
      </c>
      <c r="P466" t="n">
        <v>223.13</v>
      </c>
      <c r="Q466" t="n">
        <v>988.16</v>
      </c>
      <c r="R466" t="n">
        <v>64.86</v>
      </c>
      <c r="S466" t="n">
        <v>35.43</v>
      </c>
      <c r="T466" t="n">
        <v>13518.77</v>
      </c>
      <c r="U466" t="n">
        <v>0.55</v>
      </c>
      <c r="V466" t="n">
        <v>0.84</v>
      </c>
      <c r="W466" t="n">
        <v>3.04</v>
      </c>
      <c r="X466" t="n">
        <v>0.87</v>
      </c>
      <c r="Y466" t="n">
        <v>1</v>
      </c>
      <c r="Z466" t="n">
        <v>10</v>
      </c>
    </row>
    <row r="467">
      <c r="A467" t="n">
        <v>12</v>
      </c>
      <c r="B467" t="n">
        <v>135</v>
      </c>
      <c r="C467" t="inlineStr">
        <is>
          <t xml:space="preserve">CONCLUIDO	</t>
        </is>
      </c>
      <c r="D467" t="n">
        <v>5.4136</v>
      </c>
      <c r="E467" t="n">
        <v>18.47</v>
      </c>
      <c r="F467" t="n">
        <v>13.55</v>
      </c>
      <c r="G467" t="n">
        <v>19.82</v>
      </c>
      <c r="H467" t="n">
        <v>0.26</v>
      </c>
      <c r="I467" t="n">
        <v>41</v>
      </c>
      <c r="J467" t="n">
        <v>268.97</v>
      </c>
      <c r="K467" t="n">
        <v>59.89</v>
      </c>
      <c r="L467" t="n">
        <v>4</v>
      </c>
      <c r="M467" t="n">
        <v>39</v>
      </c>
      <c r="N467" t="n">
        <v>70.09</v>
      </c>
      <c r="O467" t="n">
        <v>33407.45</v>
      </c>
      <c r="P467" t="n">
        <v>221.09</v>
      </c>
      <c r="Q467" t="n">
        <v>988.34</v>
      </c>
      <c r="R467" t="n">
        <v>62.37</v>
      </c>
      <c r="S467" t="n">
        <v>35.43</v>
      </c>
      <c r="T467" t="n">
        <v>12293.34</v>
      </c>
      <c r="U467" t="n">
        <v>0.57</v>
      </c>
      <c r="V467" t="n">
        <v>0.84</v>
      </c>
      <c r="W467" t="n">
        <v>3.03</v>
      </c>
      <c r="X467" t="n">
        <v>0.79</v>
      </c>
      <c r="Y467" t="n">
        <v>1</v>
      </c>
      <c r="Z467" t="n">
        <v>10</v>
      </c>
    </row>
    <row r="468">
      <c r="A468" t="n">
        <v>13</v>
      </c>
      <c r="B468" t="n">
        <v>135</v>
      </c>
      <c r="C468" t="inlineStr">
        <is>
          <t xml:space="preserve">CONCLUIDO	</t>
        </is>
      </c>
      <c r="D468" t="n">
        <v>5.4727</v>
      </c>
      <c r="E468" t="n">
        <v>18.27</v>
      </c>
      <c r="F468" t="n">
        <v>13.5</v>
      </c>
      <c r="G468" t="n">
        <v>21.31</v>
      </c>
      <c r="H468" t="n">
        <v>0.28</v>
      </c>
      <c r="I468" t="n">
        <v>38</v>
      </c>
      <c r="J468" t="n">
        <v>269.45</v>
      </c>
      <c r="K468" t="n">
        <v>59.89</v>
      </c>
      <c r="L468" t="n">
        <v>4.25</v>
      </c>
      <c r="M468" t="n">
        <v>36</v>
      </c>
      <c r="N468" t="n">
        <v>70.31</v>
      </c>
      <c r="O468" t="n">
        <v>33466.11</v>
      </c>
      <c r="P468" t="n">
        <v>219.61</v>
      </c>
      <c r="Q468" t="n">
        <v>988.16</v>
      </c>
      <c r="R468" t="n">
        <v>60.61</v>
      </c>
      <c r="S468" t="n">
        <v>35.43</v>
      </c>
      <c r="T468" t="n">
        <v>11427.05</v>
      </c>
      <c r="U468" t="n">
        <v>0.58</v>
      </c>
      <c r="V468" t="n">
        <v>0.84</v>
      </c>
      <c r="W468" t="n">
        <v>3.03</v>
      </c>
      <c r="X468" t="n">
        <v>0.74</v>
      </c>
      <c r="Y468" t="n">
        <v>1</v>
      </c>
      <c r="Z468" t="n">
        <v>10</v>
      </c>
    </row>
    <row r="469">
      <c r="A469" t="n">
        <v>14</v>
      </c>
      <c r="B469" t="n">
        <v>135</v>
      </c>
      <c r="C469" t="inlineStr">
        <is>
          <t xml:space="preserve">CONCLUIDO	</t>
        </is>
      </c>
      <c r="D469" t="n">
        <v>5.5191</v>
      </c>
      <c r="E469" t="n">
        <v>18.12</v>
      </c>
      <c r="F469" t="n">
        <v>13.45</v>
      </c>
      <c r="G469" t="n">
        <v>22.41</v>
      </c>
      <c r="H469" t="n">
        <v>0.3</v>
      </c>
      <c r="I469" t="n">
        <v>36</v>
      </c>
      <c r="J469" t="n">
        <v>269.92</v>
      </c>
      <c r="K469" t="n">
        <v>59.89</v>
      </c>
      <c r="L469" t="n">
        <v>4.5</v>
      </c>
      <c r="M469" t="n">
        <v>34</v>
      </c>
      <c r="N469" t="n">
        <v>70.54000000000001</v>
      </c>
      <c r="O469" t="n">
        <v>33524.86</v>
      </c>
      <c r="P469" t="n">
        <v>218.12</v>
      </c>
      <c r="Q469" t="n">
        <v>988.12</v>
      </c>
      <c r="R469" t="n">
        <v>58.99</v>
      </c>
      <c r="S469" t="n">
        <v>35.43</v>
      </c>
      <c r="T469" t="n">
        <v>10624.02</v>
      </c>
      <c r="U469" t="n">
        <v>0.6</v>
      </c>
      <c r="V469" t="n">
        <v>0.85</v>
      </c>
      <c r="W469" t="n">
        <v>3.03</v>
      </c>
      <c r="X469" t="n">
        <v>0.6899999999999999</v>
      </c>
      <c r="Y469" t="n">
        <v>1</v>
      </c>
      <c r="Z469" t="n">
        <v>10</v>
      </c>
    </row>
    <row r="470">
      <c r="A470" t="n">
        <v>15</v>
      </c>
      <c r="B470" t="n">
        <v>135</v>
      </c>
      <c r="C470" t="inlineStr">
        <is>
          <t xml:space="preserve">CONCLUIDO	</t>
        </is>
      </c>
      <c r="D470" t="n">
        <v>5.557</v>
      </c>
      <c r="E470" t="n">
        <v>18</v>
      </c>
      <c r="F470" t="n">
        <v>13.42</v>
      </c>
      <c r="G470" t="n">
        <v>23.69</v>
      </c>
      <c r="H470" t="n">
        <v>0.31</v>
      </c>
      <c r="I470" t="n">
        <v>34</v>
      </c>
      <c r="J470" t="n">
        <v>270.4</v>
      </c>
      <c r="K470" t="n">
        <v>59.89</v>
      </c>
      <c r="L470" t="n">
        <v>4.75</v>
      </c>
      <c r="M470" t="n">
        <v>32</v>
      </c>
      <c r="N470" t="n">
        <v>70.76000000000001</v>
      </c>
      <c r="O470" t="n">
        <v>33583.7</v>
      </c>
      <c r="P470" t="n">
        <v>217.24</v>
      </c>
      <c r="Q470" t="n">
        <v>988.16</v>
      </c>
      <c r="R470" t="n">
        <v>58.58</v>
      </c>
      <c r="S470" t="n">
        <v>35.43</v>
      </c>
      <c r="T470" t="n">
        <v>10429.35</v>
      </c>
      <c r="U470" t="n">
        <v>0.6</v>
      </c>
      <c r="V470" t="n">
        <v>0.85</v>
      </c>
      <c r="W470" t="n">
        <v>3.02</v>
      </c>
      <c r="X470" t="n">
        <v>0.67</v>
      </c>
      <c r="Y470" t="n">
        <v>1</v>
      </c>
      <c r="Z470" t="n">
        <v>10</v>
      </c>
    </row>
    <row r="471">
      <c r="A471" t="n">
        <v>16</v>
      </c>
      <c r="B471" t="n">
        <v>135</v>
      </c>
      <c r="C471" t="inlineStr">
        <is>
          <t xml:space="preserve">CONCLUIDO	</t>
        </is>
      </c>
      <c r="D471" t="n">
        <v>5.6044</v>
      </c>
      <c r="E471" t="n">
        <v>17.84</v>
      </c>
      <c r="F471" t="n">
        <v>13.37</v>
      </c>
      <c r="G471" t="n">
        <v>25.07</v>
      </c>
      <c r="H471" t="n">
        <v>0.33</v>
      </c>
      <c r="I471" t="n">
        <v>32</v>
      </c>
      <c r="J471" t="n">
        <v>270.88</v>
      </c>
      <c r="K471" t="n">
        <v>59.89</v>
      </c>
      <c r="L471" t="n">
        <v>5</v>
      </c>
      <c r="M471" t="n">
        <v>30</v>
      </c>
      <c r="N471" t="n">
        <v>70.98999999999999</v>
      </c>
      <c r="O471" t="n">
        <v>33642.62</v>
      </c>
      <c r="P471" t="n">
        <v>215.56</v>
      </c>
      <c r="Q471" t="n">
        <v>988.22</v>
      </c>
      <c r="R471" t="n">
        <v>56.71</v>
      </c>
      <c r="S471" t="n">
        <v>35.43</v>
      </c>
      <c r="T471" t="n">
        <v>9507.879999999999</v>
      </c>
      <c r="U471" t="n">
        <v>0.62</v>
      </c>
      <c r="V471" t="n">
        <v>0.85</v>
      </c>
      <c r="W471" t="n">
        <v>3.02</v>
      </c>
      <c r="X471" t="n">
        <v>0.62</v>
      </c>
      <c r="Y471" t="n">
        <v>1</v>
      </c>
      <c r="Z471" t="n">
        <v>10</v>
      </c>
    </row>
    <row r="472">
      <c r="A472" t="n">
        <v>17</v>
      </c>
      <c r="B472" t="n">
        <v>135</v>
      </c>
      <c r="C472" t="inlineStr">
        <is>
          <t xml:space="preserve">CONCLUIDO	</t>
        </is>
      </c>
      <c r="D472" t="n">
        <v>5.6261</v>
      </c>
      <c r="E472" t="n">
        <v>17.77</v>
      </c>
      <c r="F472" t="n">
        <v>13.35</v>
      </c>
      <c r="G472" t="n">
        <v>25.85</v>
      </c>
      <c r="H472" t="n">
        <v>0.34</v>
      </c>
      <c r="I472" t="n">
        <v>31</v>
      </c>
      <c r="J472" t="n">
        <v>271.36</v>
      </c>
      <c r="K472" t="n">
        <v>59.89</v>
      </c>
      <c r="L472" t="n">
        <v>5.25</v>
      </c>
      <c r="M472" t="n">
        <v>29</v>
      </c>
      <c r="N472" t="n">
        <v>71.22</v>
      </c>
      <c r="O472" t="n">
        <v>33701.64</v>
      </c>
      <c r="P472" t="n">
        <v>214.86</v>
      </c>
      <c r="Q472" t="n">
        <v>988.2</v>
      </c>
      <c r="R472" t="n">
        <v>56.53</v>
      </c>
      <c r="S472" t="n">
        <v>35.43</v>
      </c>
      <c r="T472" t="n">
        <v>9419.9</v>
      </c>
      <c r="U472" t="n">
        <v>0.63</v>
      </c>
      <c r="V472" t="n">
        <v>0.85</v>
      </c>
      <c r="W472" t="n">
        <v>3.01</v>
      </c>
      <c r="X472" t="n">
        <v>0.6</v>
      </c>
      <c r="Y472" t="n">
        <v>1</v>
      </c>
      <c r="Z472" t="n">
        <v>10</v>
      </c>
    </row>
    <row r="473">
      <c r="A473" t="n">
        <v>18</v>
      </c>
      <c r="B473" t="n">
        <v>135</v>
      </c>
      <c r="C473" t="inlineStr">
        <is>
          <t xml:space="preserve">CONCLUIDO	</t>
        </is>
      </c>
      <c r="D473" t="n">
        <v>5.6733</v>
      </c>
      <c r="E473" t="n">
        <v>17.63</v>
      </c>
      <c r="F473" t="n">
        <v>13.31</v>
      </c>
      <c r="G473" t="n">
        <v>27.53</v>
      </c>
      <c r="H473" t="n">
        <v>0.36</v>
      </c>
      <c r="I473" t="n">
        <v>29</v>
      </c>
      <c r="J473" t="n">
        <v>271.84</v>
      </c>
      <c r="K473" t="n">
        <v>59.89</v>
      </c>
      <c r="L473" t="n">
        <v>5.5</v>
      </c>
      <c r="M473" t="n">
        <v>27</v>
      </c>
      <c r="N473" t="n">
        <v>71.45</v>
      </c>
      <c r="O473" t="n">
        <v>33760.74</v>
      </c>
      <c r="P473" t="n">
        <v>213.22</v>
      </c>
      <c r="Q473" t="n">
        <v>988.08</v>
      </c>
      <c r="R473" t="n">
        <v>55.02</v>
      </c>
      <c r="S473" t="n">
        <v>35.43</v>
      </c>
      <c r="T473" t="n">
        <v>8674.780000000001</v>
      </c>
      <c r="U473" t="n">
        <v>0.64</v>
      </c>
      <c r="V473" t="n">
        <v>0.86</v>
      </c>
      <c r="W473" t="n">
        <v>3.01</v>
      </c>
      <c r="X473" t="n">
        <v>0.55</v>
      </c>
      <c r="Y473" t="n">
        <v>1</v>
      </c>
      <c r="Z473" t="n">
        <v>10</v>
      </c>
    </row>
    <row r="474">
      <c r="A474" t="n">
        <v>19</v>
      </c>
      <c r="B474" t="n">
        <v>135</v>
      </c>
      <c r="C474" t="inlineStr">
        <is>
          <t xml:space="preserve">CONCLUIDO	</t>
        </is>
      </c>
      <c r="D474" t="n">
        <v>5.692</v>
      </c>
      <c r="E474" t="n">
        <v>17.57</v>
      </c>
      <c r="F474" t="n">
        <v>13.3</v>
      </c>
      <c r="G474" t="n">
        <v>28.5</v>
      </c>
      <c r="H474" t="n">
        <v>0.38</v>
      </c>
      <c r="I474" t="n">
        <v>28</v>
      </c>
      <c r="J474" t="n">
        <v>272.32</v>
      </c>
      <c r="K474" t="n">
        <v>59.89</v>
      </c>
      <c r="L474" t="n">
        <v>5.75</v>
      </c>
      <c r="M474" t="n">
        <v>26</v>
      </c>
      <c r="N474" t="n">
        <v>71.68000000000001</v>
      </c>
      <c r="O474" t="n">
        <v>33820.05</v>
      </c>
      <c r="P474" t="n">
        <v>212.55</v>
      </c>
      <c r="Q474" t="n">
        <v>988.1900000000001</v>
      </c>
      <c r="R474" t="n">
        <v>54.81</v>
      </c>
      <c r="S474" t="n">
        <v>35.43</v>
      </c>
      <c r="T474" t="n">
        <v>8577.559999999999</v>
      </c>
      <c r="U474" t="n">
        <v>0.65</v>
      </c>
      <c r="V474" t="n">
        <v>0.86</v>
      </c>
      <c r="W474" t="n">
        <v>3.01</v>
      </c>
      <c r="X474" t="n">
        <v>0.55</v>
      </c>
      <c r="Y474" t="n">
        <v>1</v>
      </c>
      <c r="Z474" t="n">
        <v>10</v>
      </c>
    </row>
    <row r="475">
      <c r="A475" t="n">
        <v>20</v>
      </c>
      <c r="B475" t="n">
        <v>135</v>
      </c>
      <c r="C475" t="inlineStr">
        <is>
          <t xml:space="preserve">CONCLUIDO	</t>
        </is>
      </c>
      <c r="D475" t="n">
        <v>5.7196</v>
      </c>
      <c r="E475" t="n">
        <v>17.48</v>
      </c>
      <c r="F475" t="n">
        <v>13.27</v>
      </c>
      <c r="G475" t="n">
        <v>29.48</v>
      </c>
      <c r="H475" t="n">
        <v>0.39</v>
      </c>
      <c r="I475" t="n">
        <v>27</v>
      </c>
      <c r="J475" t="n">
        <v>272.8</v>
      </c>
      <c r="K475" t="n">
        <v>59.89</v>
      </c>
      <c r="L475" t="n">
        <v>6</v>
      </c>
      <c r="M475" t="n">
        <v>25</v>
      </c>
      <c r="N475" t="n">
        <v>71.91</v>
      </c>
      <c r="O475" t="n">
        <v>33879.33</v>
      </c>
      <c r="P475" t="n">
        <v>211.35</v>
      </c>
      <c r="Q475" t="n">
        <v>988.13</v>
      </c>
      <c r="R475" t="n">
        <v>53.56</v>
      </c>
      <c r="S475" t="n">
        <v>35.43</v>
      </c>
      <c r="T475" t="n">
        <v>7955.44</v>
      </c>
      <c r="U475" t="n">
        <v>0.66</v>
      </c>
      <c r="V475" t="n">
        <v>0.86</v>
      </c>
      <c r="W475" t="n">
        <v>3.01</v>
      </c>
      <c r="X475" t="n">
        <v>0.51</v>
      </c>
      <c r="Y475" t="n">
        <v>1</v>
      </c>
      <c r="Z475" t="n">
        <v>10</v>
      </c>
    </row>
    <row r="476">
      <c r="A476" t="n">
        <v>21</v>
      </c>
      <c r="B476" t="n">
        <v>135</v>
      </c>
      <c r="C476" t="inlineStr">
        <is>
          <t xml:space="preserve">CONCLUIDO	</t>
        </is>
      </c>
      <c r="D476" t="n">
        <v>5.7681</v>
      </c>
      <c r="E476" t="n">
        <v>17.34</v>
      </c>
      <c r="F476" t="n">
        <v>13.22</v>
      </c>
      <c r="G476" t="n">
        <v>31.73</v>
      </c>
      <c r="H476" t="n">
        <v>0.41</v>
      </c>
      <c r="I476" t="n">
        <v>25</v>
      </c>
      <c r="J476" t="n">
        <v>273.28</v>
      </c>
      <c r="K476" t="n">
        <v>59.89</v>
      </c>
      <c r="L476" t="n">
        <v>6.25</v>
      </c>
      <c r="M476" t="n">
        <v>23</v>
      </c>
      <c r="N476" t="n">
        <v>72.14</v>
      </c>
      <c r="O476" t="n">
        <v>33938.7</v>
      </c>
      <c r="P476" t="n">
        <v>209.69</v>
      </c>
      <c r="Q476" t="n">
        <v>988.16</v>
      </c>
      <c r="R476" t="n">
        <v>52.33</v>
      </c>
      <c r="S476" t="n">
        <v>35.43</v>
      </c>
      <c r="T476" t="n">
        <v>7349.4</v>
      </c>
      <c r="U476" t="n">
        <v>0.68</v>
      </c>
      <c r="V476" t="n">
        <v>0.86</v>
      </c>
      <c r="W476" t="n">
        <v>3</v>
      </c>
      <c r="X476" t="n">
        <v>0.47</v>
      </c>
      <c r="Y476" t="n">
        <v>1</v>
      </c>
      <c r="Z476" t="n">
        <v>10</v>
      </c>
    </row>
    <row r="477">
      <c r="A477" t="n">
        <v>22</v>
      </c>
      <c r="B477" t="n">
        <v>135</v>
      </c>
      <c r="C477" t="inlineStr">
        <is>
          <t xml:space="preserve">CONCLUIDO	</t>
        </is>
      </c>
      <c r="D477" t="n">
        <v>5.7632</v>
      </c>
      <c r="E477" t="n">
        <v>17.35</v>
      </c>
      <c r="F477" t="n">
        <v>13.23</v>
      </c>
      <c r="G477" t="n">
        <v>31.76</v>
      </c>
      <c r="H477" t="n">
        <v>0.42</v>
      </c>
      <c r="I477" t="n">
        <v>25</v>
      </c>
      <c r="J477" t="n">
        <v>273.76</v>
      </c>
      <c r="K477" t="n">
        <v>59.89</v>
      </c>
      <c r="L477" t="n">
        <v>6.5</v>
      </c>
      <c r="M477" t="n">
        <v>23</v>
      </c>
      <c r="N477" t="n">
        <v>72.37</v>
      </c>
      <c r="O477" t="n">
        <v>33998.16</v>
      </c>
      <c r="P477" t="n">
        <v>209.43</v>
      </c>
      <c r="Q477" t="n">
        <v>988.1900000000001</v>
      </c>
      <c r="R477" t="n">
        <v>52.57</v>
      </c>
      <c r="S477" t="n">
        <v>35.43</v>
      </c>
      <c r="T477" t="n">
        <v>7470.99</v>
      </c>
      <c r="U477" t="n">
        <v>0.67</v>
      </c>
      <c r="V477" t="n">
        <v>0.86</v>
      </c>
      <c r="W477" t="n">
        <v>3.01</v>
      </c>
      <c r="X477" t="n">
        <v>0.48</v>
      </c>
      <c r="Y477" t="n">
        <v>1</v>
      </c>
      <c r="Z477" t="n">
        <v>10</v>
      </c>
    </row>
    <row r="478">
      <c r="A478" t="n">
        <v>23</v>
      </c>
      <c r="B478" t="n">
        <v>135</v>
      </c>
      <c r="C478" t="inlineStr">
        <is>
          <t xml:space="preserve">CONCLUIDO	</t>
        </is>
      </c>
      <c r="D478" t="n">
        <v>5.7869</v>
      </c>
      <c r="E478" t="n">
        <v>17.28</v>
      </c>
      <c r="F478" t="n">
        <v>13.21</v>
      </c>
      <c r="G478" t="n">
        <v>33.04</v>
      </c>
      <c r="H478" t="n">
        <v>0.44</v>
      </c>
      <c r="I478" t="n">
        <v>24</v>
      </c>
      <c r="J478" t="n">
        <v>274.24</v>
      </c>
      <c r="K478" t="n">
        <v>59.89</v>
      </c>
      <c r="L478" t="n">
        <v>6.75</v>
      </c>
      <c r="M478" t="n">
        <v>22</v>
      </c>
      <c r="N478" t="n">
        <v>72.61</v>
      </c>
      <c r="O478" t="n">
        <v>34057.71</v>
      </c>
      <c r="P478" t="n">
        <v>208.35</v>
      </c>
      <c r="Q478" t="n">
        <v>988.15</v>
      </c>
      <c r="R478" t="n">
        <v>51.87</v>
      </c>
      <c r="S478" t="n">
        <v>35.43</v>
      </c>
      <c r="T478" t="n">
        <v>7126.34</v>
      </c>
      <c r="U478" t="n">
        <v>0.68</v>
      </c>
      <c r="V478" t="n">
        <v>0.86</v>
      </c>
      <c r="W478" t="n">
        <v>3.01</v>
      </c>
      <c r="X478" t="n">
        <v>0.46</v>
      </c>
      <c r="Y478" t="n">
        <v>1</v>
      </c>
      <c r="Z478" t="n">
        <v>10</v>
      </c>
    </row>
    <row r="479">
      <c r="A479" t="n">
        <v>24</v>
      </c>
      <c r="B479" t="n">
        <v>135</v>
      </c>
      <c r="C479" t="inlineStr">
        <is>
          <t xml:space="preserve">CONCLUIDO	</t>
        </is>
      </c>
      <c r="D479" t="n">
        <v>5.808</v>
      </c>
      <c r="E479" t="n">
        <v>17.22</v>
      </c>
      <c r="F479" t="n">
        <v>13.2</v>
      </c>
      <c r="G479" t="n">
        <v>34.44</v>
      </c>
      <c r="H479" t="n">
        <v>0.45</v>
      </c>
      <c r="I479" t="n">
        <v>23</v>
      </c>
      <c r="J479" t="n">
        <v>274.73</v>
      </c>
      <c r="K479" t="n">
        <v>59.89</v>
      </c>
      <c r="L479" t="n">
        <v>7</v>
      </c>
      <c r="M479" t="n">
        <v>21</v>
      </c>
      <c r="N479" t="n">
        <v>72.84</v>
      </c>
      <c r="O479" t="n">
        <v>34117.35</v>
      </c>
      <c r="P479" t="n">
        <v>207.81</v>
      </c>
      <c r="Q479" t="n">
        <v>988.17</v>
      </c>
      <c r="R479" t="n">
        <v>51.54</v>
      </c>
      <c r="S479" t="n">
        <v>35.43</v>
      </c>
      <c r="T479" t="n">
        <v>6964.74</v>
      </c>
      <c r="U479" t="n">
        <v>0.6899999999999999</v>
      </c>
      <c r="V479" t="n">
        <v>0.86</v>
      </c>
      <c r="W479" t="n">
        <v>3.01</v>
      </c>
      <c r="X479" t="n">
        <v>0.45</v>
      </c>
      <c r="Y479" t="n">
        <v>1</v>
      </c>
      <c r="Z479" t="n">
        <v>10</v>
      </c>
    </row>
    <row r="480">
      <c r="A480" t="n">
        <v>25</v>
      </c>
      <c r="B480" t="n">
        <v>135</v>
      </c>
      <c r="C480" t="inlineStr">
        <is>
          <t xml:space="preserve">CONCLUIDO	</t>
        </is>
      </c>
      <c r="D480" t="n">
        <v>5.8376</v>
      </c>
      <c r="E480" t="n">
        <v>17.13</v>
      </c>
      <c r="F480" t="n">
        <v>13.16</v>
      </c>
      <c r="G480" t="n">
        <v>35.9</v>
      </c>
      <c r="H480" t="n">
        <v>0.47</v>
      </c>
      <c r="I480" t="n">
        <v>22</v>
      </c>
      <c r="J480" t="n">
        <v>275.21</v>
      </c>
      <c r="K480" t="n">
        <v>59.89</v>
      </c>
      <c r="L480" t="n">
        <v>7.25</v>
      </c>
      <c r="M480" t="n">
        <v>20</v>
      </c>
      <c r="N480" t="n">
        <v>73.08</v>
      </c>
      <c r="O480" t="n">
        <v>34177.09</v>
      </c>
      <c r="P480" t="n">
        <v>206.52</v>
      </c>
      <c r="Q480" t="n">
        <v>988.08</v>
      </c>
      <c r="R480" t="n">
        <v>50.69</v>
      </c>
      <c r="S480" t="n">
        <v>35.43</v>
      </c>
      <c r="T480" t="n">
        <v>6544.3</v>
      </c>
      <c r="U480" t="n">
        <v>0.7</v>
      </c>
      <c r="V480" t="n">
        <v>0.87</v>
      </c>
      <c r="W480" t="n">
        <v>2.99</v>
      </c>
      <c r="X480" t="n">
        <v>0.41</v>
      </c>
      <c r="Y480" t="n">
        <v>1</v>
      </c>
      <c r="Z480" t="n">
        <v>10</v>
      </c>
    </row>
    <row r="481">
      <c r="A481" t="n">
        <v>26</v>
      </c>
      <c r="B481" t="n">
        <v>135</v>
      </c>
      <c r="C481" t="inlineStr">
        <is>
          <t xml:space="preserve">CONCLUIDO	</t>
        </is>
      </c>
      <c r="D481" t="n">
        <v>5.8568</v>
      </c>
      <c r="E481" t="n">
        <v>17.07</v>
      </c>
      <c r="F481" t="n">
        <v>13.16</v>
      </c>
      <c r="G481" t="n">
        <v>37.6</v>
      </c>
      <c r="H481" t="n">
        <v>0.48</v>
      </c>
      <c r="I481" t="n">
        <v>21</v>
      </c>
      <c r="J481" t="n">
        <v>275.7</v>
      </c>
      <c r="K481" t="n">
        <v>59.89</v>
      </c>
      <c r="L481" t="n">
        <v>7.5</v>
      </c>
      <c r="M481" t="n">
        <v>19</v>
      </c>
      <c r="N481" t="n">
        <v>73.31</v>
      </c>
      <c r="O481" t="n">
        <v>34236.91</v>
      </c>
      <c r="P481" t="n">
        <v>205.67</v>
      </c>
      <c r="Q481" t="n">
        <v>988.16</v>
      </c>
      <c r="R481" t="n">
        <v>50.54</v>
      </c>
      <c r="S481" t="n">
        <v>35.43</v>
      </c>
      <c r="T481" t="n">
        <v>6475.99</v>
      </c>
      <c r="U481" t="n">
        <v>0.7</v>
      </c>
      <c r="V481" t="n">
        <v>0.87</v>
      </c>
      <c r="W481" t="n">
        <v>2.99</v>
      </c>
      <c r="X481" t="n">
        <v>0.41</v>
      </c>
      <c r="Y481" t="n">
        <v>1</v>
      </c>
      <c r="Z481" t="n">
        <v>10</v>
      </c>
    </row>
    <row r="482">
      <c r="A482" t="n">
        <v>27</v>
      </c>
      <c r="B482" t="n">
        <v>135</v>
      </c>
      <c r="C482" t="inlineStr">
        <is>
          <t xml:space="preserve">CONCLUIDO	</t>
        </is>
      </c>
      <c r="D482" t="n">
        <v>5.8849</v>
      </c>
      <c r="E482" t="n">
        <v>16.99</v>
      </c>
      <c r="F482" t="n">
        <v>13.13</v>
      </c>
      <c r="G482" t="n">
        <v>39.39</v>
      </c>
      <c r="H482" t="n">
        <v>0.5</v>
      </c>
      <c r="I482" t="n">
        <v>20</v>
      </c>
      <c r="J482" t="n">
        <v>276.18</v>
      </c>
      <c r="K482" t="n">
        <v>59.89</v>
      </c>
      <c r="L482" t="n">
        <v>7.75</v>
      </c>
      <c r="M482" t="n">
        <v>18</v>
      </c>
      <c r="N482" t="n">
        <v>73.55</v>
      </c>
      <c r="O482" t="n">
        <v>34296.82</v>
      </c>
      <c r="P482" t="n">
        <v>204.69</v>
      </c>
      <c r="Q482" t="n">
        <v>988.17</v>
      </c>
      <c r="R482" t="n">
        <v>49.36</v>
      </c>
      <c r="S482" t="n">
        <v>35.43</v>
      </c>
      <c r="T482" t="n">
        <v>5892.03</v>
      </c>
      <c r="U482" t="n">
        <v>0.72</v>
      </c>
      <c r="V482" t="n">
        <v>0.87</v>
      </c>
      <c r="W482" t="n">
        <v>3</v>
      </c>
      <c r="X482" t="n">
        <v>0.37</v>
      </c>
      <c r="Y482" t="n">
        <v>1</v>
      </c>
      <c r="Z482" t="n">
        <v>10</v>
      </c>
    </row>
    <row r="483">
      <c r="A483" t="n">
        <v>28</v>
      </c>
      <c r="B483" t="n">
        <v>135</v>
      </c>
      <c r="C483" t="inlineStr">
        <is>
          <t xml:space="preserve">CONCLUIDO	</t>
        </is>
      </c>
      <c r="D483" t="n">
        <v>5.8879</v>
      </c>
      <c r="E483" t="n">
        <v>16.98</v>
      </c>
      <c r="F483" t="n">
        <v>13.12</v>
      </c>
      <c r="G483" t="n">
        <v>39.36</v>
      </c>
      <c r="H483" t="n">
        <v>0.51</v>
      </c>
      <c r="I483" t="n">
        <v>20</v>
      </c>
      <c r="J483" t="n">
        <v>276.67</v>
      </c>
      <c r="K483" t="n">
        <v>59.89</v>
      </c>
      <c r="L483" t="n">
        <v>8</v>
      </c>
      <c r="M483" t="n">
        <v>18</v>
      </c>
      <c r="N483" t="n">
        <v>73.78</v>
      </c>
      <c r="O483" t="n">
        <v>34356.83</v>
      </c>
      <c r="P483" t="n">
        <v>203.93</v>
      </c>
      <c r="Q483" t="n">
        <v>988.12</v>
      </c>
      <c r="R483" t="n">
        <v>49.02</v>
      </c>
      <c r="S483" t="n">
        <v>35.43</v>
      </c>
      <c r="T483" t="n">
        <v>5720.96</v>
      </c>
      <c r="U483" t="n">
        <v>0.72</v>
      </c>
      <c r="V483" t="n">
        <v>0.87</v>
      </c>
      <c r="W483" t="n">
        <v>3</v>
      </c>
      <c r="X483" t="n">
        <v>0.37</v>
      </c>
      <c r="Y483" t="n">
        <v>1</v>
      </c>
      <c r="Z483" t="n">
        <v>10</v>
      </c>
    </row>
    <row r="484">
      <c r="A484" t="n">
        <v>29</v>
      </c>
      <c r="B484" t="n">
        <v>135</v>
      </c>
      <c r="C484" t="inlineStr">
        <is>
          <t xml:space="preserve">CONCLUIDO	</t>
        </is>
      </c>
      <c r="D484" t="n">
        <v>5.9089</v>
      </c>
      <c r="E484" t="n">
        <v>16.92</v>
      </c>
      <c r="F484" t="n">
        <v>13.11</v>
      </c>
      <c r="G484" t="n">
        <v>41.4</v>
      </c>
      <c r="H484" t="n">
        <v>0.53</v>
      </c>
      <c r="I484" t="n">
        <v>19</v>
      </c>
      <c r="J484" t="n">
        <v>277.16</v>
      </c>
      <c r="K484" t="n">
        <v>59.89</v>
      </c>
      <c r="L484" t="n">
        <v>8.25</v>
      </c>
      <c r="M484" t="n">
        <v>17</v>
      </c>
      <c r="N484" t="n">
        <v>74.02</v>
      </c>
      <c r="O484" t="n">
        <v>34416.93</v>
      </c>
      <c r="P484" t="n">
        <v>203.08</v>
      </c>
      <c r="Q484" t="n">
        <v>988.16</v>
      </c>
      <c r="R484" t="n">
        <v>48.76</v>
      </c>
      <c r="S484" t="n">
        <v>35.43</v>
      </c>
      <c r="T484" t="n">
        <v>5594.76</v>
      </c>
      <c r="U484" t="n">
        <v>0.73</v>
      </c>
      <c r="V484" t="n">
        <v>0.87</v>
      </c>
      <c r="W484" t="n">
        <v>3</v>
      </c>
      <c r="X484" t="n">
        <v>0.36</v>
      </c>
      <c r="Y484" t="n">
        <v>1</v>
      </c>
      <c r="Z484" t="n">
        <v>10</v>
      </c>
    </row>
    <row r="485">
      <c r="A485" t="n">
        <v>30</v>
      </c>
      <c r="B485" t="n">
        <v>135</v>
      </c>
      <c r="C485" t="inlineStr">
        <is>
          <t xml:space="preserve">CONCLUIDO	</t>
        </is>
      </c>
      <c r="D485" t="n">
        <v>5.9303</v>
      </c>
      <c r="E485" t="n">
        <v>16.86</v>
      </c>
      <c r="F485" t="n">
        <v>13.1</v>
      </c>
      <c r="G485" t="n">
        <v>43.66</v>
      </c>
      <c r="H485" t="n">
        <v>0.55</v>
      </c>
      <c r="I485" t="n">
        <v>18</v>
      </c>
      <c r="J485" t="n">
        <v>277.65</v>
      </c>
      <c r="K485" t="n">
        <v>59.89</v>
      </c>
      <c r="L485" t="n">
        <v>8.5</v>
      </c>
      <c r="M485" t="n">
        <v>16</v>
      </c>
      <c r="N485" t="n">
        <v>74.26000000000001</v>
      </c>
      <c r="O485" t="n">
        <v>34477.13</v>
      </c>
      <c r="P485" t="n">
        <v>201.76</v>
      </c>
      <c r="Q485" t="n">
        <v>988.14</v>
      </c>
      <c r="R485" t="n">
        <v>48.46</v>
      </c>
      <c r="S485" t="n">
        <v>35.43</v>
      </c>
      <c r="T485" t="n">
        <v>5449.69</v>
      </c>
      <c r="U485" t="n">
        <v>0.73</v>
      </c>
      <c r="V485" t="n">
        <v>0.87</v>
      </c>
      <c r="W485" t="n">
        <v>3</v>
      </c>
      <c r="X485" t="n">
        <v>0.35</v>
      </c>
      <c r="Y485" t="n">
        <v>1</v>
      </c>
      <c r="Z485" t="n">
        <v>10</v>
      </c>
    </row>
    <row r="486">
      <c r="A486" t="n">
        <v>31</v>
      </c>
      <c r="B486" t="n">
        <v>135</v>
      </c>
      <c r="C486" t="inlineStr">
        <is>
          <t xml:space="preserve">CONCLUIDO	</t>
        </is>
      </c>
      <c r="D486" t="n">
        <v>5.933</v>
      </c>
      <c r="E486" t="n">
        <v>16.86</v>
      </c>
      <c r="F486" t="n">
        <v>13.09</v>
      </c>
      <c r="G486" t="n">
        <v>43.64</v>
      </c>
      <c r="H486" t="n">
        <v>0.5600000000000001</v>
      </c>
      <c r="I486" t="n">
        <v>18</v>
      </c>
      <c r="J486" t="n">
        <v>278.13</v>
      </c>
      <c r="K486" t="n">
        <v>59.89</v>
      </c>
      <c r="L486" t="n">
        <v>8.75</v>
      </c>
      <c r="M486" t="n">
        <v>16</v>
      </c>
      <c r="N486" t="n">
        <v>74.5</v>
      </c>
      <c r="O486" t="n">
        <v>34537.41</v>
      </c>
      <c r="P486" t="n">
        <v>201.38</v>
      </c>
      <c r="Q486" t="n">
        <v>988.11</v>
      </c>
      <c r="R486" t="n">
        <v>48.36</v>
      </c>
      <c r="S486" t="n">
        <v>35.43</v>
      </c>
      <c r="T486" t="n">
        <v>5401.17</v>
      </c>
      <c r="U486" t="n">
        <v>0.73</v>
      </c>
      <c r="V486" t="n">
        <v>0.87</v>
      </c>
      <c r="W486" t="n">
        <v>2.99</v>
      </c>
      <c r="X486" t="n">
        <v>0.34</v>
      </c>
      <c r="Y486" t="n">
        <v>1</v>
      </c>
      <c r="Z486" t="n">
        <v>10</v>
      </c>
    </row>
    <row r="487">
      <c r="A487" t="n">
        <v>32</v>
      </c>
      <c r="B487" t="n">
        <v>135</v>
      </c>
      <c r="C487" t="inlineStr">
        <is>
          <t xml:space="preserve">CONCLUIDO	</t>
        </is>
      </c>
      <c r="D487" t="n">
        <v>5.9556</v>
      </c>
      <c r="E487" t="n">
        <v>16.79</v>
      </c>
      <c r="F487" t="n">
        <v>13.08</v>
      </c>
      <c r="G487" t="n">
        <v>46.16</v>
      </c>
      <c r="H487" t="n">
        <v>0.58</v>
      </c>
      <c r="I487" t="n">
        <v>17</v>
      </c>
      <c r="J487" t="n">
        <v>278.62</v>
      </c>
      <c r="K487" t="n">
        <v>59.89</v>
      </c>
      <c r="L487" t="n">
        <v>9</v>
      </c>
      <c r="M487" t="n">
        <v>15</v>
      </c>
      <c r="N487" t="n">
        <v>74.73999999999999</v>
      </c>
      <c r="O487" t="n">
        <v>34597.8</v>
      </c>
      <c r="P487" t="n">
        <v>199.39</v>
      </c>
      <c r="Q487" t="n">
        <v>988.09</v>
      </c>
      <c r="R487" t="n">
        <v>47.95</v>
      </c>
      <c r="S487" t="n">
        <v>35.43</v>
      </c>
      <c r="T487" t="n">
        <v>5199.49</v>
      </c>
      <c r="U487" t="n">
        <v>0.74</v>
      </c>
      <c r="V487" t="n">
        <v>0.87</v>
      </c>
      <c r="W487" t="n">
        <v>2.99</v>
      </c>
      <c r="X487" t="n">
        <v>0.32</v>
      </c>
      <c r="Y487" t="n">
        <v>1</v>
      </c>
      <c r="Z487" t="n">
        <v>10</v>
      </c>
    </row>
    <row r="488">
      <c r="A488" t="n">
        <v>33</v>
      </c>
      <c r="B488" t="n">
        <v>135</v>
      </c>
      <c r="C488" t="inlineStr">
        <is>
          <t xml:space="preserve">CONCLUIDO	</t>
        </is>
      </c>
      <c r="D488" t="n">
        <v>5.9571</v>
      </c>
      <c r="E488" t="n">
        <v>16.79</v>
      </c>
      <c r="F488" t="n">
        <v>13.07</v>
      </c>
      <c r="G488" t="n">
        <v>46.14</v>
      </c>
      <c r="H488" t="n">
        <v>0.59</v>
      </c>
      <c r="I488" t="n">
        <v>17</v>
      </c>
      <c r="J488" t="n">
        <v>279.11</v>
      </c>
      <c r="K488" t="n">
        <v>59.89</v>
      </c>
      <c r="L488" t="n">
        <v>9.25</v>
      </c>
      <c r="M488" t="n">
        <v>15</v>
      </c>
      <c r="N488" t="n">
        <v>74.98</v>
      </c>
      <c r="O488" t="n">
        <v>34658.27</v>
      </c>
      <c r="P488" t="n">
        <v>198.96</v>
      </c>
      <c r="Q488" t="n">
        <v>988.15</v>
      </c>
      <c r="R488" t="n">
        <v>47.73</v>
      </c>
      <c r="S488" t="n">
        <v>35.43</v>
      </c>
      <c r="T488" t="n">
        <v>5089.12</v>
      </c>
      <c r="U488" t="n">
        <v>0.74</v>
      </c>
      <c r="V488" t="n">
        <v>0.87</v>
      </c>
      <c r="W488" t="n">
        <v>2.99</v>
      </c>
      <c r="X488" t="n">
        <v>0.32</v>
      </c>
      <c r="Y488" t="n">
        <v>1</v>
      </c>
      <c r="Z488" t="n">
        <v>10</v>
      </c>
    </row>
    <row r="489">
      <c r="A489" t="n">
        <v>34</v>
      </c>
      <c r="B489" t="n">
        <v>135</v>
      </c>
      <c r="C489" t="inlineStr">
        <is>
          <t xml:space="preserve">CONCLUIDO	</t>
        </is>
      </c>
      <c r="D489" t="n">
        <v>5.9835</v>
      </c>
      <c r="E489" t="n">
        <v>16.71</v>
      </c>
      <c r="F489" t="n">
        <v>13.05</v>
      </c>
      <c r="G489" t="n">
        <v>48.94</v>
      </c>
      <c r="H489" t="n">
        <v>0.6</v>
      </c>
      <c r="I489" t="n">
        <v>16</v>
      </c>
      <c r="J489" t="n">
        <v>279.61</v>
      </c>
      <c r="K489" t="n">
        <v>59.89</v>
      </c>
      <c r="L489" t="n">
        <v>9.5</v>
      </c>
      <c r="M489" t="n">
        <v>14</v>
      </c>
      <c r="N489" t="n">
        <v>75.22</v>
      </c>
      <c r="O489" t="n">
        <v>34718.84</v>
      </c>
      <c r="P489" t="n">
        <v>198.24</v>
      </c>
      <c r="Q489" t="n">
        <v>988.08</v>
      </c>
      <c r="R489" t="n">
        <v>46.99</v>
      </c>
      <c r="S489" t="n">
        <v>35.43</v>
      </c>
      <c r="T489" t="n">
        <v>4727.6</v>
      </c>
      <c r="U489" t="n">
        <v>0.75</v>
      </c>
      <c r="V489" t="n">
        <v>0.87</v>
      </c>
      <c r="W489" t="n">
        <v>2.99</v>
      </c>
      <c r="X489" t="n">
        <v>0.3</v>
      </c>
      <c r="Y489" t="n">
        <v>1</v>
      </c>
      <c r="Z489" t="n">
        <v>10</v>
      </c>
    </row>
    <row r="490">
      <c r="A490" t="n">
        <v>35</v>
      </c>
      <c r="B490" t="n">
        <v>135</v>
      </c>
      <c r="C490" t="inlineStr">
        <is>
          <t xml:space="preserve">CONCLUIDO	</t>
        </is>
      </c>
      <c r="D490" t="n">
        <v>5.9863</v>
      </c>
      <c r="E490" t="n">
        <v>16.7</v>
      </c>
      <c r="F490" t="n">
        <v>13.04</v>
      </c>
      <c r="G490" t="n">
        <v>48.91</v>
      </c>
      <c r="H490" t="n">
        <v>0.62</v>
      </c>
      <c r="I490" t="n">
        <v>16</v>
      </c>
      <c r="J490" t="n">
        <v>280.1</v>
      </c>
      <c r="K490" t="n">
        <v>59.89</v>
      </c>
      <c r="L490" t="n">
        <v>9.75</v>
      </c>
      <c r="M490" t="n">
        <v>14</v>
      </c>
      <c r="N490" t="n">
        <v>75.45999999999999</v>
      </c>
      <c r="O490" t="n">
        <v>34779.51</v>
      </c>
      <c r="P490" t="n">
        <v>197.72</v>
      </c>
      <c r="Q490" t="n">
        <v>988.17</v>
      </c>
      <c r="R490" t="n">
        <v>46.85</v>
      </c>
      <c r="S490" t="n">
        <v>35.43</v>
      </c>
      <c r="T490" t="n">
        <v>4653.98</v>
      </c>
      <c r="U490" t="n">
        <v>0.76</v>
      </c>
      <c r="V490" t="n">
        <v>0.87</v>
      </c>
      <c r="W490" t="n">
        <v>2.99</v>
      </c>
      <c r="X490" t="n">
        <v>0.29</v>
      </c>
      <c r="Y490" t="n">
        <v>1</v>
      </c>
      <c r="Z490" t="n">
        <v>10</v>
      </c>
    </row>
    <row r="491">
      <c r="A491" t="n">
        <v>36</v>
      </c>
      <c r="B491" t="n">
        <v>135</v>
      </c>
      <c r="C491" t="inlineStr">
        <is>
          <t xml:space="preserve">CONCLUIDO	</t>
        </is>
      </c>
      <c r="D491" t="n">
        <v>5.9821</v>
      </c>
      <c r="E491" t="n">
        <v>16.72</v>
      </c>
      <c r="F491" t="n">
        <v>13.05</v>
      </c>
      <c r="G491" t="n">
        <v>48.96</v>
      </c>
      <c r="H491" t="n">
        <v>0.63</v>
      </c>
      <c r="I491" t="n">
        <v>16</v>
      </c>
      <c r="J491" t="n">
        <v>280.59</v>
      </c>
      <c r="K491" t="n">
        <v>59.89</v>
      </c>
      <c r="L491" t="n">
        <v>10</v>
      </c>
      <c r="M491" t="n">
        <v>14</v>
      </c>
      <c r="N491" t="n">
        <v>75.7</v>
      </c>
      <c r="O491" t="n">
        <v>34840.27</v>
      </c>
      <c r="P491" t="n">
        <v>196.69</v>
      </c>
      <c r="Q491" t="n">
        <v>988.08</v>
      </c>
      <c r="R491" t="n">
        <v>47.24</v>
      </c>
      <c r="S491" t="n">
        <v>35.43</v>
      </c>
      <c r="T491" t="n">
        <v>4850.57</v>
      </c>
      <c r="U491" t="n">
        <v>0.75</v>
      </c>
      <c r="V491" t="n">
        <v>0.87</v>
      </c>
      <c r="W491" t="n">
        <v>2.99</v>
      </c>
      <c r="X491" t="n">
        <v>0.3</v>
      </c>
      <c r="Y491" t="n">
        <v>1</v>
      </c>
      <c r="Z491" t="n">
        <v>10</v>
      </c>
    </row>
    <row r="492">
      <c r="A492" t="n">
        <v>37</v>
      </c>
      <c r="B492" t="n">
        <v>135</v>
      </c>
      <c r="C492" t="inlineStr">
        <is>
          <t xml:space="preserve">CONCLUIDO	</t>
        </is>
      </c>
      <c r="D492" t="n">
        <v>6.006</v>
      </c>
      <c r="E492" t="n">
        <v>16.65</v>
      </c>
      <c r="F492" t="n">
        <v>13.04</v>
      </c>
      <c r="G492" t="n">
        <v>52.15</v>
      </c>
      <c r="H492" t="n">
        <v>0.65</v>
      </c>
      <c r="I492" t="n">
        <v>15</v>
      </c>
      <c r="J492" t="n">
        <v>281.08</v>
      </c>
      <c r="K492" t="n">
        <v>59.89</v>
      </c>
      <c r="L492" t="n">
        <v>10.25</v>
      </c>
      <c r="M492" t="n">
        <v>13</v>
      </c>
      <c r="N492" t="n">
        <v>75.95</v>
      </c>
      <c r="O492" t="n">
        <v>34901.13</v>
      </c>
      <c r="P492" t="n">
        <v>196.18</v>
      </c>
      <c r="Q492" t="n">
        <v>988.14</v>
      </c>
      <c r="R492" t="n">
        <v>46.7</v>
      </c>
      <c r="S492" t="n">
        <v>35.43</v>
      </c>
      <c r="T492" t="n">
        <v>4588.36</v>
      </c>
      <c r="U492" t="n">
        <v>0.76</v>
      </c>
      <c r="V492" t="n">
        <v>0.87</v>
      </c>
      <c r="W492" t="n">
        <v>2.99</v>
      </c>
      <c r="X492" t="n">
        <v>0.28</v>
      </c>
      <c r="Y492" t="n">
        <v>1</v>
      </c>
      <c r="Z492" t="n">
        <v>10</v>
      </c>
    </row>
    <row r="493">
      <c r="A493" t="n">
        <v>38</v>
      </c>
      <c r="B493" t="n">
        <v>135</v>
      </c>
      <c r="C493" t="inlineStr">
        <is>
          <t xml:space="preserve">CONCLUIDO	</t>
        </is>
      </c>
      <c r="D493" t="n">
        <v>6.0121</v>
      </c>
      <c r="E493" t="n">
        <v>16.63</v>
      </c>
      <c r="F493" t="n">
        <v>13.02</v>
      </c>
      <c r="G493" t="n">
        <v>52.09</v>
      </c>
      <c r="H493" t="n">
        <v>0.66</v>
      </c>
      <c r="I493" t="n">
        <v>15</v>
      </c>
      <c r="J493" t="n">
        <v>281.58</v>
      </c>
      <c r="K493" t="n">
        <v>59.89</v>
      </c>
      <c r="L493" t="n">
        <v>10.5</v>
      </c>
      <c r="M493" t="n">
        <v>13</v>
      </c>
      <c r="N493" t="n">
        <v>76.19</v>
      </c>
      <c r="O493" t="n">
        <v>34962.08</v>
      </c>
      <c r="P493" t="n">
        <v>195.26</v>
      </c>
      <c r="Q493" t="n">
        <v>988.09</v>
      </c>
      <c r="R493" t="n">
        <v>46.17</v>
      </c>
      <c r="S493" t="n">
        <v>35.43</v>
      </c>
      <c r="T493" t="n">
        <v>4321.4</v>
      </c>
      <c r="U493" t="n">
        <v>0.77</v>
      </c>
      <c r="V493" t="n">
        <v>0.88</v>
      </c>
      <c r="W493" t="n">
        <v>2.98</v>
      </c>
      <c r="X493" t="n">
        <v>0.27</v>
      </c>
      <c r="Y493" t="n">
        <v>1</v>
      </c>
      <c r="Z493" t="n">
        <v>10</v>
      </c>
    </row>
    <row r="494">
      <c r="A494" t="n">
        <v>39</v>
      </c>
      <c r="B494" t="n">
        <v>135</v>
      </c>
      <c r="C494" t="inlineStr">
        <is>
          <t xml:space="preserve">CONCLUIDO	</t>
        </is>
      </c>
      <c r="D494" t="n">
        <v>6.0353</v>
      </c>
      <c r="E494" t="n">
        <v>16.57</v>
      </c>
      <c r="F494" t="n">
        <v>13.01</v>
      </c>
      <c r="G494" t="n">
        <v>55.75</v>
      </c>
      <c r="H494" t="n">
        <v>0.68</v>
      </c>
      <c r="I494" t="n">
        <v>14</v>
      </c>
      <c r="J494" t="n">
        <v>282.07</v>
      </c>
      <c r="K494" t="n">
        <v>59.89</v>
      </c>
      <c r="L494" t="n">
        <v>10.75</v>
      </c>
      <c r="M494" t="n">
        <v>12</v>
      </c>
      <c r="N494" t="n">
        <v>76.44</v>
      </c>
      <c r="O494" t="n">
        <v>35023.13</v>
      </c>
      <c r="P494" t="n">
        <v>194.18</v>
      </c>
      <c r="Q494" t="n">
        <v>988.1</v>
      </c>
      <c r="R494" t="n">
        <v>45.71</v>
      </c>
      <c r="S494" t="n">
        <v>35.43</v>
      </c>
      <c r="T494" t="n">
        <v>4097.72</v>
      </c>
      <c r="U494" t="n">
        <v>0.78</v>
      </c>
      <c r="V494" t="n">
        <v>0.88</v>
      </c>
      <c r="W494" t="n">
        <v>2.99</v>
      </c>
      <c r="X494" t="n">
        <v>0.25</v>
      </c>
      <c r="Y494" t="n">
        <v>1</v>
      </c>
      <c r="Z494" t="n">
        <v>10</v>
      </c>
    </row>
    <row r="495">
      <c r="A495" t="n">
        <v>40</v>
      </c>
      <c r="B495" t="n">
        <v>135</v>
      </c>
      <c r="C495" t="inlineStr">
        <is>
          <t xml:space="preserve">CONCLUIDO	</t>
        </is>
      </c>
      <c r="D495" t="n">
        <v>6.0372</v>
      </c>
      <c r="E495" t="n">
        <v>16.56</v>
      </c>
      <c r="F495" t="n">
        <v>13</v>
      </c>
      <c r="G495" t="n">
        <v>55.73</v>
      </c>
      <c r="H495" t="n">
        <v>0.6899999999999999</v>
      </c>
      <c r="I495" t="n">
        <v>14</v>
      </c>
      <c r="J495" t="n">
        <v>282.57</v>
      </c>
      <c r="K495" t="n">
        <v>59.89</v>
      </c>
      <c r="L495" t="n">
        <v>11</v>
      </c>
      <c r="M495" t="n">
        <v>12</v>
      </c>
      <c r="N495" t="n">
        <v>76.68000000000001</v>
      </c>
      <c r="O495" t="n">
        <v>35084.28</v>
      </c>
      <c r="P495" t="n">
        <v>194.1</v>
      </c>
      <c r="Q495" t="n">
        <v>988.08</v>
      </c>
      <c r="R495" t="n">
        <v>45.44</v>
      </c>
      <c r="S495" t="n">
        <v>35.43</v>
      </c>
      <c r="T495" t="n">
        <v>3961.82</v>
      </c>
      <c r="U495" t="n">
        <v>0.78</v>
      </c>
      <c r="V495" t="n">
        <v>0.88</v>
      </c>
      <c r="W495" t="n">
        <v>2.99</v>
      </c>
      <c r="X495" t="n">
        <v>0.25</v>
      </c>
      <c r="Y495" t="n">
        <v>1</v>
      </c>
      <c r="Z495" t="n">
        <v>10</v>
      </c>
    </row>
    <row r="496">
      <c r="A496" t="n">
        <v>41</v>
      </c>
      <c r="B496" t="n">
        <v>135</v>
      </c>
      <c r="C496" t="inlineStr">
        <is>
          <t xml:space="preserve">CONCLUIDO	</t>
        </is>
      </c>
      <c r="D496" t="n">
        <v>6.0377</v>
      </c>
      <c r="E496" t="n">
        <v>16.56</v>
      </c>
      <c r="F496" t="n">
        <v>13</v>
      </c>
      <c r="G496" t="n">
        <v>55.72</v>
      </c>
      <c r="H496" t="n">
        <v>0.71</v>
      </c>
      <c r="I496" t="n">
        <v>14</v>
      </c>
      <c r="J496" t="n">
        <v>283.06</v>
      </c>
      <c r="K496" t="n">
        <v>59.89</v>
      </c>
      <c r="L496" t="n">
        <v>11.25</v>
      </c>
      <c r="M496" t="n">
        <v>12</v>
      </c>
      <c r="N496" t="n">
        <v>76.93000000000001</v>
      </c>
      <c r="O496" t="n">
        <v>35145.53</v>
      </c>
      <c r="P496" t="n">
        <v>192.9</v>
      </c>
      <c r="Q496" t="n">
        <v>988.15</v>
      </c>
      <c r="R496" t="n">
        <v>45.29</v>
      </c>
      <c r="S496" t="n">
        <v>35.43</v>
      </c>
      <c r="T496" t="n">
        <v>3883.92</v>
      </c>
      <c r="U496" t="n">
        <v>0.78</v>
      </c>
      <c r="V496" t="n">
        <v>0.88</v>
      </c>
      <c r="W496" t="n">
        <v>2.99</v>
      </c>
      <c r="X496" t="n">
        <v>0.25</v>
      </c>
      <c r="Y496" t="n">
        <v>1</v>
      </c>
      <c r="Z496" t="n">
        <v>10</v>
      </c>
    </row>
    <row r="497">
      <c r="A497" t="n">
        <v>42</v>
      </c>
      <c r="B497" t="n">
        <v>135</v>
      </c>
      <c r="C497" t="inlineStr">
        <is>
          <t xml:space="preserve">CONCLUIDO	</t>
        </is>
      </c>
      <c r="D497" t="n">
        <v>6.0601</v>
      </c>
      <c r="E497" t="n">
        <v>16.5</v>
      </c>
      <c r="F497" t="n">
        <v>12.99</v>
      </c>
      <c r="G497" t="n">
        <v>59.96</v>
      </c>
      <c r="H497" t="n">
        <v>0.72</v>
      </c>
      <c r="I497" t="n">
        <v>13</v>
      </c>
      <c r="J497" t="n">
        <v>283.56</v>
      </c>
      <c r="K497" t="n">
        <v>59.89</v>
      </c>
      <c r="L497" t="n">
        <v>11.5</v>
      </c>
      <c r="M497" t="n">
        <v>11</v>
      </c>
      <c r="N497" t="n">
        <v>77.18000000000001</v>
      </c>
      <c r="O497" t="n">
        <v>35206.88</v>
      </c>
      <c r="P497" t="n">
        <v>191.3</v>
      </c>
      <c r="Q497" t="n">
        <v>988.14</v>
      </c>
      <c r="R497" t="n">
        <v>45.15</v>
      </c>
      <c r="S497" t="n">
        <v>35.43</v>
      </c>
      <c r="T497" t="n">
        <v>3819.71</v>
      </c>
      <c r="U497" t="n">
        <v>0.78</v>
      </c>
      <c r="V497" t="n">
        <v>0.88</v>
      </c>
      <c r="W497" t="n">
        <v>2.98</v>
      </c>
      <c r="X497" t="n">
        <v>0.24</v>
      </c>
      <c r="Y497" t="n">
        <v>1</v>
      </c>
      <c r="Z497" t="n">
        <v>10</v>
      </c>
    </row>
    <row r="498">
      <c r="A498" t="n">
        <v>43</v>
      </c>
      <c r="B498" t="n">
        <v>135</v>
      </c>
      <c r="C498" t="inlineStr">
        <is>
          <t xml:space="preserve">CONCLUIDO	</t>
        </is>
      </c>
      <c r="D498" t="n">
        <v>6.0579</v>
      </c>
      <c r="E498" t="n">
        <v>16.51</v>
      </c>
      <c r="F498" t="n">
        <v>13</v>
      </c>
      <c r="G498" t="n">
        <v>59.99</v>
      </c>
      <c r="H498" t="n">
        <v>0.74</v>
      </c>
      <c r="I498" t="n">
        <v>13</v>
      </c>
      <c r="J498" t="n">
        <v>284.06</v>
      </c>
      <c r="K498" t="n">
        <v>59.89</v>
      </c>
      <c r="L498" t="n">
        <v>11.75</v>
      </c>
      <c r="M498" t="n">
        <v>11</v>
      </c>
      <c r="N498" t="n">
        <v>77.42</v>
      </c>
      <c r="O498" t="n">
        <v>35268.32</v>
      </c>
      <c r="P498" t="n">
        <v>191.09</v>
      </c>
      <c r="Q498" t="n">
        <v>988.12</v>
      </c>
      <c r="R498" t="n">
        <v>45.45</v>
      </c>
      <c r="S498" t="n">
        <v>35.43</v>
      </c>
      <c r="T498" t="n">
        <v>3971.32</v>
      </c>
      <c r="U498" t="n">
        <v>0.78</v>
      </c>
      <c r="V498" t="n">
        <v>0.88</v>
      </c>
      <c r="W498" t="n">
        <v>2.98</v>
      </c>
      <c r="X498" t="n">
        <v>0.24</v>
      </c>
      <c r="Y498" t="n">
        <v>1</v>
      </c>
      <c r="Z498" t="n">
        <v>10</v>
      </c>
    </row>
    <row r="499">
      <c r="A499" t="n">
        <v>44</v>
      </c>
      <c r="B499" t="n">
        <v>135</v>
      </c>
      <c r="C499" t="inlineStr">
        <is>
          <t xml:space="preserve">CONCLUIDO	</t>
        </is>
      </c>
      <c r="D499" t="n">
        <v>6.0558</v>
      </c>
      <c r="E499" t="n">
        <v>16.51</v>
      </c>
      <c r="F499" t="n">
        <v>13</v>
      </c>
      <c r="G499" t="n">
        <v>60.01</v>
      </c>
      <c r="H499" t="n">
        <v>0.75</v>
      </c>
      <c r="I499" t="n">
        <v>13</v>
      </c>
      <c r="J499" t="n">
        <v>284.56</v>
      </c>
      <c r="K499" t="n">
        <v>59.89</v>
      </c>
      <c r="L499" t="n">
        <v>12</v>
      </c>
      <c r="M499" t="n">
        <v>11</v>
      </c>
      <c r="N499" t="n">
        <v>77.67</v>
      </c>
      <c r="O499" t="n">
        <v>35329.87</v>
      </c>
      <c r="P499" t="n">
        <v>191.05</v>
      </c>
      <c r="Q499" t="n">
        <v>988.17</v>
      </c>
      <c r="R499" t="n">
        <v>45.4</v>
      </c>
      <c r="S499" t="n">
        <v>35.43</v>
      </c>
      <c r="T499" t="n">
        <v>3946.86</v>
      </c>
      <c r="U499" t="n">
        <v>0.78</v>
      </c>
      <c r="V499" t="n">
        <v>0.88</v>
      </c>
      <c r="W499" t="n">
        <v>2.99</v>
      </c>
      <c r="X499" t="n">
        <v>0.25</v>
      </c>
      <c r="Y499" t="n">
        <v>1</v>
      </c>
      <c r="Z499" t="n">
        <v>10</v>
      </c>
    </row>
    <row r="500">
      <c r="A500" t="n">
        <v>45</v>
      </c>
      <c r="B500" t="n">
        <v>135</v>
      </c>
      <c r="C500" t="inlineStr">
        <is>
          <t xml:space="preserve">CONCLUIDO	</t>
        </is>
      </c>
      <c r="D500" t="n">
        <v>6.0625</v>
      </c>
      <c r="E500" t="n">
        <v>16.49</v>
      </c>
      <c r="F500" t="n">
        <v>12.98</v>
      </c>
      <c r="G500" t="n">
        <v>59.93</v>
      </c>
      <c r="H500" t="n">
        <v>0.77</v>
      </c>
      <c r="I500" t="n">
        <v>13</v>
      </c>
      <c r="J500" t="n">
        <v>285.06</v>
      </c>
      <c r="K500" t="n">
        <v>59.89</v>
      </c>
      <c r="L500" t="n">
        <v>12.25</v>
      </c>
      <c r="M500" t="n">
        <v>11</v>
      </c>
      <c r="N500" t="n">
        <v>77.92</v>
      </c>
      <c r="O500" t="n">
        <v>35391.51</v>
      </c>
      <c r="P500" t="n">
        <v>188.98</v>
      </c>
      <c r="Q500" t="n">
        <v>988.11</v>
      </c>
      <c r="R500" t="n">
        <v>44.98</v>
      </c>
      <c r="S500" t="n">
        <v>35.43</v>
      </c>
      <c r="T500" t="n">
        <v>3738.45</v>
      </c>
      <c r="U500" t="n">
        <v>0.79</v>
      </c>
      <c r="V500" t="n">
        <v>0.88</v>
      </c>
      <c r="W500" t="n">
        <v>2.98</v>
      </c>
      <c r="X500" t="n">
        <v>0.23</v>
      </c>
      <c r="Y500" t="n">
        <v>1</v>
      </c>
      <c r="Z500" t="n">
        <v>10</v>
      </c>
    </row>
    <row r="501">
      <c r="A501" t="n">
        <v>46</v>
      </c>
      <c r="B501" t="n">
        <v>135</v>
      </c>
      <c r="C501" t="inlineStr">
        <is>
          <t xml:space="preserve">CONCLUIDO	</t>
        </is>
      </c>
      <c r="D501" t="n">
        <v>6.087</v>
      </c>
      <c r="E501" t="n">
        <v>16.43</v>
      </c>
      <c r="F501" t="n">
        <v>12.97</v>
      </c>
      <c r="G501" t="n">
        <v>64.84</v>
      </c>
      <c r="H501" t="n">
        <v>0.78</v>
      </c>
      <c r="I501" t="n">
        <v>12</v>
      </c>
      <c r="J501" t="n">
        <v>285.56</v>
      </c>
      <c r="K501" t="n">
        <v>59.89</v>
      </c>
      <c r="L501" t="n">
        <v>12.5</v>
      </c>
      <c r="M501" t="n">
        <v>10</v>
      </c>
      <c r="N501" t="n">
        <v>78.17</v>
      </c>
      <c r="O501" t="n">
        <v>35453.26</v>
      </c>
      <c r="P501" t="n">
        <v>188.01</v>
      </c>
      <c r="Q501" t="n">
        <v>988.12</v>
      </c>
      <c r="R501" t="n">
        <v>44.44</v>
      </c>
      <c r="S501" t="n">
        <v>35.43</v>
      </c>
      <c r="T501" t="n">
        <v>3471.51</v>
      </c>
      <c r="U501" t="n">
        <v>0.8</v>
      </c>
      <c r="V501" t="n">
        <v>0.88</v>
      </c>
      <c r="W501" t="n">
        <v>2.98</v>
      </c>
      <c r="X501" t="n">
        <v>0.21</v>
      </c>
      <c r="Y501" t="n">
        <v>1</v>
      </c>
      <c r="Z501" t="n">
        <v>10</v>
      </c>
    </row>
    <row r="502">
      <c r="A502" t="n">
        <v>47</v>
      </c>
      <c r="B502" t="n">
        <v>135</v>
      </c>
      <c r="C502" t="inlineStr">
        <is>
          <t xml:space="preserve">CONCLUIDO	</t>
        </is>
      </c>
      <c r="D502" t="n">
        <v>6.0878</v>
      </c>
      <c r="E502" t="n">
        <v>16.43</v>
      </c>
      <c r="F502" t="n">
        <v>12.97</v>
      </c>
      <c r="G502" t="n">
        <v>64.83</v>
      </c>
      <c r="H502" t="n">
        <v>0.79</v>
      </c>
      <c r="I502" t="n">
        <v>12</v>
      </c>
      <c r="J502" t="n">
        <v>286.06</v>
      </c>
      <c r="K502" t="n">
        <v>59.89</v>
      </c>
      <c r="L502" t="n">
        <v>12.75</v>
      </c>
      <c r="M502" t="n">
        <v>10</v>
      </c>
      <c r="N502" t="n">
        <v>78.42</v>
      </c>
      <c r="O502" t="n">
        <v>35515.1</v>
      </c>
      <c r="P502" t="n">
        <v>187.8</v>
      </c>
      <c r="Q502" t="n">
        <v>988.1799999999999</v>
      </c>
      <c r="R502" t="n">
        <v>44.34</v>
      </c>
      <c r="S502" t="n">
        <v>35.43</v>
      </c>
      <c r="T502" t="n">
        <v>3420.42</v>
      </c>
      <c r="U502" t="n">
        <v>0.8</v>
      </c>
      <c r="V502" t="n">
        <v>0.88</v>
      </c>
      <c r="W502" t="n">
        <v>2.98</v>
      </c>
      <c r="X502" t="n">
        <v>0.21</v>
      </c>
      <c r="Y502" t="n">
        <v>1</v>
      </c>
      <c r="Z502" t="n">
        <v>10</v>
      </c>
    </row>
    <row r="503">
      <c r="A503" t="n">
        <v>48</v>
      </c>
      <c r="B503" t="n">
        <v>135</v>
      </c>
      <c r="C503" t="inlineStr">
        <is>
          <t xml:space="preserve">CONCLUIDO	</t>
        </is>
      </c>
      <c r="D503" t="n">
        <v>6.087</v>
      </c>
      <c r="E503" t="n">
        <v>16.43</v>
      </c>
      <c r="F503" t="n">
        <v>12.97</v>
      </c>
      <c r="G503" t="n">
        <v>64.84</v>
      </c>
      <c r="H503" t="n">
        <v>0.8100000000000001</v>
      </c>
      <c r="I503" t="n">
        <v>12</v>
      </c>
      <c r="J503" t="n">
        <v>286.56</v>
      </c>
      <c r="K503" t="n">
        <v>59.89</v>
      </c>
      <c r="L503" t="n">
        <v>13</v>
      </c>
      <c r="M503" t="n">
        <v>10</v>
      </c>
      <c r="N503" t="n">
        <v>78.68000000000001</v>
      </c>
      <c r="O503" t="n">
        <v>35577.18</v>
      </c>
      <c r="P503" t="n">
        <v>186.95</v>
      </c>
      <c r="Q503" t="n">
        <v>988.09</v>
      </c>
      <c r="R503" t="n">
        <v>44.36</v>
      </c>
      <c r="S503" t="n">
        <v>35.43</v>
      </c>
      <c r="T503" t="n">
        <v>3431.89</v>
      </c>
      <c r="U503" t="n">
        <v>0.8</v>
      </c>
      <c r="V503" t="n">
        <v>0.88</v>
      </c>
      <c r="W503" t="n">
        <v>2.99</v>
      </c>
      <c r="X503" t="n">
        <v>0.21</v>
      </c>
      <c r="Y503" t="n">
        <v>1</v>
      </c>
      <c r="Z503" t="n">
        <v>10</v>
      </c>
    </row>
    <row r="504">
      <c r="A504" t="n">
        <v>49</v>
      </c>
      <c r="B504" t="n">
        <v>135</v>
      </c>
      <c r="C504" t="inlineStr">
        <is>
          <t xml:space="preserve">CONCLUIDO	</t>
        </is>
      </c>
      <c r="D504" t="n">
        <v>6.0876</v>
      </c>
      <c r="E504" t="n">
        <v>16.43</v>
      </c>
      <c r="F504" t="n">
        <v>12.97</v>
      </c>
      <c r="G504" t="n">
        <v>64.84</v>
      </c>
      <c r="H504" t="n">
        <v>0.82</v>
      </c>
      <c r="I504" t="n">
        <v>12</v>
      </c>
      <c r="J504" t="n">
        <v>287.07</v>
      </c>
      <c r="K504" t="n">
        <v>59.89</v>
      </c>
      <c r="L504" t="n">
        <v>13.25</v>
      </c>
      <c r="M504" t="n">
        <v>10</v>
      </c>
      <c r="N504" t="n">
        <v>78.93000000000001</v>
      </c>
      <c r="O504" t="n">
        <v>35639.23</v>
      </c>
      <c r="P504" t="n">
        <v>185.71</v>
      </c>
      <c r="Q504" t="n">
        <v>988.09</v>
      </c>
      <c r="R504" t="n">
        <v>44.42</v>
      </c>
      <c r="S504" t="n">
        <v>35.43</v>
      </c>
      <c r="T504" t="n">
        <v>3459.65</v>
      </c>
      <c r="U504" t="n">
        <v>0.8</v>
      </c>
      <c r="V504" t="n">
        <v>0.88</v>
      </c>
      <c r="W504" t="n">
        <v>2.98</v>
      </c>
      <c r="X504" t="n">
        <v>0.21</v>
      </c>
      <c r="Y504" t="n">
        <v>1</v>
      </c>
      <c r="Z504" t="n">
        <v>10</v>
      </c>
    </row>
    <row r="505">
      <c r="A505" t="n">
        <v>50</v>
      </c>
      <c r="B505" t="n">
        <v>135</v>
      </c>
      <c r="C505" t="inlineStr">
        <is>
          <t xml:space="preserve">CONCLUIDO	</t>
        </is>
      </c>
      <c r="D505" t="n">
        <v>6.1085</v>
      </c>
      <c r="E505" t="n">
        <v>16.37</v>
      </c>
      <c r="F505" t="n">
        <v>12.96</v>
      </c>
      <c r="G505" t="n">
        <v>70.7</v>
      </c>
      <c r="H505" t="n">
        <v>0.84</v>
      </c>
      <c r="I505" t="n">
        <v>11</v>
      </c>
      <c r="J505" t="n">
        <v>287.57</v>
      </c>
      <c r="K505" t="n">
        <v>59.89</v>
      </c>
      <c r="L505" t="n">
        <v>13.5</v>
      </c>
      <c r="M505" t="n">
        <v>9</v>
      </c>
      <c r="N505" t="n">
        <v>79.18000000000001</v>
      </c>
      <c r="O505" t="n">
        <v>35701.38</v>
      </c>
      <c r="P505" t="n">
        <v>185.3</v>
      </c>
      <c r="Q505" t="n">
        <v>988.1</v>
      </c>
      <c r="R505" t="n">
        <v>44.22</v>
      </c>
      <c r="S505" t="n">
        <v>35.43</v>
      </c>
      <c r="T505" t="n">
        <v>3367.01</v>
      </c>
      <c r="U505" t="n">
        <v>0.8</v>
      </c>
      <c r="V505" t="n">
        <v>0.88</v>
      </c>
      <c r="W505" t="n">
        <v>2.98</v>
      </c>
      <c r="X505" t="n">
        <v>0.21</v>
      </c>
      <c r="Y505" t="n">
        <v>1</v>
      </c>
      <c r="Z505" t="n">
        <v>10</v>
      </c>
    </row>
    <row r="506">
      <c r="A506" t="n">
        <v>51</v>
      </c>
      <c r="B506" t="n">
        <v>135</v>
      </c>
      <c r="C506" t="inlineStr">
        <is>
          <t xml:space="preserve">CONCLUIDO	</t>
        </is>
      </c>
      <c r="D506" t="n">
        <v>6.1126</v>
      </c>
      <c r="E506" t="n">
        <v>16.36</v>
      </c>
      <c r="F506" t="n">
        <v>12.95</v>
      </c>
      <c r="G506" t="n">
        <v>70.64</v>
      </c>
      <c r="H506" t="n">
        <v>0.85</v>
      </c>
      <c r="I506" t="n">
        <v>11</v>
      </c>
      <c r="J506" t="n">
        <v>288.08</v>
      </c>
      <c r="K506" t="n">
        <v>59.89</v>
      </c>
      <c r="L506" t="n">
        <v>13.75</v>
      </c>
      <c r="M506" t="n">
        <v>9</v>
      </c>
      <c r="N506" t="n">
        <v>79.44</v>
      </c>
      <c r="O506" t="n">
        <v>35763.64</v>
      </c>
      <c r="P506" t="n">
        <v>184.73</v>
      </c>
      <c r="Q506" t="n">
        <v>988.08</v>
      </c>
      <c r="R506" t="n">
        <v>43.78</v>
      </c>
      <c r="S506" t="n">
        <v>35.43</v>
      </c>
      <c r="T506" t="n">
        <v>3144.92</v>
      </c>
      <c r="U506" t="n">
        <v>0.8100000000000001</v>
      </c>
      <c r="V506" t="n">
        <v>0.88</v>
      </c>
      <c r="W506" t="n">
        <v>2.98</v>
      </c>
      <c r="X506" t="n">
        <v>0.2</v>
      </c>
      <c r="Y506" t="n">
        <v>1</v>
      </c>
      <c r="Z506" t="n">
        <v>10</v>
      </c>
    </row>
    <row r="507">
      <c r="A507" t="n">
        <v>52</v>
      </c>
      <c r="B507" t="n">
        <v>135</v>
      </c>
      <c r="C507" t="inlineStr">
        <is>
          <t xml:space="preserve">CONCLUIDO	</t>
        </is>
      </c>
      <c r="D507" t="n">
        <v>6.1126</v>
      </c>
      <c r="E507" t="n">
        <v>16.36</v>
      </c>
      <c r="F507" t="n">
        <v>12.95</v>
      </c>
      <c r="G507" t="n">
        <v>70.64</v>
      </c>
      <c r="H507" t="n">
        <v>0.86</v>
      </c>
      <c r="I507" t="n">
        <v>11</v>
      </c>
      <c r="J507" t="n">
        <v>288.58</v>
      </c>
      <c r="K507" t="n">
        <v>59.89</v>
      </c>
      <c r="L507" t="n">
        <v>14</v>
      </c>
      <c r="M507" t="n">
        <v>9</v>
      </c>
      <c r="N507" t="n">
        <v>79.69</v>
      </c>
      <c r="O507" t="n">
        <v>35826</v>
      </c>
      <c r="P507" t="n">
        <v>183.75</v>
      </c>
      <c r="Q507" t="n">
        <v>988.14</v>
      </c>
      <c r="R507" t="n">
        <v>43.85</v>
      </c>
      <c r="S507" t="n">
        <v>35.43</v>
      </c>
      <c r="T507" t="n">
        <v>3183.49</v>
      </c>
      <c r="U507" t="n">
        <v>0.8100000000000001</v>
      </c>
      <c r="V507" t="n">
        <v>0.88</v>
      </c>
      <c r="W507" t="n">
        <v>2.98</v>
      </c>
      <c r="X507" t="n">
        <v>0.2</v>
      </c>
      <c r="Y507" t="n">
        <v>1</v>
      </c>
      <c r="Z507" t="n">
        <v>10</v>
      </c>
    </row>
    <row r="508">
      <c r="A508" t="n">
        <v>53</v>
      </c>
      <c r="B508" t="n">
        <v>135</v>
      </c>
      <c r="C508" t="inlineStr">
        <is>
          <t xml:space="preserve">CONCLUIDO	</t>
        </is>
      </c>
      <c r="D508" t="n">
        <v>6.114</v>
      </c>
      <c r="E508" t="n">
        <v>16.36</v>
      </c>
      <c r="F508" t="n">
        <v>12.95</v>
      </c>
      <c r="G508" t="n">
        <v>70.62</v>
      </c>
      <c r="H508" t="n">
        <v>0.88</v>
      </c>
      <c r="I508" t="n">
        <v>11</v>
      </c>
      <c r="J508" t="n">
        <v>289.09</v>
      </c>
      <c r="K508" t="n">
        <v>59.89</v>
      </c>
      <c r="L508" t="n">
        <v>14.25</v>
      </c>
      <c r="M508" t="n">
        <v>9</v>
      </c>
      <c r="N508" t="n">
        <v>79.95</v>
      </c>
      <c r="O508" t="n">
        <v>35888.47</v>
      </c>
      <c r="P508" t="n">
        <v>182.36</v>
      </c>
      <c r="Q508" t="n">
        <v>988.11</v>
      </c>
      <c r="R508" t="n">
        <v>43.88</v>
      </c>
      <c r="S508" t="n">
        <v>35.43</v>
      </c>
      <c r="T508" t="n">
        <v>3196.4</v>
      </c>
      <c r="U508" t="n">
        <v>0.8100000000000001</v>
      </c>
      <c r="V508" t="n">
        <v>0.88</v>
      </c>
      <c r="W508" t="n">
        <v>2.98</v>
      </c>
      <c r="X508" t="n">
        <v>0.19</v>
      </c>
      <c r="Y508" t="n">
        <v>1</v>
      </c>
      <c r="Z508" t="n">
        <v>10</v>
      </c>
    </row>
    <row r="509">
      <c r="A509" t="n">
        <v>54</v>
      </c>
      <c r="B509" t="n">
        <v>135</v>
      </c>
      <c r="C509" t="inlineStr">
        <is>
          <t xml:space="preserve">CONCLUIDO	</t>
        </is>
      </c>
      <c r="D509" t="n">
        <v>6.1392</v>
      </c>
      <c r="E509" t="n">
        <v>16.29</v>
      </c>
      <c r="F509" t="n">
        <v>12.93</v>
      </c>
      <c r="G509" t="n">
        <v>77.58</v>
      </c>
      <c r="H509" t="n">
        <v>0.89</v>
      </c>
      <c r="I509" t="n">
        <v>10</v>
      </c>
      <c r="J509" t="n">
        <v>289.6</v>
      </c>
      <c r="K509" t="n">
        <v>59.89</v>
      </c>
      <c r="L509" t="n">
        <v>14.5</v>
      </c>
      <c r="M509" t="n">
        <v>8</v>
      </c>
      <c r="N509" t="n">
        <v>80.20999999999999</v>
      </c>
      <c r="O509" t="n">
        <v>35951.04</v>
      </c>
      <c r="P509" t="n">
        <v>180.78</v>
      </c>
      <c r="Q509" t="n">
        <v>988.11</v>
      </c>
      <c r="R509" t="n">
        <v>43.05</v>
      </c>
      <c r="S509" t="n">
        <v>35.43</v>
      </c>
      <c r="T509" t="n">
        <v>2785.26</v>
      </c>
      <c r="U509" t="n">
        <v>0.82</v>
      </c>
      <c r="V509" t="n">
        <v>0.88</v>
      </c>
      <c r="W509" t="n">
        <v>2.99</v>
      </c>
      <c r="X509" t="n">
        <v>0.18</v>
      </c>
      <c r="Y509" t="n">
        <v>1</v>
      </c>
      <c r="Z509" t="n">
        <v>10</v>
      </c>
    </row>
    <row r="510">
      <c r="A510" t="n">
        <v>55</v>
      </c>
      <c r="B510" t="n">
        <v>135</v>
      </c>
      <c r="C510" t="inlineStr">
        <is>
          <t xml:space="preserve">CONCLUIDO	</t>
        </is>
      </c>
      <c r="D510" t="n">
        <v>6.1405</v>
      </c>
      <c r="E510" t="n">
        <v>16.29</v>
      </c>
      <c r="F510" t="n">
        <v>12.93</v>
      </c>
      <c r="G510" t="n">
        <v>77.56</v>
      </c>
      <c r="H510" t="n">
        <v>0.91</v>
      </c>
      <c r="I510" t="n">
        <v>10</v>
      </c>
      <c r="J510" t="n">
        <v>290.1</v>
      </c>
      <c r="K510" t="n">
        <v>59.89</v>
      </c>
      <c r="L510" t="n">
        <v>14.75</v>
      </c>
      <c r="M510" t="n">
        <v>8</v>
      </c>
      <c r="N510" t="n">
        <v>80.47</v>
      </c>
      <c r="O510" t="n">
        <v>36013.72</v>
      </c>
      <c r="P510" t="n">
        <v>179.66</v>
      </c>
      <c r="Q510" t="n">
        <v>988.09</v>
      </c>
      <c r="R510" t="n">
        <v>43.09</v>
      </c>
      <c r="S510" t="n">
        <v>35.43</v>
      </c>
      <c r="T510" t="n">
        <v>2803.83</v>
      </c>
      <c r="U510" t="n">
        <v>0.82</v>
      </c>
      <c r="V510" t="n">
        <v>0.88</v>
      </c>
      <c r="W510" t="n">
        <v>2.98</v>
      </c>
      <c r="X510" t="n">
        <v>0.17</v>
      </c>
      <c r="Y510" t="n">
        <v>1</v>
      </c>
      <c r="Z510" t="n">
        <v>10</v>
      </c>
    </row>
    <row r="511">
      <c r="A511" t="n">
        <v>56</v>
      </c>
      <c r="B511" t="n">
        <v>135</v>
      </c>
      <c r="C511" t="inlineStr">
        <is>
          <t xml:space="preserve">CONCLUIDO	</t>
        </is>
      </c>
      <c r="D511" t="n">
        <v>6.1388</v>
      </c>
      <c r="E511" t="n">
        <v>16.29</v>
      </c>
      <c r="F511" t="n">
        <v>12.93</v>
      </c>
      <c r="G511" t="n">
        <v>77.59</v>
      </c>
      <c r="H511" t="n">
        <v>0.92</v>
      </c>
      <c r="I511" t="n">
        <v>10</v>
      </c>
      <c r="J511" t="n">
        <v>290.61</v>
      </c>
      <c r="K511" t="n">
        <v>59.89</v>
      </c>
      <c r="L511" t="n">
        <v>15</v>
      </c>
      <c r="M511" t="n">
        <v>8</v>
      </c>
      <c r="N511" t="n">
        <v>80.73</v>
      </c>
      <c r="O511" t="n">
        <v>36076.5</v>
      </c>
      <c r="P511" t="n">
        <v>179.18</v>
      </c>
      <c r="Q511" t="n">
        <v>988.1</v>
      </c>
      <c r="R511" t="n">
        <v>43.38</v>
      </c>
      <c r="S511" t="n">
        <v>35.43</v>
      </c>
      <c r="T511" t="n">
        <v>2948.89</v>
      </c>
      <c r="U511" t="n">
        <v>0.82</v>
      </c>
      <c r="V511" t="n">
        <v>0.88</v>
      </c>
      <c r="W511" t="n">
        <v>2.98</v>
      </c>
      <c r="X511" t="n">
        <v>0.18</v>
      </c>
      <c r="Y511" t="n">
        <v>1</v>
      </c>
      <c r="Z511" t="n">
        <v>10</v>
      </c>
    </row>
    <row r="512">
      <c r="A512" t="n">
        <v>57</v>
      </c>
      <c r="B512" t="n">
        <v>135</v>
      </c>
      <c r="C512" t="inlineStr">
        <is>
          <t xml:space="preserve">CONCLUIDO	</t>
        </is>
      </c>
      <c r="D512" t="n">
        <v>6.1389</v>
      </c>
      <c r="E512" t="n">
        <v>16.29</v>
      </c>
      <c r="F512" t="n">
        <v>12.93</v>
      </c>
      <c r="G512" t="n">
        <v>77.59</v>
      </c>
      <c r="H512" t="n">
        <v>0.93</v>
      </c>
      <c r="I512" t="n">
        <v>10</v>
      </c>
      <c r="J512" t="n">
        <v>291.12</v>
      </c>
      <c r="K512" t="n">
        <v>59.89</v>
      </c>
      <c r="L512" t="n">
        <v>15.25</v>
      </c>
      <c r="M512" t="n">
        <v>8</v>
      </c>
      <c r="N512" t="n">
        <v>80.98999999999999</v>
      </c>
      <c r="O512" t="n">
        <v>36139.39</v>
      </c>
      <c r="P512" t="n">
        <v>178.79</v>
      </c>
      <c r="Q512" t="n">
        <v>988.08</v>
      </c>
      <c r="R512" t="n">
        <v>43.27</v>
      </c>
      <c r="S512" t="n">
        <v>35.43</v>
      </c>
      <c r="T512" t="n">
        <v>2894.67</v>
      </c>
      <c r="U512" t="n">
        <v>0.82</v>
      </c>
      <c r="V512" t="n">
        <v>0.88</v>
      </c>
      <c r="W512" t="n">
        <v>2.98</v>
      </c>
      <c r="X512" t="n">
        <v>0.18</v>
      </c>
      <c r="Y512" t="n">
        <v>1</v>
      </c>
      <c r="Z512" t="n">
        <v>10</v>
      </c>
    </row>
    <row r="513">
      <c r="A513" t="n">
        <v>58</v>
      </c>
      <c r="B513" t="n">
        <v>135</v>
      </c>
      <c r="C513" t="inlineStr">
        <is>
          <t xml:space="preserve">CONCLUIDO	</t>
        </is>
      </c>
      <c r="D513" t="n">
        <v>6.1418</v>
      </c>
      <c r="E513" t="n">
        <v>16.28</v>
      </c>
      <c r="F513" t="n">
        <v>12.92</v>
      </c>
      <c r="G513" t="n">
        <v>77.54000000000001</v>
      </c>
      <c r="H513" t="n">
        <v>0.95</v>
      </c>
      <c r="I513" t="n">
        <v>10</v>
      </c>
      <c r="J513" t="n">
        <v>291.63</v>
      </c>
      <c r="K513" t="n">
        <v>59.89</v>
      </c>
      <c r="L513" t="n">
        <v>15.5</v>
      </c>
      <c r="M513" t="n">
        <v>8</v>
      </c>
      <c r="N513" t="n">
        <v>81.25</v>
      </c>
      <c r="O513" t="n">
        <v>36202.38</v>
      </c>
      <c r="P513" t="n">
        <v>177.43</v>
      </c>
      <c r="Q513" t="n">
        <v>988.08</v>
      </c>
      <c r="R513" t="n">
        <v>43.03</v>
      </c>
      <c r="S513" t="n">
        <v>35.43</v>
      </c>
      <c r="T513" t="n">
        <v>2774.98</v>
      </c>
      <c r="U513" t="n">
        <v>0.82</v>
      </c>
      <c r="V513" t="n">
        <v>0.88</v>
      </c>
      <c r="W513" t="n">
        <v>2.98</v>
      </c>
      <c r="X513" t="n">
        <v>0.17</v>
      </c>
      <c r="Y513" t="n">
        <v>1</v>
      </c>
      <c r="Z513" t="n">
        <v>10</v>
      </c>
    </row>
    <row r="514">
      <c r="A514" t="n">
        <v>59</v>
      </c>
      <c r="B514" t="n">
        <v>135</v>
      </c>
      <c r="C514" t="inlineStr">
        <is>
          <t xml:space="preserve">CONCLUIDO	</t>
        </is>
      </c>
      <c r="D514" t="n">
        <v>6.1644</v>
      </c>
      <c r="E514" t="n">
        <v>16.22</v>
      </c>
      <c r="F514" t="n">
        <v>12.91</v>
      </c>
      <c r="G514" t="n">
        <v>86.09</v>
      </c>
      <c r="H514" t="n">
        <v>0.96</v>
      </c>
      <c r="I514" t="n">
        <v>9</v>
      </c>
      <c r="J514" t="n">
        <v>292.15</v>
      </c>
      <c r="K514" t="n">
        <v>59.89</v>
      </c>
      <c r="L514" t="n">
        <v>15.75</v>
      </c>
      <c r="M514" t="n">
        <v>7</v>
      </c>
      <c r="N514" t="n">
        <v>81.51000000000001</v>
      </c>
      <c r="O514" t="n">
        <v>36265.48</v>
      </c>
      <c r="P514" t="n">
        <v>175.75</v>
      </c>
      <c r="Q514" t="n">
        <v>988.08</v>
      </c>
      <c r="R514" t="n">
        <v>42.7</v>
      </c>
      <c r="S514" t="n">
        <v>35.43</v>
      </c>
      <c r="T514" t="n">
        <v>2617.68</v>
      </c>
      <c r="U514" t="n">
        <v>0.83</v>
      </c>
      <c r="V514" t="n">
        <v>0.88</v>
      </c>
      <c r="W514" t="n">
        <v>2.98</v>
      </c>
      <c r="X514" t="n">
        <v>0.16</v>
      </c>
      <c r="Y514" t="n">
        <v>1</v>
      </c>
      <c r="Z514" t="n">
        <v>10</v>
      </c>
    </row>
    <row r="515">
      <c r="A515" t="n">
        <v>60</v>
      </c>
      <c r="B515" t="n">
        <v>135</v>
      </c>
      <c r="C515" t="inlineStr">
        <is>
          <t xml:space="preserve">CONCLUIDO	</t>
        </is>
      </c>
      <c r="D515" t="n">
        <v>6.163</v>
      </c>
      <c r="E515" t="n">
        <v>16.23</v>
      </c>
      <c r="F515" t="n">
        <v>12.92</v>
      </c>
      <c r="G515" t="n">
        <v>86.12</v>
      </c>
      <c r="H515" t="n">
        <v>0.97</v>
      </c>
      <c r="I515" t="n">
        <v>9</v>
      </c>
      <c r="J515" t="n">
        <v>292.66</v>
      </c>
      <c r="K515" t="n">
        <v>59.89</v>
      </c>
      <c r="L515" t="n">
        <v>16</v>
      </c>
      <c r="M515" t="n">
        <v>7</v>
      </c>
      <c r="N515" t="n">
        <v>81.77</v>
      </c>
      <c r="O515" t="n">
        <v>36328.69</v>
      </c>
      <c r="P515" t="n">
        <v>175.98</v>
      </c>
      <c r="Q515" t="n">
        <v>988.08</v>
      </c>
      <c r="R515" t="n">
        <v>42.82</v>
      </c>
      <c r="S515" t="n">
        <v>35.43</v>
      </c>
      <c r="T515" t="n">
        <v>2674.25</v>
      </c>
      <c r="U515" t="n">
        <v>0.83</v>
      </c>
      <c r="V515" t="n">
        <v>0.88</v>
      </c>
      <c r="W515" t="n">
        <v>2.98</v>
      </c>
      <c r="X515" t="n">
        <v>0.16</v>
      </c>
      <c r="Y515" t="n">
        <v>1</v>
      </c>
      <c r="Z515" t="n">
        <v>10</v>
      </c>
    </row>
    <row r="516">
      <c r="A516" t="n">
        <v>61</v>
      </c>
      <c r="B516" t="n">
        <v>135</v>
      </c>
      <c r="C516" t="inlineStr">
        <is>
          <t xml:space="preserve">CONCLUIDO	</t>
        </is>
      </c>
      <c r="D516" t="n">
        <v>6.1632</v>
      </c>
      <c r="E516" t="n">
        <v>16.23</v>
      </c>
      <c r="F516" t="n">
        <v>12.92</v>
      </c>
      <c r="G516" t="n">
        <v>86.11</v>
      </c>
      <c r="H516" t="n">
        <v>0.99</v>
      </c>
      <c r="I516" t="n">
        <v>9</v>
      </c>
      <c r="J516" t="n">
        <v>293.17</v>
      </c>
      <c r="K516" t="n">
        <v>59.89</v>
      </c>
      <c r="L516" t="n">
        <v>16.25</v>
      </c>
      <c r="M516" t="n">
        <v>6</v>
      </c>
      <c r="N516" t="n">
        <v>82.03</v>
      </c>
      <c r="O516" t="n">
        <v>36392.01</v>
      </c>
      <c r="P516" t="n">
        <v>176.08</v>
      </c>
      <c r="Q516" t="n">
        <v>988.16</v>
      </c>
      <c r="R516" t="n">
        <v>42.85</v>
      </c>
      <c r="S516" t="n">
        <v>35.43</v>
      </c>
      <c r="T516" t="n">
        <v>2692.95</v>
      </c>
      <c r="U516" t="n">
        <v>0.83</v>
      </c>
      <c r="V516" t="n">
        <v>0.88</v>
      </c>
      <c r="W516" t="n">
        <v>2.98</v>
      </c>
      <c r="X516" t="n">
        <v>0.16</v>
      </c>
      <c r="Y516" t="n">
        <v>1</v>
      </c>
      <c r="Z516" t="n">
        <v>10</v>
      </c>
    </row>
    <row r="517">
      <c r="A517" t="n">
        <v>62</v>
      </c>
      <c r="B517" t="n">
        <v>135</v>
      </c>
      <c r="C517" t="inlineStr">
        <is>
          <t xml:space="preserve">CONCLUIDO	</t>
        </is>
      </c>
      <c r="D517" t="n">
        <v>6.1623</v>
      </c>
      <c r="E517" t="n">
        <v>16.23</v>
      </c>
      <c r="F517" t="n">
        <v>12.92</v>
      </c>
      <c r="G517" t="n">
        <v>86.13</v>
      </c>
      <c r="H517" t="n">
        <v>1</v>
      </c>
      <c r="I517" t="n">
        <v>9</v>
      </c>
      <c r="J517" t="n">
        <v>293.69</v>
      </c>
      <c r="K517" t="n">
        <v>59.89</v>
      </c>
      <c r="L517" t="n">
        <v>16.5</v>
      </c>
      <c r="M517" t="n">
        <v>4</v>
      </c>
      <c r="N517" t="n">
        <v>82.3</v>
      </c>
      <c r="O517" t="n">
        <v>36455.44</v>
      </c>
      <c r="P517" t="n">
        <v>175.78</v>
      </c>
      <c r="Q517" t="n">
        <v>988.14</v>
      </c>
      <c r="R517" t="n">
        <v>42.82</v>
      </c>
      <c r="S517" t="n">
        <v>35.43</v>
      </c>
      <c r="T517" t="n">
        <v>2674.1</v>
      </c>
      <c r="U517" t="n">
        <v>0.83</v>
      </c>
      <c r="V517" t="n">
        <v>0.88</v>
      </c>
      <c r="W517" t="n">
        <v>2.98</v>
      </c>
      <c r="X517" t="n">
        <v>0.17</v>
      </c>
      <c r="Y517" t="n">
        <v>1</v>
      </c>
      <c r="Z517" t="n">
        <v>10</v>
      </c>
    </row>
    <row r="518">
      <c r="A518" t="n">
        <v>63</v>
      </c>
      <c r="B518" t="n">
        <v>135</v>
      </c>
      <c r="C518" t="inlineStr">
        <is>
          <t xml:space="preserve">CONCLUIDO	</t>
        </is>
      </c>
      <c r="D518" t="n">
        <v>6.1626</v>
      </c>
      <c r="E518" t="n">
        <v>16.23</v>
      </c>
      <c r="F518" t="n">
        <v>12.92</v>
      </c>
      <c r="G518" t="n">
        <v>86.13</v>
      </c>
      <c r="H518" t="n">
        <v>1.01</v>
      </c>
      <c r="I518" t="n">
        <v>9</v>
      </c>
      <c r="J518" t="n">
        <v>294.2</v>
      </c>
      <c r="K518" t="n">
        <v>59.89</v>
      </c>
      <c r="L518" t="n">
        <v>16.75</v>
      </c>
      <c r="M518" t="n">
        <v>4</v>
      </c>
      <c r="N518" t="n">
        <v>82.56</v>
      </c>
      <c r="O518" t="n">
        <v>36518.97</v>
      </c>
      <c r="P518" t="n">
        <v>175.94</v>
      </c>
      <c r="Q518" t="n">
        <v>988.14</v>
      </c>
      <c r="R518" t="n">
        <v>42.81</v>
      </c>
      <c r="S518" t="n">
        <v>35.43</v>
      </c>
      <c r="T518" t="n">
        <v>2669.92</v>
      </c>
      <c r="U518" t="n">
        <v>0.83</v>
      </c>
      <c r="V518" t="n">
        <v>0.88</v>
      </c>
      <c r="W518" t="n">
        <v>2.98</v>
      </c>
      <c r="X518" t="n">
        <v>0.17</v>
      </c>
      <c r="Y518" t="n">
        <v>1</v>
      </c>
      <c r="Z518" t="n">
        <v>10</v>
      </c>
    </row>
    <row r="519">
      <c r="A519" t="n">
        <v>64</v>
      </c>
      <c r="B519" t="n">
        <v>135</v>
      </c>
      <c r="C519" t="inlineStr">
        <is>
          <t xml:space="preserve">CONCLUIDO	</t>
        </is>
      </c>
      <c r="D519" t="n">
        <v>6.1646</v>
      </c>
      <c r="E519" t="n">
        <v>16.22</v>
      </c>
      <c r="F519" t="n">
        <v>12.91</v>
      </c>
      <c r="G519" t="n">
        <v>86.09</v>
      </c>
      <c r="H519" t="n">
        <v>1.03</v>
      </c>
      <c r="I519" t="n">
        <v>9</v>
      </c>
      <c r="J519" t="n">
        <v>294.72</v>
      </c>
      <c r="K519" t="n">
        <v>59.89</v>
      </c>
      <c r="L519" t="n">
        <v>17</v>
      </c>
      <c r="M519" t="n">
        <v>2</v>
      </c>
      <c r="N519" t="n">
        <v>82.83</v>
      </c>
      <c r="O519" t="n">
        <v>36582.62</v>
      </c>
      <c r="P519" t="n">
        <v>174.68</v>
      </c>
      <c r="Q519" t="n">
        <v>988.2</v>
      </c>
      <c r="R519" t="n">
        <v>42.59</v>
      </c>
      <c r="S519" t="n">
        <v>35.43</v>
      </c>
      <c r="T519" t="n">
        <v>2561.08</v>
      </c>
      <c r="U519" t="n">
        <v>0.83</v>
      </c>
      <c r="V519" t="n">
        <v>0.88</v>
      </c>
      <c r="W519" t="n">
        <v>2.98</v>
      </c>
      <c r="X519" t="n">
        <v>0.16</v>
      </c>
      <c r="Y519" t="n">
        <v>1</v>
      </c>
      <c r="Z519" t="n">
        <v>10</v>
      </c>
    </row>
    <row r="520">
      <c r="A520" t="n">
        <v>65</v>
      </c>
      <c r="B520" t="n">
        <v>135</v>
      </c>
      <c r="C520" t="inlineStr">
        <is>
          <t xml:space="preserve">CONCLUIDO	</t>
        </is>
      </c>
      <c r="D520" t="n">
        <v>6.1649</v>
      </c>
      <c r="E520" t="n">
        <v>16.22</v>
      </c>
      <c r="F520" t="n">
        <v>12.91</v>
      </c>
      <c r="G520" t="n">
        <v>86.09</v>
      </c>
      <c r="H520" t="n">
        <v>1.04</v>
      </c>
      <c r="I520" t="n">
        <v>9</v>
      </c>
      <c r="J520" t="n">
        <v>295.23</v>
      </c>
      <c r="K520" t="n">
        <v>59.89</v>
      </c>
      <c r="L520" t="n">
        <v>17.25</v>
      </c>
      <c r="M520" t="n">
        <v>1</v>
      </c>
      <c r="N520" t="n">
        <v>83.09999999999999</v>
      </c>
      <c r="O520" t="n">
        <v>36646.38</v>
      </c>
      <c r="P520" t="n">
        <v>174.71</v>
      </c>
      <c r="Q520" t="n">
        <v>988.1799999999999</v>
      </c>
      <c r="R520" t="n">
        <v>42.57</v>
      </c>
      <c r="S520" t="n">
        <v>35.43</v>
      </c>
      <c r="T520" t="n">
        <v>2549.46</v>
      </c>
      <c r="U520" t="n">
        <v>0.83</v>
      </c>
      <c r="V520" t="n">
        <v>0.88</v>
      </c>
      <c r="W520" t="n">
        <v>2.98</v>
      </c>
      <c r="X520" t="n">
        <v>0.16</v>
      </c>
      <c r="Y520" t="n">
        <v>1</v>
      </c>
      <c r="Z520" t="n">
        <v>10</v>
      </c>
    </row>
    <row r="521">
      <c r="A521" t="n">
        <v>66</v>
      </c>
      <c r="B521" t="n">
        <v>135</v>
      </c>
      <c r="C521" t="inlineStr">
        <is>
          <t xml:space="preserve">CONCLUIDO	</t>
        </is>
      </c>
      <c r="D521" t="n">
        <v>6.1643</v>
      </c>
      <c r="E521" t="n">
        <v>16.22</v>
      </c>
      <c r="F521" t="n">
        <v>12.91</v>
      </c>
      <c r="G521" t="n">
        <v>86.09999999999999</v>
      </c>
      <c r="H521" t="n">
        <v>1.05</v>
      </c>
      <c r="I521" t="n">
        <v>9</v>
      </c>
      <c r="J521" t="n">
        <v>295.75</v>
      </c>
      <c r="K521" t="n">
        <v>59.89</v>
      </c>
      <c r="L521" t="n">
        <v>17.5</v>
      </c>
      <c r="M521" t="n">
        <v>0</v>
      </c>
      <c r="N521" t="n">
        <v>83.36</v>
      </c>
      <c r="O521" t="n">
        <v>36710.24</v>
      </c>
      <c r="P521" t="n">
        <v>174.9</v>
      </c>
      <c r="Q521" t="n">
        <v>988.1799999999999</v>
      </c>
      <c r="R521" t="n">
        <v>42.54</v>
      </c>
      <c r="S521" t="n">
        <v>35.43</v>
      </c>
      <c r="T521" t="n">
        <v>2536.19</v>
      </c>
      <c r="U521" t="n">
        <v>0.83</v>
      </c>
      <c r="V521" t="n">
        <v>0.88</v>
      </c>
      <c r="W521" t="n">
        <v>2.98</v>
      </c>
      <c r="X521" t="n">
        <v>0.16</v>
      </c>
      <c r="Y521" t="n">
        <v>1</v>
      </c>
      <c r="Z521" t="n">
        <v>10</v>
      </c>
    </row>
    <row r="522">
      <c r="A522" t="n">
        <v>0</v>
      </c>
      <c r="B522" t="n">
        <v>80</v>
      </c>
      <c r="C522" t="inlineStr">
        <is>
          <t xml:space="preserve">CONCLUIDO	</t>
        </is>
      </c>
      <c r="D522" t="n">
        <v>4.4993</v>
      </c>
      <c r="E522" t="n">
        <v>22.23</v>
      </c>
      <c r="F522" t="n">
        <v>15.52</v>
      </c>
      <c r="G522" t="n">
        <v>6.85</v>
      </c>
      <c r="H522" t="n">
        <v>0.11</v>
      </c>
      <c r="I522" t="n">
        <v>136</v>
      </c>
      <c r="J522" t="n">
        <v>159.12</v>
      </c>
      <c r="K522" t="n">
        <v>50.28</v>
      </c>
      <c r="L522" t="n">
        <v>1</v>
      </c>
      <c r="M522" t="n">
        <v>134</v>
      </c>
      <c r="N522" t="n">
        <v>27.84</v>
      </c>
      <c r="O522" t="n">
        <v>19859.16</v>
      </c>
      <c r="P522" t="n">
        <v>188.14</v>
      </c>
      <c r="Q522" t="n">
        <v>988.5</v>
      </c>
      <c r="R522" t="n">
        <v>123.55</v>
      </c>
      <c r="S522" t="n">
        <v>35.43</v>
      </c>
      <c r="T522" t="n">
        <v>42405.31</v>
      </c>
      <c r="U522" t="n">
        <v>0.29</v>
      </c>
      <c r="V522" t="n">
        <v>0.73</v>
      </c>
      <c r="W522" t="n">
        <v>3.19</v>
      </c>
      <c r="X522" t="n">
        <v>2.76</v>
      </c>
      <c r="Y522" t="n">
        <v>1</v>
      </c>
      <c r="Z522" t="n">
        <v>10</v>
      </c>
    </row>
    <row r="523">
      <c r="A523" t="n">
        <v>1</v>
      </c>
      <c r="B523" t="n">
        <v>80</v>
      </c>
      <c r="C523" t="inlineStr">
        <is>
          <t xml:space="preserve">CONCLUIDO	</t>
        </is>
      </c>
      <c r="D523" t="n">
        <v>4.8736</v>
      </c>
      <c r="E523" t="n">
        <v>20.52</v>
      </c>
      <c r="F523" t="n">
        <v>14.84</v>
      </c>
      <c r="G523" t="n">
        <v>8.56</v>
      </c>
      <c r="H523" t="n">
        <v>0.14</v>
      </c>
      <c r="I523" t="n">
        <v>104</v>
      </c>
      <c r="J523" t="n">
        <v>159.48</v>
      </c>
      <c r="K523" t="n">
        <v>50.28</v>
      </c>
      <c r="L523" t="n">
        <v>1.25</v>
      </c>
      <c r="M523" t="n">
        <v>102</v>
      </c>
      <c r="N523" t="n">
        <v>27.95</v>
      </c>
      <c r="O523" t="n">
        <v>19902.91</v>
      </c>
      <c r="P523" t="n">
        <v>178.58</v>
      </c>
      <c r="Q523" t="n">
        <v>988.26</v>
      </c>
      <c r="R523" t="n">
        <v>102.99</v>
      </c>
      <c r="S523" t="n">
        <v>35.43</v>
      </c>
      <c r="T523" t="n">
        <v>32286.93</v>
      </c>
      <c r="U523" t="n">
        <v>0.34</v>
      </c>
      <c r="V523" t="n">
        <v>0.77</v>
      </c>
      <c r="W523" t="n">
        <v>3.13</v>
      </c>
      <c r="X523" t="n">
        <v>2.09</v>
      </c>
      <c r="Y523" t="n">
        <v>1</v>
      </c>
      <c r="Z523" t="n">
        <v>10</v>
      </c>
    </row>
    <row r="524">
      <c r="A524" t="n">
        <v>2</v>
      </c>
      <c r="B524" t="n">
        <v>80</v>
      </c>
      <c r="C524" t="inlineStr">
        <is>
          <t xml:space="preserve">CONCLUIDO	</t>
        </is>
      </c>
      <c r="D524" t="n">
        <v>5.1354</v>
      </c>
      <c r="E524" t="n">
        <v>19.47</v>
      </c>
      <c r="F524" t="n">
        <v>14.44</v>
      </c>
      <c r="G524" t="n">
        <v>10.32</v>
      </c>
      <c r="H524" t="n">
        <v>0.17</v>
      </c>
      <c r="I524" t="n">
        <v>84</v>
      </c>
      <c r="J524" t="n">
        <v>159.83</v>
      </c>
      <c r="K524" t="n">
        <v>50.28</v>
      </c>
      <c r="L524" t="n">
        <v>1.5</v>
      </c>
      <c r="M524" t="n">
        <v>82</v>
      </c>
      <c r="N524" t="n">
        <v>28.05</v>
      </c>
      <c r="O524" t="n">
        <v>19946.71</v>
      </c>
      <c r="P524" t="n">
        <v>172.47</v>
      </c>
      <c r="Q524" t="n">
        <v>988.5</v>
      </c>
      <c r="R524" t="n">
        <v>90.40000000000001</v>
      </c>
      <c r="S524" t="n">
        <v>35.43</v>
      </c>
      <c r="T524" t="n">
        <v>26090.95</v>
      </c>
      <c r="U524" t="n">
        <v>0.39</v>
      </c>
      <c r="V524" t="n">
        <v>0.79</v>
      </c>
      <c r="W524" t="n">
        <v>3.1</v>
      </c>
      <c r="X524" t="n">
        <v>1.68</v>
      </c>
      <c r="Y524" t="n">
        <v>1</v>
      </c>
      <c r="Z524" t="n">
        <v>10</v>
      </c>
    </row>
    <row r="525">
      <c r="A525" t="n">
        <v>3</v>
      </c>
      <c r="B525" t="n">
        <v>80</v>
      </c>
      <c r="C525" t="inlineStr">
        <is>
          <t xml:space="preserve">CONCLUIDO	</t>
        </is>
      </c>
      <c r="D525" t="n">
        <v>5.3342</v>
      </c>
      <c r="E525" t="n">
        <v>18.75</v>
      </c>
      <c r="F525" t="n">
        <v>14.17</v>
      </c>
      <c r="G525" t="n">
        <v>12.14</v>
      </c>
      <c r="H525" t="n">
        <v>0.19</v>
      </c>
      <c r="I525" t="n">
        <v>70</v>
      </c>
      <c r="J525" t="n">
        <v>160.19</v>
      </c>
      <c r="K525" t="n">
        <v>50.28</v>
      </c>
      <c r="L525" t="n">
        <v>1.75</v>
      </c>
      <c r="M525" t="n">
        <v>68</v>
      </c>
      <c r="N525" t="n">
        <v>28.16</v>
      </c>
      <c r="O525" t="n">
        <v>19990.53</v>
      </c>
      <c r="P525" t="n">
        <v>168</v>
      </c>
      <c r="Q525" t="n">
        <v>988.3099999999999</v>
      </c>
      <c r="R525" t="n">
        <v>81.43000000000001</v>
      </c>
      <c r="S525" t="n">
        <v>35.43</v>
      </c>
      <c r="T525" t="n">
        <v>21675.21</v>
      </c>
      <c r="U525" t="n">
        <v>0.44</v>
      </c>
      <c r="V525" t="n">
        <v>0.8</v>
      </c>
      <c r="W525" t="n">
        <v>3.09</v>
      </c>
      <c r="X525" t="n">
        <v>1.41</v>
      </c>
      <c r="Y525" t="n">
        <v>1</v>
      </c>
      <c r="Z525" t="n">
        <v>10</v>
      </c>
    </row>
    <row r="526">
      <c r="A526" t="n">
        <v>4</v>
      </c>
      <c r="B526" t="n">
        <v>80</v>
      </c>
      <c r="C526" t="inlineStr">
        <is>
          <t xml:space="preserve">CONCLUIDO	</t>
        </is>
      </c>
      <c r="D526" t="n">
        <v>5.4932</v>
      </c>
      <c r="E526" t="n">
        <v>18.2</v>
      </c>
      <c r="F526" t="n">
        <v>13.95</v>
      </c>
      <c r="G526" t="n">
        <v>13.95</v>
      </c>
      <c r="H526" t="n">
        <v>0.22</v>
      </c>
      <c r="I526" t="n">
        <v>60</v>
      </c>
      <c r="J526" t="n">
        <v>160.54</v>
      </c>
      <c r="K526" t="n">
        <v>50.28</v>
      </c>
      <c r="L526" t="n">
        <v>2</v>
      </c>
      <c r="M526" t="n">
        <v>58</v>
      </c>
      <c r="N526" t="n">
        <v>28.26</v>
      </c>
      <c r="O526" t="n">
        <v>20034.4</v>
      </c>
      <c r="P526" t="n">
        <v>164.16</v>
      </c>
      <c r="Q526" t="n">
        <v>988.41</v>
      </c>
      <c r="R526" t="n">
        <v>74.88</v>
      </c>
      <c r="S526" t="n">
        <v>35.43</v>
      </c>
      <c r="T526" t="n">
        <v>18450.64</v>
      </c>
      <c r="U526" t="n">
        <v>0.47</v>
      </c>
      <c r="V526" t="n">
        <v>0.82</v>
      </c>
      <c r="W526" t="n">
        <v>3.06</v>
      </c>
      <c r="X526" t="n">
        <v>1.19</v>
      </c>
      <c r="Y526" t="n">
        <v>1</v>
      </c>
      <c r="Z526" t="n">
        <v>10</v>
      </c>
    </row>
    <row r="527">
      <c r="A527" t="n">
        <v>5</v>
      </c>
      <c r="B527" t="n">
        <v>80</v>
      </c>
      <c r="C527" t="inlineStr">
        <is>
          <t xml:space="preserve">CONCLUIDO	</t>
        </is>
      </c>
      <c r="D527" t="n">
        <v>5.6099</v>
      </c>
      <c r="E527" t="n">
        <v>17.83</v>
      </c>
      <c r="F527" t="n">
        <v>13.79</v>
      </c>
      <c r="G527" t="n">
        <v>15.62</v>
      </c>
      <c r="H527" t="n">
        <v>0.25</v>
      </c>
      <c r="I527" t="n">
        <v>53</v>
      </c>
      <c r="J527" t="n">
        <v>160.9</v>
      </c>
      <c r="K527" t="n">
        <v>50.28</v>
      </c>
      <c r="L527" t="n">
        <v>2.25</v>
      </c>
      <c r="M527" t="n">
        <v>51</v>
      </c>
      <c r="N527" t="n">
        <v>28.37</v>
      </c>
      <c r="O527" t="n">
        <v>20078.3</v>
      </c>
      <c r="P527" t="n">
        <v>161.13</v>
      </c>
      <c r="Q527" t="n">
        <v>988.24</v>
      </c>
      <c r="R527" t="n">
        <v>70.31999999999999</v>
      </c>
      <c r="S527" t="n">
        <v>35.43</v>
      </c>
      <c r="T527" t="n">
        <v>16207.68</v>
      </c>
      <c r="U527" t="n">
        <v>0.5</v>
      </c>
      <c r="V527" t="n">
        <v>0.83</v>
      </c>
      <c r="W527" t="n">
        <v>3.04</v>
      </c>
      <c r="X527" t="n">
        <v>1.04</v>
      </c>
      <c r="Y527" t="n">
        <v>1</v>
      </c>
      <c r="Z527" t="n">
        <v>10</v>
      </c>
    </row>
    <row r="528">
      <c r="A528" t="n">
        <v>6</v>
      </c>
      <c r="B528" t="n">
        <v>80</v>
      </c>
      <c r="C528" t="inlineStr">
        <is>
          <t xml:space="preserve">CONCLUIDO	</t>
        </is>
      </c>
      <c r="D528" t="n">
        <v>5.7051</v>
      </c>
      <c r="E528" t="n">
        <v>17.53</v>
      </c>
      <c r="F528" t="n">
        <v>13.69</v>
      </c>
      <c r="G528" t="n">
        <v>17.48</v>
      </c>
      <c r="H528" t="n">
        <v>0.27</v>
      </c>
      <c r="I528" t="n">
        <v>47</v>
      </c>
      <c r="J528" t="n">
        <v>161.26</v>
      </c>
      <c r="K528" t="n">
        <v>50.28</v>
      </c>
      <c r="L528" t="n">
        <v>2.5</v>
      </c>
      <c r="M528" t="n">
        <v>45</v>
      </c>
      <c r="N528" t="n">
        <v>28.48</v>
      </c>
      <c r="O528" t="n">
        <v>20122.23</v>
      </c>
      <c r="P528" t="n">
        <v>158.6</v>
      </c>
      <c r="Q528" t="n">
        <v>988.3099999999999</v>
      </c>
      <c r="R528" t="n">
        <v>66.41</v>
      </c>
      <c r="S528" t="n">
        <v>35.43</v>
      </c>
      <c r="T528" t="n">
        <v>14281.93</v>
      </c>
      <c r="U528" t="n">
        <v>0.53</v>
      </c>
      <c r="V528" t="n">
        <v>0.83</v>
      </c>
      <c r="W528" t="n">
        <v>3.05</v>
      </c>
      <c r="X528" t="n">
        <v>0.93</v>
      </c>
      <c r="Y528" t="n">
        <v>1</v>
      </c>
      <c r="Z528" t="n">
        <v>10</v>
      </c>
    </row>
    <row r="529">
      <c r="A529" t="n">
        <v>7</v>
      </c>
      <c r="B529" t="n">
        <v>80</v>
      </c>
      <c r="C529" t="inlineStr">
        <is>
          <t xml:space="preserve">CONCLUIDO	</t>
        </is>
      </c>
      <c r="D529" t="n">
        <v>5.794</v>
      </c>
      <c r="E529" t="n">
        <v>17.26</v>
      </c>
      <c r="F529" t="n">
        <v>13.58</v>
      </c>
      <c r="G529" t="n">
        <v>19.4</v>
      </c>
      <c r="H529" t="n">
        <v>0.3</v>
      </c>
      <c r="I529" t="n">
        <v>42</v>
      </c>
      <c r="J529" t="n">
        <v>161.61</v>
      </c>
      <c r="K529" t="n">
        <v>50.28</v>
      </c>
      <c r="L529" t="n">
        <v>2.75</v>
      </c>
      <c r="M529" t="n">
        <v>40</v>
      </c>
      <c r="N529" t="n">
        <v>28.58</v>
      </c>
      <c r="O529" t="n">
        <v>20166.2</v>
      </c>
      <c r="P529" t="n">
        <v>156.12</v>
      </c>
      <c r="Q529" t="n">
        <v>988.26</v>
      </c>
      <c r="R529" t="n">
        <v>63.26</v>
      </c>
      <c r="S529" t="n">
        <v>35.43</v>
      </c>
      <c r="T529" t="n">
        <v>12731.96</v>
      </c>
      <c r="U529" t="n">
        <v>0.5600000000000001</v>
      </c>
      <c r="V529" t="n">
        <v>0.84</v>
      </c>
      <c r="W529" t="n">
        <v>3.04</v>
      </c>
      <c r="X529" t="n">
        <v>0.83</v>
      </c>
      <c r="Y529" t="n">
        <v>1</v>
      </c>
      <c r="Z529" t="n">
        <v>10</v>
      </c>
    </row>
    <row r="530">
      <c r="A530" t="n">
        <v>8</v>
      </c>
      <c r="B530" t="n">
        <v>80</v>
      </c>
      <c r="C530" t="inlineStr">
        <is>
          <t xml:space="preserve">CONCLUIDO	</t>
        </is>
      </c>
      <c r="D530" t="n">
        <v>5.8688</v>
      </c>
      <c r="E530" t="n">
        <v>17.04</v>
      </c>
      <c r="F530" t="n">
        <v>13.49</v>
      </c>
      <c r="G530" t="n">
        <v>21.3</v>
      </c>
      <c r="H530" t="n">
        <v>0.33</v>
      </c>
      <c r="I530" t="n">
        <v>38</v>
      </c>
      <c r="J530" t="n">
        <v>161.97</v>
      </c>
      <c r="K530" t="n">
        <v>50.28</v>
      </c>
      <c r="L530" t="n">
        <v>3</v>
      </c>
      <c r="M530" t="n">
        <v>36</v>
      </c>
      <c r="N530" t="n">
        <v>28.69</v>
      </c>
      <c r="O530" t="n">
        <v>20210.21</v>
      </c>
      <c r="P530" t="n">
        <v>153.78</v>
      </c>
      <c r="Q530" t="n">
        <v>988.3</v>
      </c>
      <c r="R530" t="n">
        <v>60.58</v>
      </c>
      <c r="S530" t="n">
        <v>35.43</v>
      </c>
      <c r="T530" t="n">
        <v>11412.2</v>
      </c>
      <c r="U530" t="n">
        <v>0.58</v>
      </c>
      <c r="V530" t="n">
        <v>0.84</v>
      </c>
      <c r="W530" t="n">
        <v>3.03</v>
      </c>
      <c r="X530" t="n">
        <v>0.74</v>
      </c>
      <c r="Y530" t="n">
        <v>1</v>
      </c>
      <c r="Z530" t="n">
        <v>10</v>
      </c>
    </row>
    <row r="531">
      <c r="A531" t="n">
        <v>9</v>
      </c>
      <c r="B531" t="n">
        <v>80</v>
      </c>
      <c r="C531" t="inlineStr">
        <is>
          <t xml:space="preserve">CONCLUIDO	</t>
        </is>
      </c>
      <c r="D531" t="n">
        <v>5.9229</v>
      </c>
      <c r="E531" t="n">
        <v>16.88</v>
      </c>
      <c r="F531" t="n">
        <v>13.43</v>
      </c>
      <c r="G531" t="n">
        <v>23.03</v>
      </c>
      <c r="H531" t="n">
        <v>0.35</v>
      </c>
      <c r="I531" t="n">
        <v>35</v>
      </c>
      <c r="J531" t="n">
        <v>162.33</v>
      </c>
      <c r="K531" t="n">
        <v>50.28</v>
      </c>
      <c r="L531" t="n">
        <v>3.25</v>
      </c>
      <c r="M531" t="n">
        <v>33</v>
      </c>
      <c r="N531" t="n">
        <v>28.8</v>
      </c>
      <c r="O531" t="n">
        <v>20254.26</v>
      </c>
      <c r="P531" t="n">
        <v>151.72</v>
      </c>
      <c r="Q531" t="n">
        <v>988.21</v>
      </c>
      <c r="R531" t="n">
        <v>58.76</v>
      </c>
      <c r="S531" t="n">
        <v>35.43</v>
      </c>
      <c r="T531" t="n">
        <v>10517.33</v>
      </c>
      <c r="U531" t="n">
        <v>0.6</v>
      </c>
      <c r="V531" t="n">
        <v>0.85</v>
      </c>
      <c r="W531" t="n">
        <v>3.02</v>
      </c>
      <c r="X531" t="n">
        <v>0.68</v>
      </c>
      <c r="Y531" t="n">
        <v>1</v>
      </c>
      <c r="Z531" t="n">
        <v>10</v>
      </c>
    </row>
    <row r="532">
      <c r="A532" t="n">
        <v>10</v>
      </c>
      <c r="B532" t="n">
        <v>80</v>
      </c>
      <c r="C532" t="inlineStr">
        <is>
          <t xml:space="preserve">CONCLUIDO	</t>
        </is>
      </c>
      <c r="D532" t="n">
        <v>5.9725</v>
      </c>
      <c r="E532" t="n">
        <v>16.74</v>
      </c>
      <c r="F532" t="n">
        <v>13.39</v>
      </c>
      <c r="G532" t="n">
        <v>25.1</v>
      </c>
      <c r="H532" t="n">
        <v>0.38</v>
      </c>
      <c r="I532" t="n">
        <v>32</v>
      </c>
      <c r="J532" t="n">
        <v>162.68</v>
      </c>
      <c r="K532" t="n">
        <v>50.28</v>
      </c>
      <c r="L532" t="n">
        <v>3.5</v>
      </c>
      <c r="M532" t="n">
        <v>30</v>
      </c>
      <c r="N532" t="n">
        <v>28.9</v>
      </c>
      <c r="O532" t="n">
        <v>20298.34</v>
      </c>
      <c r="P532" t="n">
        <v>149.72</v>
      </c>
      <c r="Q532" t="n">
        <v>988.11</v>
      </c>
      <c r="R532" t="n">
        <v>57.41</v>
      </c>
      <c r="S532" t="n">
        <v>35.43</v>
      </c>
      <c r="T532" t="n">
        <v>9857.34</v>
      </c>
      <c r="U532" t="n">
        <v>0.62</v>
      </c>
      <c r="V532" t="n">
        <v>0.85</v>
      </c>
      <c r="W532" t="n">
        <v>3.02</v>
      </c>
      <c r="X532" t="n">
        <v>0.63</v>
      </c>
      <c r="Y532" t="n">
        <v>1</v>
      </c>
      <c r="Z532" t="n">
        <v>10</v>
      </c>
    </row>
    <row r="533">
      <c r="A533" t="n">
        <v>11</v>
      </c>
      <c r="B533" t="n">
        <v>80</v>
      </c>
      <c r="C533" t="inlineStr">
        <is>
          <t xml:space="preserve">CONCLUIDO	</t>
        </is>
      </c>
      <c r="D533" t="n">
        <v>6.0178</v>
      </c>
      <c r="E533" t="n">
        <v>16.62</v>
      </c>
      <c r="F533" t="n">
        <v>13.33</v>
      </c>
      <c r="G533" t="n">
        <v>26.65</v>
      </c>
      <c r="H533" t="n">
        <v>0.41</v>
      </c>
      <c r="I533" t="n">
        <v>30</v>
      </c>
      <c r="J533" t="n">
        <v>163.04</v>
      </c>
      <c r="K533" t="n">
        <v>50.28</v>
      </c>
      <c r="L533" t="n">
        <v>3.75</v>
      </c>
      <c r="M533" t="n">
        <v>28</v>
      </c>
      <c r="N533" t="n">
        <v>29.01</v>
      </c>
      <c r="O533" t="n">
        <v>20342.46</v>
      </c>
      <c r="P533" t="n">
        <v>147.84</v>
      </c>
      <c r="Q533" t="n">
        <v>988.22</v>
      </c>
      <c r="R533" t="n">
        <v>55.51</v>
      </c>
      <c r="S533" t="n">
        <v>35.43</v>
      </c>
      <c r="T533" t="n">
        <v>8914.98</v>
      </c>
      <c r="U533" t="n">
        <v>0.64</v>
      </c>
      <c r="V533" t="n">
        <v>0.86</v>
      </c>
      <c r="W533" t="n">
        <v>3.01</v>
      </c>
      <c r="X533" t="n">
        <v>0.57</v>
      </c>
      <c r="Y533" t="n">
        <v>1</v>
      </c>
      <c r="Z533" t="n">
        <v>10</v>
      </c>
    </row>
    <row r="534">
      <c r="A534" t="n">
        <v>12</v>
      </c>
      <c r="B534" t="n">
        <v>80</v>
      </c>
      <c r="C534" t="inlineStr">
        <is>
          <t xml:space="preserve">CONCLUIDO	</t>
        </is>
      </c>
      <c r="D534" t="n">
        <v>6.0465</v>
      </c>
      <c r="E534" t="n">
        <v>16.54</v>
      </c>
      <c r="F534" t="n">
        <v>13.31</v>
      </c>
      <c r="G534" t="n">
        <v>28.53</v>
      </c>
      <c r="H534" t="n">
        <v>0.43</v>
      </c>
      <c r="I534" t="n">
        <v>28</v>
      </c>
      <c r="J534" t="n">
        <v>163.4</v>
      </c>
      <c r="K534" t="n">
        <v>50.28</v>
      </c>
      <c r="L534" t="n">
        <v>4</v>
      </c>
      <c r="M534" t="n">
        <v>26</v>
      </c>
      <c r="N534" t="n">
        <v>29.12</v>
      </c>
      <c r="O534" t="n">
        <v>20386.62</v>
      </c>
      <c r="P534" t="n">
        <v>146.39</v>
      </c>
      <c r="Q534" t="n">
        <v>988.3200000000001</v>
      </c>
      <c r="R534" t="n">
        <v>55.2</v>
      </c>
      <c r="S534" t="n">
        <v>35.43</v>
      </c>
      <c r="T534" t="n">
        <v>8769.549999999999</v>
      </c>
      <c r="U534" t="n">
        <v>0.64</v>
      </c>
      <c r="V534" t="n">
        <v>0.86</v>
      </c>
      <c r="W534" t="n">
        <v>3.01</v>
      </c>
      <c r="X534" t="n">
        <v>0.5600000000000001</v>
      </c>
      <c r="Y534" t="n">
        <v>1</v>
      </c>
      <c r="Z534" t="n">
        <v>10</v>
      </c>
    </row>
    <row r="535">
      <c r="A535" t="n">
        <v>13</v>
      </c>
      <c r="B535" t="n">
        <v>80</v>
      </c>
      <c r="C535" t="inlineStr">
        <is>
          <t xml:space="preserve">CONCLUIDO	</t>
        </is>
      </c>
      <c r="D535" t="n">
        <v>6.0902</v>
      </c>
      <c r="E535" t="n">
        <v>16.42</v>
      </c>
      <c r="F535" t="n">
        <v>13.26</v>
      </c>
      <c r="G535" t="n">
        <v>30.59</v>
      </c>
      <c r="H535" t="n">
        <v>0.46</v>
      </c>
      <c r="I535" t="n">
        <v>26</v>
      </c>
      <c r="J535" t="n">
        <v>163.76</v>
      </c>
      <c r="K535" t="n">
        <v>50.28</v>
      </c>
      <c r="L535" t="n">
        <v>4.25</v>
      </c>
      <c r="M535" t="n">
        <v>24</v>
      </c>
      <c r="N535" t="n">
        <v>29.23</v>
      </c>
      <c r="O535" t="n">
        <v>20430.81</v>
      </c>
      <c r="P535" t="n">
        <v>144.49</v>
      </c>
      <c r="Q535" t="n">
        <v>988.13</v>
      </c>
      <c r="R535" t="n">
        <v>53.28</v>
      </c>
      <c r="S535" t="n">
        <v>35.43</v>
      </c>
      <c r="T535" t="n">
        <v>7822.76</v>
      </c>
      <c r="U535" t="n">
        <v>0.67</v>
      </c>
      <c r="V535" t="n">
        <v>0.86</v>
      </c>
      <c r="W535" t="n">
        <v>3.01</v>
      </c>
      <c r="X535" t="n">
        <v>0.5</v>
      </c>
      <c r="Y535" t="n">
        <v>1</v>
      </c>
      <c r="Z535" t="n">
        <v>10</v>
      </c>
    </row>
    <row r="536">
      <c r="A536" t="n">
        <v>14</v>
      </c>
      <c r="B536" t="n">
        <v>80</v>
      </c>
      <c r="C536" t="inlineStr">
        <is>
          <t xml:space="preserve">CONCLUIDO	</t>
        </is>
      </c>
      <c r="D536" t="n">
        <v>6.1317</v>
      </c>
      <c r="E536" t="n">
        <v>16.31</v>
      </c>
      <c r="F536" t="n">
        <v>13.21</v>
      </c>
      <c r="G536" t="n">
        <v>33.03</v>
      </c>
      <c r="H536" t="n">
        <v>0.49</v>
      </c>
      <c r="I536" t="n">
        <v>24</v>
      </c>
      <c r="J536" t="n">
        <v>164.12</v>
      </c>
      <c r="K536" t="n">
        <v>50.28</v>
      </c>
      <c r="L536" t="n">
        <v>4.5</v>
      </c>
      <c r="M536" t="n">
        <v>22</v>
      </c>
      <c r="N536" t="n">
        <v>29.34</v>
      </c>
      <c r="O536" t="n">
        <v>20475.04</v>
      </c>
      <c r="P536" t="n">
        <v>142.43</v>
      </c>
      <c r="Q536" t="n">
        <v>988.15</v>
      </c>
      <c r="R536" t="n">
        <v>51.83</v>
      </c>
      <c r="S536" t="n">
        <v>35.43</v>
      </c>
      <c r="T536" t="n">
        <v>7104.52</v>
      </c>
      <c r="U536" t="n">
        <v>0.68</v>
      </c>
      <c r="V536" t="n">
        <v>0.86</v>
      </c>
      <c r="W536" t="n">
        <v>3.01</v>
      </c>
      <c r="X536" t="n">
        <v>0.46</v>
      </c>
      <c r="Y536" t="n">
        <v>1</v>
      </c>
      <c r="Z536" t="n">
        <v>10</v>
      </c>
    </row>
    <row r="537">
      <c r="A537" t="n">
        <v>15</v>
      </c>
      <c r="B537" t="n">
        <v>80</v>
      </c>
      <c r="C537" t="inlineStr">
        <is>
          <t xml:space="preserve">CONCLUIDO	</t>
        </is>
      </c>
      <c r="D537" t="n">
        <v>6.1455</v>
      </c>
      <c r="E537" t="n">
        <v>16.27</v>
      </c>
      <c r="F537" t="n">
        <v>13.21</v>
      </c>
      <c r="G537" t="n">
        <v>34.45</v>
      </c>
      <c r="H537" t="n">
        <v>0.51</v>
      </c>
      <c r="I537" t="n">
        <v>23</v>
      </c>
      <c r="J537" t="n">
        <v>164.48</v>
      </c>
      <c r="K537" t="n">
        <v>50.28</v>
      </c>
      <c r="L537" t="n">
        <v>4.75</v>
      </c>
      <c r="M537" t="n">
        <v>21</v>
      </c>
      <c r="N537" t="n">
        <v>29.45</v>
      </c>
      <c r="O537" t="n">
        <v>20519.3</v>
      </c>
      <c r="P537" t="n">
        <v>141.03</v>
      </c>
      <c r="Q537" t="n">
        <v>988.2</v>
      </c>
      <c r="R537" t="n">
        <v>51.61</v>
      </c>
      <c r="S537" t="n">
        <v>35.43</v>
      </c>
      <c r="T537" t="n">
        <v>7001.29</v>
      </c>
      <c r="U537" t="n">
        <v>0.6899999999999999</v>
      </c>
      <c r="V537" t="n">
        <v>0.86</v>
      </c>
      <c r="W537" t="n">
        <v>3.01</v>
      </c>
      <c r="X537" t="n">
        <v>0.45</v>
      </c>
      <c r="Y537" t="n">
        <v>1</v>
      </c>
      <c r="Z537" t="n">
        <v>10</v>
      </c>
    </row>
    <row r="538">
      <c r="A538" t="n">
        <v>16</v>
      </c>
      <c r="B538" t="n">
        <v>80</v>
      </c>
      <c r="C538" t="inlineStr">
        <is>
          <t xml:space="preserve">CONCLUIDO	</t>
        </is>
      </c>
      <c r="D538" t="n">
        <v>6.1892</v>
      </c>
      <c r="E538" t="n">
        <v>16.16</v>
      </c>
      <c r="F538" t="n">
        <v>13.16</v>
      </c>
      <c r="G538" t="n">
        <v>37.59</v>
      </c>
      <c r="H538" t="n">
        <v>0.54</v>
      </c>
      <c r="I538" t="n">
        <v>21</v>
      </c>
      <c r="J538" t="n">
        <v>164.83</v>
      </c>
      <c r="K538" t="n">
        <v>50.28</v>
      </c>
      <c r="L538" t="n">
        <v>5</v>
      </c>
      <c r="M538" t="n">
        <v>19</v>
      </c>
      <c r="N538" t="n">
        <v>29.55</v>
      </c>
      <c r="O538" t="n">
        <v>20563.61</v>
      </c>
      <c r="P538" t="n">
        <v>138.96</v>
      </c>
      <c r="Q538" t="n">
        <v>988.15</v>
      </c>
      <c r="R538" t="n">
        <v>50.44</v>
      </c>
      <c r="S538" t="n">
        <v>35.43</v>
      </c>
      <c r="T538" t="n">
        <v>6424.61</v>
      </c>
      <c r="U538" t="n">
        <v>0.7</v>
      </c>
      <c r="V538" t="n">
        <v>0.87</v>
      </c>
      <c r="W538" t="n">
        <v>2.99</v>
      </c>
      <c r="X538" t="n">
        <v>0.4</v>
      </c>
      <c r="Y538" t="n">
        <v>1</v>
      </c>
      <c r="Z538" t="n">
        <v>10</v>
      </c>
    </row>
    <row r="539">
      <c r="A539" t="n">
        <v>17</v>
      </c>
      <c r="B539" t="n">
        <v>80</v>
      </c>
      <c r="C539" t="inlineStr">
        <is>
          <t xml:space="preserve">CONCLUIDO	</t>
        </is>
      </c>
      <c r="D539" t="n">
        <v>6.214</v>
      </c>
      <c r="E539" t="n">
        <v>16.09</v>
      </c>
      <c r="F539" t="n">
        <v>13.12</v>
      </c>
      <c r="G539" t="n">
        <v>39.37</v>
      </c>
      <c r="H539" t="n">
        <v>0.5600000000000001</v>
      </c>
      <c r="I539" t="n">
        <v>20</v>
      </c>
      <c r="J539" t="n">
        <v>165.19</v>
      </c>
      <c r="K539" t="n">
        <v>50.28</v>
      </c>
      <c r="L539" t="n">
        <v>5.25</v>
      </c>
      <c r="M539" t="n">
        <v>18</v>
      </c>
      <c r="N539" t="n">
        <v>29.66</v>
      </c>
      <c r="O539" t="n">
        <v>20607.95</v>
      </c>
      <c r="P539" t="n">
        <v>137.49</v>
      </c>
      <c r="Q539" t="n">
        <v>988.21</v>
      </c>
      <c r="R539" t="n">
        <v>49.14</v>
      </c>
      <c r="S539" t="n">
        <v>35.43</v>
      </c>
      <c r="T539" t="n">
        <v>5782.06</v>
      </c>
      <c r="U539" t="n">
        <v>0.72</v>
      </c>
      <c r="V539" t="n">
        <v>0.87</v>
      </c>
      <c r="W539" t="n">
        <v>3</v>
      </c>
      <c r="X539" t="n">
        <v>0.37</v>
      </c>
      <c r="Y539" t="n">
        <v>1</v>
      </c>
      <c r="Z539" t="n">
        <v>10</v>
      </c>
    </row>
    <row r="540">
      <c r="A540" t="n">
        <v>18</v>
      </c>
      <c r="B540" t="n">
        <v>80</v>
      </c>
      <c r="C540" t="inlineStr">
        <is>
          <t xml:space="preserve">CONCLUIDO	</t>
        </is>
      </c>
      <c r="D540" t="n">
        <v>6.2309</v>
      </c>
      <c r="E540" t="n">
        <v>16.05</v>
      </c>
      <c r="F540" t="n">
        <v>13.11</v>
      </c>
      <c r="G540" t="n">
        <v>41.41</v>
      </c>
      <c r="H540" t="n">
        <v>0.59</v>
      </c>
      <c r="I540" t="n">
        <v>19</v>
      </c>
      <c r="J540" t="n">
        <v>165.55</v>
      </c>
      <c r="K540" t="n">
        <v>50.28</v>
      </c>
      <c r="L540" t="n">
        <v>5.5</v>
      </c>
      <c r="M540" t="n">
        <v>17</v>
      </c>
      <c r="N540" t="n">
        <v>29.77</v>
      </c>
      <c r="O540" t="n">
        <v>20652.33</v>
      </c>
      <c r="P540" t="n">
        <v>135.61</v>
      </c>
      <c r="Q540" t="n">
        <v>988.12</v>
      </c>
      <c r="R540" t="n">
        <v>48.91</v>
      </c>
      <c r="S540" t="n">
        <v>35.43</v>
      </c>
      <c r="T540" t="n">
        <v>5669.5</v>
      </c>
      <c r="U540" t="n">
        <v>0.72</v>
      </c>
      <c r="V540" t="n">
        <v>0.87</v>
      </c>
      <c r="W540" t="n">
        <v>3</v>
      </c>
      <c r="X540" t="n">
        <v>0.36</v>
      </c>
      <c r="Y540" t="n">
        <v>1</v>
      </c>
      <c r="Z540" t="n">
        <v>10</v>
      </c>
    </row>
    <row r="541">
      <c r="A541" t="n">
        <v>19</v>
      </c>
      <c r="B541" t="n">
        <v>80</v>
      </c>
      <c r="C541" t="inlineStr">
        <is>
          <t xml:space="preserve">CONCLUIDO	</t>
        </is>
      </c>
      <c r="D541" t="n">
        <v>6.2488</v>
      </c>
      <c r="E541" t="n">
        <v>16</v>
      </c>
      <c r="F541" t="n">
        <v>13.1</v>
      </c>
      <c r="G541" t="n">
        <v>43.66</v>
      </c>
      <c r="H541" t="n">
        <v>0.61</v>
      </c>
      <c r="I541" t="n">
        <v>18</v>
      </c>
      <c r="J541" t="n">
        <v>165.91</v>
      </c>
      <c r="K541" t="n">
        <v>50.28</v>
      </c>
      <c r="L541" t="n">
        <v>5.75</v>
      </c>
      <c r="M541" t="n">
        <v>16</v>
      </c>
      <c r="N541" t="n">
        <v>29.88</v>
      </c>
      <c r="O541" t="n">
        <v>20696.74</v>
      </c>
      <c r="P541" t="n">
        <v>133.8</v>
      </c>
      <c r="Q541" t="n">
        <v>988.15</v>
      </c>
      <c r="R541" t="n">
        <v>48.34</v>
      </c>
      <c r="S541" t="n">
        <v>35.43</v>
      </c>
      <c r="T541" t="n">
        <v>5389.84</v>
      </c>
      <c r="U541" t="n">
        <v>0.73</v>
      </c>
      <c r="V541" t="n">
        <v>0.87</v>
      </c>
      <c r="W541" t="n">
        <v>3</v>
      </c>
      <c r="X541" t="n">
        <v>0.34</v>
      </c>
      <c r="Y541" t="n">
        <v>1</v>
      </c>
      <c r="Z541" t="n">
        <v>10</v>
      </c>
    </row>
    <row r="542">
      <c r="A542" t="n">
        <v>20</v>
      </c>
      <c r="B542" t="n">
        <v>80</v>
      </c>
      <c r="C542" t="inlineStr">
        <is>
          <t xml:space="preserve">CONCLUIDO	</t>
        </is>
      </c>
      <c r="D542" t="n">
        <v>6.2708</v>
      </c>
      <c r="E542" t="n">
        <v>15.95</v>
      </c>
      <c r="F542" t="n">
        <v>13.07</v>
      </c>
      <c r="G542" t="n">
        <v>46.15</v>
      </c>
      <c r="H542" t="n">
        <v>0.64</v>
      </c>
      <c r="I542" t="n">
        <v>17</v>
      </c>
      <c r="J542" t="n">
        <v>166.27</v>
      </c>
      <c r="K542" t="n">
        <v>50.28</v>
      </c>
      <c r="L542" t="n">
        <v>6</v>
      </c>
      <c r="M542" t="n">
        <v>15</v>
      </c>
      <c r="N542" t="n">
        <v>29.99</v>
      </c>
      <c r="O542" t="n">
        <v>20741.2</v>
      </c>
      <c r="P542" t="n">
        <v>131.1</v>
      </c>
      <c r="Q542" t="n">
        <v>988.13</v>
      </c>
      <c r="R542" t="n">
        <v>47.78</v>
      </c>
      <c r="S542" t="n">
        <v>35.43</v>
      </c>
      <c r="T542" t="n">
        <v>5115.49</v>
      </c>
      <c r="U542" t="n">
        <v>0.74</v>
      </c>
      <c r="V542" t="n">
        <v>0.87</v>
      </c>
      <c r="W542" t="n">
        <v>2.99</v>
      </c>
      <c r="X542" t="n">
        <v>0.32</v>
      </c>
      <c r="Y542" t="n">
        <v>1</v>
      </c>
      <c r="Z542" t="n">
        <v>10</v>
      </c>
    </row>
    <row r="543">
      <c r="A543" t="n">
        <v>21</v>
      </c>
      <c r="B543" t="n">
        <v>80</v>
      </c>
      <c r="C543" t="inlineStr">
        <is>
          <t xml:space="preserve">CONCLUIDO	</t>
        </is>
      </c>
      <c r="D543" t="n">
        <v>6.2928</v>
      </c>
      <c r="E543" t="n">
        <v>15.89</v>
      </c>
      <c r="F543" t="n">
        <v>13.05</v>
      </c>
      <c r="G543" t="n">
        <v>48.94</v>
      </c>
      <c r="H543" t="n">
        <v>0.66</v>
      </c>
      <c r="I543" t="n">
        <v>16</v>
      </c>
      <c r="J543" t="n">
        <v>166.64</v>
      </c>
      <c r="K543" t="n">
        <v>50.28</v>
      </c>
      <c r="L543" t="n">
        <v>6.25</v>
      </c>
      <c r="M543" t="n">
        <v>14</v>
      </c>
      <c r="N543" t="n">
        <v>30.11</v>
      </c>
      <c r="O543" t="n">
        <v>20785.69</v>
      </c>
      <c r="P543" t="n">
        <v>129.73</v>
      </c>
      <c r="Q543" t="n">
        <v>988.24</v>
      </c>
      <c r="R543" t="n">
        <v>46.92</v>
      </c>
      <c r="S543" t="n">
        <v>35.43</v>
      </c>
      <c r="T543" t="n">
        <v>4690.05</v>
      </c>
      <c r="U543" t="n">
        <v>0.76</v>
      </c>
      <c r="V543" t="n">
        <v>0.87</v>
      </c>
      <c r="W543" t="n">
        <v>2.99</v>
      </c>
      <c r="X543" t="n">
        <v>0.3</v>
      </c>
      <c r="Y543" t="n">
        <v>1</v>
      </c>
      <c r="Z543" t="n">
        <v>10</v>
      </c>
    </row>
    <row r="544">
      <c r="A544" t="n">
        <v>22</v>
      </c>
      <c r="B544" t="n">
        <v>80</v>
      </c>
      <c r="C544" t="inlineStr">
        <is>
          <t xml:space="preserve">CONCLUIDO	</t>
        </is>
      </c>
      <c r="D544" t="n">
        <v>6.2926</v>
      </c>
      <c r="E544" t="n">
        <v>15.89</v>
      </c>
      <c r="F544" t="n">
        <v>13.05</v>
      </c>
      <c r="G544" t="n">
        <v>48.94</v>
      </c>
      <c r="H544" t="n">
        <v>0.6899999999999999</v>
      </c>
      <c r="I544" t="n">
        <v>16</v>
      </c>
      <c r="J544" t="n">
        <v>167</v>
      </c>
      <c r="K544" t="n">
        <v>50.28</v>
      </c>
      <c r="L544" t="n">
        <v>6.5</v>
      </c>
      <c r="M544" t="n">
        <v>14</v>
      </c>
      <c r="N544" t="n">
        <v>30.22</v>
      </c>
      <c r="O544" t="n">
        <v>20830.22</v>
      </c>
      <c r="P544" t="n">
        <v>127.81</v>
      </c>
      <c r="Q544" t="n">
        <v>988.14</v>
      </c>
      <c r="R544" t="n">
        <v>47.12</v>
      </c>
      <c r="S544" t="n">
        <v>35.43</v>
      </c>
      <c r="T544" t="n">
        <v>4792.56</v>
      </c>
      <c r="U544" t="n">
        <v>0.75</v>
      </c>
      <c r="V544" t="n">
        <v>0.87</v>
      </c>
      <c r="W544" t="n">
        <v>2.99</v>
      </c>
      <c r="X544" t="n">
        <v>0.3</v>
      </c>
      <c r="Y544" t="n">
        <v>1</v>
      </c>
      <c r="Z544" t="n">
        <v>10</v>
      </c>
    </row>
    <row r="545">
      <c r="A545" t="n">
        <v>23</v>
      </c>
      <c r="B545" t="n">
        <v>80</v>
      </c>
      <c r="C545" t="inlineStr">
        <is>
          <t xml:space="preserve">CONCLUIDO	</t>
        </is>
      </c>
      <c r="D545" t="n">
        <v>6.3134</v>
      </c>
      <c r="E545" t="n">
        <v>15.84</v>
      </c>
      <c r="F545" t="n">
        <v>13.03</v>
      </c>
      <c r="G545" t="n">
        <v>52.13</v>
      </c>
      <c r="H545" t="n">
        <v>0.71</v>
      </c>
      <c r="I545" t="n">
        <v>15</v>
      </c>
      <c r="J545" t="n">
        <v>167.36</v>
      </c>
      <c r="K545" t="n">
        <v>50.28</v>
      </c>
      <c r="L545" t="n">
        <v>6.75</v>
      </c>
      <c r="M545" t="n">
        <v>11</v>
      </c>
      <c r="N545" t="n">
        <v>30.33</v>
      </c>
      <c r="O545" t="n">
        <v>20874.78</v>
      </c>
      <c r="P545" t="n">
        <v>126.62</v>
      </c>
      <c r="Q545" t="n">
        <v>988.08</v>
      </c>
      <c r="R545" t="n">
        <v>46.39</v>
      </c>
      <c r="S545" t="n">
        <v>35.43</v>
      </c>
      <c r="T545" t="n">
        <v>4430.11</v>
      </c>
      <c r="U545" t="n">
        <v>0.76</v>
      </c>
      <c r="V545" t="n">
        <v>0.87</v>
      </c>
      <c r="W545" t="n">
        <v>2.99</v>
      </c>
      <c r="X545" t="n">
        <v>0.28</v>
      </c>
      <c r="Y545" t="n">
        <v>1</v>
      </c>
      <c r="Z545" t="n">
        <v>10</v>
      </c>
    </row>
    <row r="546">
      <c r="A546" t="n">
        <v>24</v>
      </c>
      <c r="B546" t="n">
        <v>80</v>
      </c>
      <c r="C546" t="inlineStr">
        <is>
          <t xml:space="preserve">CONCLUIDO	</t>
        </is>
      </c>
      <c r="D546" t="n">
        <v>6.3257</v>
      </c>
      <c r="E546" t="n">
        <v>15.81</v>
      </c>
      <c r="F546" t="n">
        <v>13.03</v>
      </c>
      <c r="G546" t="n">
        <v>55.86</v>
      </c>
      <c r="H546" t="n">
        <v>0.74</v>
      </c>
      <c r="I546" t="n">
        <v>14</v>
      </c>
      <c r="J546" t="n">
        <v>167.72</v>
      </c>
      <c r="K546" t="n">
        <v>50.28</v>
      </c>
      <c r="L546" t="n">
        <v>7</v>
      </c>
      <c r="M546" t="n">
        <v>7</v>
      </c>
      <c r="N546" t="n">
        <v>30.44</v>
      </c>
      <c r="O546" t="n">
        <v>20919.39</v>
      </c>
      <c r="P546" t="n">
        <v>125</v>
      </c>
      <c r="Q546" t="n">
        <v>988.11</v>
      </c>
      <c r="R546" t="n">
        <v>46.1</v>
      </c>
      <c r="S546" t="n">
        <v>35.43</v>
      </c>
      <c r="T546" t="n">
        <v>4289.46</v>
      </c>
      <c r="U546" t="n">
        <v>0.77</v>
      </c>
      <c r="V546" t="n">
        <v>0.87</v>
      </c>
      <c r="W546" t="n">
        <v>3</v>
      </c>
      <c r="X546" t="n">
        <v>0.28</v>
      </c>
      <c r="Y546" t="n">
        <v>1</v>
      </c>
      <c r="Z546" t="n">
        <v>10</v>
      </c>
    </row>
    <row r="547">
      <c r="A547" t="n">
        <v>25</v>
      </c>
      <c r="B547" t="n">
        <v>80</v>
      </c>
      <c r="C547" t="inlineStr">
        <is>
          <t xml:space="preserve">CONCLUIDO	</t>
        </is>
      </c>
      <c r="D547" t="n">
        <v>6.3277</v>
      </c>
      <c r="E547" t="n">
        <v>15.8</v>
      </c>
      <c r="F547" t="n">
        <v>13.03</v>
      </c>
      <c r="G547" t="n">
        <v>55.83</v>
      </c>
      <c r="H547" t="n">
        <v>0.76</v>
      </c>
      <c r="I547" t="n">
        <v>14</v>
      </c>
      <c r="J547" t="n">
        <v>168.08</v>
      </c>
      <c r="K547" t="n">
        <v>50.28</v>
      </c>
      <c r="L547" t="n">
        <v>7.25</v>
      </c>
      <c r="M547" t="n">
        <v>4</v>
      </c>
      <c r="N547" t="n">
        <v>30.55</v>
      </c>
      <c r="O547" t="n">
        <v>20964.03</v>
      </c>
      <c r="P547" t="n">
        <v>124.85</v>
      </c>
      <c r="Q547" t="n">
        <v>988.1799999999999</v>
      </c>
      <c r="R547" t="n">
        <v>46.06</v>
      </c>
      <c r="S547" t="n">
        <v>35.43</v>
      </c>
      <c r="T547" t="n">
        <v>4273.01</v>
      </c>
      <c r="U547" t="n">
        <v>0.77</v>
      </c>
      <c r="V547" t="n">
        <v>0.87</v>
      </c>
      <c r="W547" t="n">
        <v>3</v>
      </c>
      <c r="X547" t="n">
        <v>0.27</v>
      </c>
      <c r="Y547" t="n">
        <v>1</v>
      </c>
      <c r="Z547" t="n">
        <v>10</v>
      </c>
    </row>
    <row r="548">
      <c r="A548" t="n">
        <v>26</v>
      </c>
      <c r="B548" t="n">
        <v>80</v>
      </c>
      <c r="C548" t="inlineStr">
        <is>
          <t xml:space="preserve">CONCLUIDO	</t>
        </is>
      </c>
      <c r="D548" t="n">
        <v>6.3282</v>
      </c>
      <c r="E548" t="n">
        <v>15.8</v>
      </c>
      <c r="F548" t="n">
        <v>13.03</v>
      </c>
      <c r="G548" t="n">
        <v>55.83</v>
      </c>
      <c r="H548" t="n">
        <v>0.79</v>
      </c>
      <c r="I548" t="n">
        <v>14</v>
      </c>
      <c r="J548" t="n">
        <v>168.44</v>
      </c>
      <c r="K548" t="n">
        <v>50.28</v>
      </c>
      <c r="L548" t="n">
        <v>7.5</v>
      </c>
      <c r="M548" t="n">
        <v>1</v>
      </c>
      <c r="N548" t="n">
        <v>30.66</v>
      </c>
      <c r="O548" t="n">
        <v>21008.71</v>
      </c>
      <c r="P548" t="n">
        <v>124.91</v>
      </c>
      <c r="Q548" t="n">
        <v>988.12</v>
      </c>
      <c r="R548" t="n">
        <v>45.74</v>
      </c>
      <c r="S548" t="n">
        <v>35.43</v>
      </c>
      <c r="T548" t="n">
        <v>4111.77</v>
      </c>
      <c r="U548" t="n">
        <v>0.77</v>
      </c>
      <c r="V548" t="n">
        <v>0.87</v>
      </c>
      <c r="W548" t="n">
        <v>3</v>
      </c>
      <c r="X548" t="n">
        <v>0.27</v>
      </c>
      <c r="Y548" t="n">
        <v>1</v>
      </c>
      <c r="Z548" t="n">
        <v>10</v>
      </c>
    </row>
    <row r="549">
      <c r="A549" t="n">
        <v>27</v>
      </c>
      <c r="B549" t="n">
        <v>80</v>
      </c>
      <c r="C549" t="inlineStr">
        <is>
          <t xml:space="preserve">CONCLUIDO	</t>
        </is>
      </c>
      <c r="D549" t="n">
        <v>6.3284</v>
      </c>
      <c r="E549" t="n">
        <v>15.8</v>
      </c>
      <c r="F549" t="n">
        <v>13.03</v>
      </c>
      <c r="G549" t="n">
        <v>55.83</v>
      </c>
      <c r="H549" t="n">
        <v>0.8100000000000001</v>
      </c>
      <c r="I549" t="n">
        <v>14</v>
      </c>
      <c r="J549" t="n">
        <v>168.81</v>
      </c>
      <c r="K549" t="n">
        <v>50.28</v>
      </c>
      <c r="L549" t="n">
        <v>7.75</v>
      </c>
      <c r="M549" t="n">
        <v>1</v>
      </c>
      <c r="N549" t="n">
        <v>30.78</v>
      </c>
      <c r="O549" t="n">
        <v>21053.43</v>
      </c>
      <c r="P549" t="n">
        <v>124.95</v>
      </c>
      <c r="Q549" t="n">
        <v>988.12</v>
      </c>
      <c r="R549" t="n">
        <v>45.77</v>
      </c>
      <c r="S549" t="n">
        <v>35.43</v>
      </c>
      <c r="T549" t="n">
        <v>4124.35</v>
      </c>
      <c r="U549" t="n">
        <v>0.77</v>
      </c>
      <c r="V549" t="n">
        <v>0.87</v>
      </c>
      <c r="W549" t="n">
        <v>3</v>
      </c>
      <c r="X549" t="n">
        <v>0.27</v>
      </c>
      <c r="Y549" t="n">
        <v>1</v>
      </c>
      <c r="Z549" t="n">
        <v>10</v>
      </c>
    </row>
    <row r="550">
      <c r="A550" t="n">
        <v>28</v>
      </c>
      <c r="B550" t="n">
        <v>80</v>
      </c>
      <c r="C550" t="inlineStr">
        <is>
          <t xml:space="preserve">CONCLUIDO	</t>
        </is>
      </c>
      <c r="D550" t="n">
        <v>6.3277</v>
      </c>
      <c r="E550" t="n">
        <v>15.8</v>
      </c>
      <c r="F550" t="n">
        <v>13.03</v>
      </c>
      <c r="G550" t="n">
        <v>55.83</v>
      </c>
      <c r="H550" t="n">
        <v>0.84</v>
      </c>
      <c r="I550" t="n">
        <v>14</v>
      </c>
      <c r="J550" t="n">
        <v>169.17</v>
      </c>
      <c r="K550" t="n">
        <v>50.28</v>
      </c>
      <c r="L550" t="n">
        <v>8</v>
      </c>
      <c r="M550" t="n">
        <v>0</v>
      </c>
      <c r="N550" t="n">
        <v>30.89</v>
      </c>
      <c r="O550" t="n">
        <v>21098.19</v>
      </c>
      <c r="P550" t="n">
        <v>125.17</v>
      </c>
      <c r="Q550" t="n">
        <v>988.12</v>
      </c>
      <c r="R550" t="n">
        <v>45.79</v>
      </c>
      <c r="S550" t="n">
        <v>35.43</v>
      </c>
      <c r="T550" t="n">
        <v>4135.74</v>
      </c>
      <c r="U550" t="n">
        <v>0.77</v>
      </c>
      <c r="V550" t="n">
        <v>0.87</v>
      </c>
      <c r="W550" t="n">
        <v>3</v>
      </c>
      <c r="X550" t="n">
        <v>0.27</v>
      </c>
      <c r="Y550" t="n">
        <v>1</v>
      </c>
      <c r="Z550" t="n">
        <v>10</v>
      </c>
    </row>
    <row r="551">
      <c r="A551" t="n">
        <v>0</v>
      </c>
      <c r="B551" t="n">
        <v>115</v>
      </c>
      <c r="C551" t="inlineStr">
        <is>
          <t xml:space="preserve">CONCLUIDO	</t>
        </is>
      </c>
      <c r="D551" t="n">
        <v>3.7022</v>
      </c>
      <c r="E551" t="n">
        <v>27.01</v>
      </c>
      <c r="F551" t="n">
        <v>16.45</v>
      </c>
      <c r="G551" t="n">
        <v>5.48</v>
      </c>
      <c r="H551" t="n">
        <v>0.08</v>
      </c>
      <c r="I551" t="n">
        <v>180</v>
      </c>
      <c r="J551" t="n">
        <v>222.93</v>
      </c>
      <c r="K551" t="n">
        <v>56.94</v>
      </c>
      <c r="L551" t="n">
        <v>1</v>
      </c>
      <c r="M551" t="n">
        <v>178</v>
      </c>
      <c r="N551" t="n">
        <v>49.99</v>
      </c>
      <c r="O551" t="n">
        <v>27728.69</v>
      </c>
      <c r="P551" t="n">
        <v>249.33</v>
      </c>
      <c r="Q551" t="n">
        <v>988.78</v>
      </c>
      <c r="R551" t="n">
        <v>152.7</v>
      </c>
      <c r="S551" t="n">
        <v>35.43</v>
      </c>
      <c r="T551" t="n">
        <v>56761.5</v>
      </c>
      <c r="U551" t="n">
        <v>0.23</v>
      </c>
      <c r="V551" t="n">
        <v>0.6899999999999999</v>
      </c>
      <c r="W551" t="n">
        <v>3.26</v>
      </c>
      <c r="X551" t="n">
        <v>3.69</v>
      </c>
      <c r="Y551" t="n">
        <v>1</v>
      </c>
      <c r="Z551" t="n">
        <v>10</v>
      </c>
    </row>
    <row r="552">
      <c r="A552" t="n">
        <v>1</v>
      </c>
      <c r="B552" t="n">
        <v>115</v>
      </c>
      <c r="C552" t="inlineStr">
        <is>
          <t xml:space="preserve">CONCLUIDO	</t>
        </is>
      </c>
      <c r="D552" t="n">
        <v>4.1552</v>
      </c>
      <c r="E552" t="n">
        <v>24.07</v>
      </c>
      <c r="F552" t="n">
        <v>15.48</v>
      </c>
      <c r="G552" t="n">
        <v>6.88</v>
      </c>
      <c r="H552" t="n">
        <v>0.1</v>
      </c>
      <c r="I552" t="n">
        <v>135</v>
      </c>
      <c r="J552" t="n">
        <v>223.35</v>
      </c>
      <c r="K552" t="n">
        <v>56.94</v>
      </c>
      <c r="L552" t="n">
        <v>1.25</v>
      </c>
      <c r="M552" t="n">
        <v>133</v>
      </c>
      <c r="N552" t="n">
        <v>50.15</v>
      </c>
      <c r="O552" t="n">
        <v>27780.03</v>
      </c>
      <c r="P552" t="n">
        <v>233.82</v>
      </c>
      <c r="Q552" t="n">
        <v>988.47</v>
      </c>
      <c r="R552" t="n">
        <v>122.37</v>
      </c>
      <c r="S552" t="n">
        <v>35.43</v>
      </c>
      <c r="T552" t="n">
        <v>41820.85</v>
      </c>
      <c r="U552" t="n">
        <v>0.29</v>
      </c>
      <c r="V552" t="n">
        <v>0.74</v>
      </c>
      <c r="W552" t="n">
        <v>3.19</v>
      </c>
      <c r="X552" t="n">
        <v>2.72</v>
      </c>
      <c r="Y552" t="n">
        <v>1</v>
      </c>
      <c r="Z552" t="n">
        <v>10</v>
      </c>
    </row>
    <row r="553">
      <c r="A553" t="n">
        <v>2</v>
      </c>
      <c r="B553" t="n">
        <v>115</v>
      </c>
      <c r="C553" t="inlineStr">
        <is>
          <t xml:space="preserve">CONCLUIDO	</t>
        </is>
      </c>
      <c r="D553" t="n">
        <v>4.4611</v>
      </c>
      <c r="E553" t="n">
        <v>22.42</v>
      </c>
      <c r="F553" t="n">
        <v>14.97</v>
      </c>
      <c r="G553" t="n">
        <v>8.24</v>
      </c>
      <c r="H553" t="n">
        <v>0.12</v>
      </c>
      <c r="I553" t="n">
        <v>109</v>
      </c>
      <c r="J553" t="n">
        <v>223.76</v>
      </c>
      <c r="K553" t="n">
        <v>56.94</v>
      </c>
      <c r="L553" t="n">
        <v>1.5</v>
      </c>
      <c r="M553" t="n">
        <v>107</v>
      </c>
      <c r="N553" t="n">
        <v>50.32</v>
      </c>
      <c r="O553" t="n">
        <v>27831.42</v>
      </c>
      <c r="P553" t="n">
        <v>225.31</v>
      </c>
      <c r="Q553" t="n">
        <v>988.58</v>
      </c>
      <c r="R553" t="n">
        <v>105.95</v>
      </c>
      <c r="S553" t="n">
        <v>35.43</v>
      </c>
      <c r="T553" t="n">
        <v>33742.35</v>
      </c>
      <c r="U553" t="n">
        <v>0.33</v>
      </c>
      <c r="V553" t="n">
        <v>0.76</v>
      </c>
      <c r="W553" t="n">
        <v>3.16</v>
      </c>
      <c r="X553" t="n">
        <v>2.21</v>
      </c>
      <c r="Y553" t="n">
        <v>1</v>
      </c>
      <c r="Z553" t="n">
        <v>10</v>
      </c>
    </row>
    <row r="554">
      <c r="A554" t="n">
        <v>3</v>
      </c>
      <c r="B554" t="n">
        <v>115</v>
      </c>
      <c r="C554" t="inlineStr">
        <is>
          <t xml:space="preserve">CONCLUIDO	</t>
        </is>
      </c>
      <c r="D554" t="n">
        <v>4.7118</v>
      </c>
      <c r="E554" t="n">
        <v>21.22</v>
      </c>
      <c r="F554" t="n">
        <v>14.57</v>
      </c>
      <c r="G554" t="n">
        <v>9.609999999999999</v>
      </c>
      <c r="H554" t="n">
        <v>0.14</v>
      </c>
      <c r="I554" t="n">
        <v>91</v>
      </c>
      <c r="J554" t="n">
        <v>224.18</v>
      </c>
      <c r="K554" t="n">
        <v>56.94</v>
      </c>
      <c r="L554" t="n">
        <v>1.75</v>
      </c>
      <c r="M554" t="n">
        <v>89</v>
      </c>
      <c r="N554" t="n">
        <v>50.49</v>
      </c>
      <c r="O554" t="n">
        <v>27882.87</v>
      </c>
      <c r="P554" t="n">
        <v>218.46</v>
      </c>
      <c r="Q554" t="n">
        <v>988.4</v>
      </c>
      <c r="R554" t="n">
        <v>94.17</v>
      </c>
      <c r="S554" t="n">
        <v>35.43</v>
      </c>
      <c r="T554" t="n">
        <v>27941.8</v>
      </c>
      <c r="U554" t="n">
        <v>0.38</v>
      </c>
      <c r="V554" t="n">
        <v>0.78</v>
      </c>
      <c r="W554" t="n">
        <v>3.11</v>
      </c>
      <c r="X554" t="n">
        <v>1.81</v>
      </c>
      <c r="Y554" t="n">
        <v>1</v>
      </c>
      <c r="Z554" t="n">
        <v>10</v>
      </c>
    </row>
    <row r="555">
      <c r="A555" t="n">
        <v>4</v>
      </c>
      <c r="B555" t="n">
        <v>115</v>
      </c>
      <c r="C555" t="inlineStr">
        <is>
          <t xml:space="preserve">CONCLUIDO	</t>
        </is>
      </c>
      <c r="D555" t="n">
        <v>4.9028</v>
      </c>
      <c r="E555" t="n">
        <v>20.4</v>
      </c>
      <c r="F555" t="n">
        <v>14.31</v>
      </c>
      <c r="G555" t="n">
        <v>11.01</v>
      </c>
      <c r="H555" t="n">
        <v>0.16</v>
      </c>
      <c r="I555" t="n">
        <v>78</v>
      </c>
      <c r="J555" t="n">
        <v>224.6</v>
      </c>
      <c r="K555" t="n">
        <v>56.94</v>
      </c>
      <c r="L555" t="n">
        <v>2</v>
      </c>
      <c r="M555" t="n">
        <v>76</v>
      </c>
      <c r="N555" t="n">
        <v>50.65</v>
      </c>
      <c r="O555" t="n">
        <v>27934.37</v>
      </c>
      <c r="P555" t="n">
        <v>213.73</v>
      </c>
      <c r="Q555" t="n">
        <v>988.24</v>
      </c>
      <c r="R555" t="n">
        <v>86.02</v>
      </c>
      <c r="S555" t="n">
        <v>35.43</v>
      </c>
      <c r="T555" t="n">
        <v>23933.43</v>
      </c>
      <c r="U555" t="n">
        <v>0.41</v>
      </c>
      <c r="V555" t="n">
        <v>0.8</v>
      </c>
      <c r="W555" t="n">
        <v>3.1</v>
      </c>
      <c r="X555" t="n">
        <v>1.56</v>
      </c>
      <c r="Y555" t="n">
        <v>1</v>
      </c>
      <c r="Z555" t="n">
        <v>10</v>
      </c>
    </row>
    <row r="556">
      <c r="A556" t="n">
        <v>5</v>
      </c>
      <c r="B556" t="n">
        <v>115</v>
      </c>
      <c r="C556" t="inlineStr">
        <is>
          <t xml:space="preserve">CONCLUIDO	</t>
        </is>
      </c>
      <c r="D556" t="n">
        <v>5.0597</v>
      </c>
      <c r="E556" t="n">
        <v>19.76</v>
      </c>
      <c r="F556" t="n">
        <v>14.12</v>
      </c>
      <c r="G556" t="n">
        <v>12.46</v>
      </c>
      <c r="H556" t="n">
        <v>0.18</v>
      </c>
      <c r="I556" t="n">
        <v>68</v>
      </c>
      <c r="J556" t="n">
        <v>225.01</v>
      </c>
      <c r="K556" t="n">
        <v>56.94</v>
      </c>
      <c r="L556" t="n">
        <v>2.25</v>
      </c>
      <c r="M556" t="n">
        <v>66</v>
      </c>
      <c r="N556" t="n">
        <v>50.82</v>
      </c>
      <c r="O556" t="n">
        <v>27985.94</v>
      </c>
      <c r="P556" t="n">
        <v>210.11</v>
      </c>
      <c r="Q556" t="n">
        <v>988.27</v>
      </c>
      <c r="R556" t="n">
        <v>80.11</v>
      </c>
      <c r="S556" t="n">
        <v>35.43</v>
      </c>
      <c r="T556" t="n">
        <v>21027.78</v>
      </c>
      <c r="U556" t="n">
        <v>0.44</v>
      </c>
      <c r="V556" t="n">
        <v>0.8100000000000001</v>
      </c>
      <c r="W556" t="n">
        <v>3.08</v>
      </c>
      <c r="X556" t="n">
        <v>1.36</v>
      </c>
      <c r="Y556" t="n">
        <v>1</v>
      </c>
      <c r="Z556" t="n">
        <v>10</v>
      </c>
    </row>
    <row r="557">
      <c r="A557" t="n">
        <v>6</v>
      </c>
      <c r="B557" t="n">
        <v>115</v>
      </c>
      <c r="C557" t="inlineStr">
        <is>
          <t xml:space="preserve">CONCLUIDO	</t>
        </is>
      </c>
      <c r="D557" t="n">
        <v>5.1813</v>
      </c>
      <c r="E557" t="n">
        <v>19.3</v>
      </c>
      <c r="F557" t="n">
        <v>13.96</v>
      </c>
      <c r="G557" t="n">
        <v>13.73</v>
      </c>
      <c r="H557" t="n">
        <v>0.2</v>
      </c>
      <c r="I557" t="n">
        <v>61</v>
      </c>
      <c r="J557" t="n">
        <v>225.43</v>
      </c>
      <c r="K557" t="n">
        <v>56.94</v>
      </c>
      <c r="L557" t="n">
        <v>2.5</v>
      </c>
      <c r="M557" t="n">
        <v>59</v>
      </c>
      <c r="N557" t="n">
        <v>50.99</v>
      </c>
      <c r="O557" t="n">
        <v>28037.57</v>
      </c>
      <c r="P557" t="n">
        <v>206.85</v>
      </c>
      <c r="Q557" t="n">
        <v>988.23</v>
      </c>
      <c r="R557" t="n">
        <v>75.23999999999999</v>
      </c>
      <c r="S557" t="n">
        <v>35.43</v>
      </c>
      <c r="T557" t="n">
        <v>18628.02</v>
      </c>
      <c r="U557" t="n">
        <v>0.47</v>
      </c>
      <c r="V557" t="n">
        <v>0.82</v>
      </c>
      <c r="W557" t="n">
        <v>3.07</v>
      </c>
      <c r="X557" t="n">
        <v>1.21</v>
      </c>
      <c r="Y557" t="n">
        <v>1</v>
      </c>
      <c r="Z557" t="n">
        <v>10</v>
      </c>
    </row>
    <row r="558">
      <c r="A558" t="n">
        <v>7</v>
      </c>
      <c r="B558" t="n">
        <v>115</v>
      </c>
      <c r="C558" t="inlineStr">
        <is>
          <t xml:space="preserve">CONCLUIDO	</t>
        </is>
      </c>
      <c r="D558" t="n">
        <v>5.3091</v>
      </c>
      <c r="E558" t="n">
        <v>18.84</v>
      </c>
      <c r="F558" t="n">
        <v>13.8</v>
      </c>
      <c r="G558" t="n">
        <v>15.34</v>
      </c>
      <c r="H558" t="n">
        <v>0.22</v>
      </c>
      <c r="I558" t="n">
        <v>54</v>
      </c>
      <c r="J558" t="n">
        <v>225.85</v>
      </c>
      <c r="K558" t="n">
        <v>56.94</v>
      </c>
      <c r="L558" t="n">
        <v>2.75</v>
      </c>
      <c r="M558" t="n">
        <v>52</v>
      </c>
      <c r="N558" t="n">
        <v>51.16</v>
      </c>
      <c r="O558" t="n">
        <v>28089.25</v>
      </c>
      <c r="P558" t="n">
        <v>203.63</v>
      </c>
      <c r="Q558" t="n">
        <v>988.27</v>
      </c>
      <c r="R558" t="n">
        <v>70.41</v>
      </c>
      <c r="S558" t="n">
        <v>35.43</v>
      </c>
      <c r="T558" t="n">
        <v>16247.54</v>
      </c>
      <c r="U558" t="n">
        <v>0.5</v>
      </c>
      <c r="V558" t="n">
        <v>0.83</v>
      </c>
      <c r="W558" t="n">
        <v>3.05</v>
      </c>
      <c r="X558" t="n">
        <v>1.05</v>
      </c>
      <c r="Y558" t="n">
        <v>1</v>
      </c>
      <c r="Z558" t="n">
        <v>10</v>
      </c>
    </row>
    <row r="559">
      <c r="A559" t="n">
        <v>8</v>
      </c>
      <c r="B559" t="n">
        <v>115</v>
      </c>
      <c r="C559" t="inlineStr">
        <is>
          <t xml:space="preserve">CONCLUIDO	</t>
        </is>
      </c>
      <c r="D559" t="n">
        <v>5.4002</v>
      </c>
      <c r="E559" t="n">
        <v>18.52</v>
      </c>
      <c r="F559" t="n">
        <v>13.71</v>
      </c>
      <c r="G559" t="n">
        <v>16.78</v>
      </c>
      <c r="H559" t="n">
        <v>0.24</v>
      </c>
      <c r="I559" t="n">
        <v>49</v>
      </c>
      <c r="J559" t="n">
        <v>226.27</v>
      </c>
      <c r="K559" t="n">
        <v>56.94</v>
      </c>
      <c r="L559" t="n">
        <v>3</v>
      </c>
      <c r="M559" t="n">
        <v>47</v>
      </c>
      <c r="N559" t="n">
        <v>51.33</v>
      </c>
      <c r="O559" t="n">
        <v>28140.99</v>
      </c>
      <c r="P559" t="n">
        <v>201.3</v>
      </c>
      <c r="Q559" t="n">
        <v>988.12</v>
      </c>
      <c r="R559" t="n">
        <v>67.37</v>
      </c>
      <c r="S559" t="n">
        <v>35.43</v>
      </c>
      <c r="T559" t="n">
        <v>14748.83</v>
      </c>
      <c r="U559" t="n">
        <v>0.53</v>
      </c>
      <c r="V559" t="n">
        <v>0.83</v>
      </c>
      <c r="W559" t="n">
        <v>3.04</v>
      </c>
      <c r="X559" t="n">
        <v>0.95</v>
      </c>
      <c r="Y559" t="n">
        <v>1</v>
      </c>
      <c r="Z559" t="n">
        <v>10</v>
      </c>
    </row>
    <row r="560">
      <c r="A560" t="n">
        <v>9</v>
      </c>
      <c r="B560" t="n">
        <v>115</v>
      </c>
      <c r="C560" t="inlineStr">
        <is>
          <t xml:space="preserve">CONCLUIDO	</t>
        </is>
      </c>
      <c r="D560" t="n">
        <v>5.467</v>
      </c>
      <c r="E560" t="n">
        <v>18.29</v>
      </c>
      <c r="F560" t="n">
        <v>13.66</v>
      </c>
      <c r="G560" t="n">
        <v>18.21</v>
      </c>
      <c r="H560" t="n">
        <v>0.25</v>
      </c>
      <c r="I560" t="n">
        <v>45</v>
      </c>
      <c r="J560" t="n">
        <v>226.69</v>
      </c>
      <c r="K560" t="n">
        <v>56.94</v>
      </c>
      <c r="L560" t="n">
        <v>3.25</v>
      </c>
      <c r="M560" t="n">
        <v>43</v>
      </c>
      <c r="N560" t="n">
        <v>51.5</v>
      </c>
      <c r="O560" t="n">
        <v>28192.8</v>
      </c>
      <c r="P560" t="n">
        <v>199.87</v>
      </c>
      <c r="Q560" t="n">
        <v>988.22</v>
      </c>
      <c r="R560" t="n">
        <v>65.56999999999999</v>
      </c>
      <c r="S560" t="n">
        <v>35.43</v>
      </c>
      <c r="T560" t="n">
        <v>13873.26</v>
      </c>
      <c r="U560" t="n">
        <v>0.54</v>
      </c>
      <c r="V560" t="n">
        <v>0.83</v>
      </c>
      <c r="W560" t="n">
        <v>3.04</v>
      </c>
      <c r="X560" t="n">
        <v>0.9</v>
      </c>
      <c r="Y560" t="n">
        <v>1</v>
      </c>
      <c r="Z560" t="n">
        <v>10</v>
      </c>
    </row>
    <row r="561">
      <c r="A561" t="n">
        <v>10</v>
      </c>
      <c r="B561" t="n">
        <v>115</v>
      </c>
      <c r="C561" t="inlineStr">
        <is>
          <t xml:space="preserve">CONCLUIDO	</t>
        </is>
      </c>
      <c r="D561" t="n">
        <v>5.5303</v>
      </c>
      <c r="E561" t="n">
        <v>18.08</v>
      </c>
      <c r="F561" t="n">
        <v>13.58</v>
      </c>
      <c r="G561" t="n">
        <v>19.4</v>
      </c>
      <c r="H561" t="n">
        <v>0.27</v>
      </c>
      <c r="I561" t="n">
        <v>42</v>
      </c>
      <c r="J561" t="n">
        <v>227.11</v>
      </c>
      <c r="K561" t="n">
        <v>56.94</v>
      </c>
      <c r="L561" t="n">
        <v>3.5</v>
      </c>
      <c r="M561" t="n">
        <v>40</v>
      </c>
      <c r="N561" t="n">
        <v>51.67</v>
      </c>
      <c r="O561" t="n">
        <v>28244.66</v>
      </c>
      <c r="P561" t="n">
        <v>197.95</v>
      </c>
      <c r="Q561" t="n">
        <v>988.14</v>
      </c>
      <c r="R561" t="n">
        <v>63.34</v>
      </c>
      <c r="S561" t="n">
        <v>35.43</v>
      </c>
      <c r="T561" t="n">
        <v>12769.98</v>
      </c>
      <c r="U561" t="n">
        <v>0.5600000000000001</v>
      </c>
      <c r="V561" t="n">
        <v>0.84</v>
      </c>
      <c r="W561" t="n">
        <v>3.04</v>
      </c>
      <c r="X561" t="n">
        <v>0.82</v>
      </c>
      <c r="Y561" t="n">
        <v>1</v>
      </c>
      <c r="Z561" t="n">
        <v>10</v>
      </c>
    </row>
    <row r="562">
      <c r="A562" t="n">
        <v>11</v>
      </c>
      <c r="B562" t="n">
        <v>115</v>
      </c>
      <c r="C562" t="inlineStr">
        <is>
          <t xml:space="preserve">CONCLUIDO	</t>
        </is>
      </c>
      <c r="D562" t="n">
        <v>5.5875</v>
      </c>
      <c r="E562" t="n">
        <v>17.9</v>
      </c>
      <c r="F562" t="n">
        <v>13.52</v>
      </c>
      <c r="G562" t="n">
        <v>20.81</v>
      </c>
      <c r="H562" t="n">
        <v>0.29</v>
      </c>
      <c r="I562" t="n">
        <v>39</v>
      </c>
      <c r="J562" t="n">
        <v>227.53</v>
      </c>
      <c r="K562" t="n">
        <v>56.94</v>
      </c>
      <c r="L562" t="n">
        <v>3.75</v>
      </c>
      <c r="M562" t="n">
        <v>37</v>
      </c>
      <c r="N562" t="n">
        <v>51.84</v>
      </c>
      <c r="O562" t="n">
        <v>28296.58</v>
      </c>
      <c r="P562" t="n">
        <v>196.49</v>
      </c>
      <c r="Q562" t="n">
        <v>988.09</v>
      </c>
      <c r="R562" t="n">
        <v>61.65</v>
      </c>
      <c r="S562" t="n">
        <v>35.43</v>
      </c>
      <c r="T562" t="n">
        <v>11939.16</v>
      </c>
      <c r="U562" t="n">
        <v>0.57</v>
      </c>
      <c r="V562" t="n">
        <v>0.84</v>
      </c>
      <c r="W562" t="n">
        <v>3.03</v>
      </c>
      <c r="X562" t="n">
        <v>0.77</v>
      </c>
      <c r="Y562" t="n">
        <v>1</v>
      </c>
      <c r="Z562" t="n">
        <v>10</v>
      </c>
    </row>
    <row r="563">
      <c r="A563" t="n">
        <v>12</v>
      </c>
      <c r="B563" t="n">
        <v>115</v>
      </c>
      <c r="C563" t="inlineStr">
        <is>
          <t xml:space="preserve">CONCLUIDO	</t>
        </is>
      </c>
      <c r="D563" t="n">
        <v>5.6548</v>
      </c>
      <c r="E563" t="n">
        <v>17.68</v>
      </c>
      <c r="F563" t="n">
        <v>13.44</v>
      </c>
      <c r="G563" t="n">
        <v>22.41</v>
      </c>
      <c r="H563" t="n">
        <v>0.31</v>
      </c>
      <c r="I563" t="n">
        <v>36</v>
      </c>
      <c r="J563" t="n">
        <v>227.95</v>
      </c>
      <c r="K563" t="n">
        <v>56.94</v>
      </c>
      <c r="L563" t="n">
        <v>4</v>
      </c>
      <c r="M563" t="n">
        <v>34</v>
      </c>
      <c r="N563" t="n">
        <v>52.01</v>
      </c>
      <c r="O563" t="n">
        <v>28348.56</v>
      </c>
      <c r="P563" t="n">
        <v>194.26</v>
      </c>
      <c r="Q563" t="n">
        <v>988.23</v>
      </c>
      <c r="R563" t="n">
        <v>59.14</v>
      </c>
      <c r="S563" t="n">
        <v>35.43</v>
      </c>
      <c r="T563" t="n">
        <v>10701.29</v>
      </c>
      <c r="U563" t="n">
        <v>0.6</v>
      </c>
      <c r="V563" t="n">
        <v>0.85</v>
      </c>
      <c r="W563" t="n">
        <v>3.02</v>
      </c>
      <c r="X563" t="n">
        <v>0.6899999999999999</v>
      </c>
      <c r="Y563" t="n">
        <v>1</v>
      </c>
      <c r="Z563" t="n">
        <v>10</v>
      </c>
    </row>
    <row r="564">
      <c r="A564" t="n">
        <v>13</v>
      </c>
      <c r="B564" t="n">
        <v>115</v>
      </c>
      <c r="C564" t="inlineStr">
        <is>
          <t xml:space="preserve">CONCLUIDO	</t>
        </is>
      </c>
      <c r="D564" t="n">
        <v>5.6925</v>
      </c>
      <c r="E564" t="n">
        <v>17.57</v>
      </c>
      <c r="F564" t="n">
        <v>13.41</v>
      </c>
      <c r="G564" t="n">
        <v>23.67</v>
      </c>
      <c r="H564" t="n">
        <v>0.33</v>
      </c>
      <c r="I564" t="n">
        <v>34</v>
      </c>
      <c r="J564" t="n">
        <v>228.38</v>
      </c>
      <c r="K564" t="n">
        <v>56.94</v>
      </c>
      <c r="L564" t="n">
        <v>4.25</v>
      </c>
      <c r="M564" t="n">
        <v>32</v>
      </c>
      <c r="N564" t="n">
        <v>52.18</v>
      </c>
      <c r="O564" t="n">
        <v>28400.61</v>
      </c>
      <c r="P564" t="n">
        <v>193.13</v>
      </c>
      <c r="Q564" t="n">
        <v>988.11</v>
      </c>
      <c r="R564" t="n">
        <v>58.37</v>
      </c>
      <c r="S564" t="n">
        <v>35.43</v>
      </c>
      <c r="T564" t="n">
        <v>10327.87</v>
      </c>
      <c r="U564" t="n">
        <v>0.61</v>
      </c>
      <c r="V564" t="n">
        <v>0.85</v>
      </c>
      <c r="W564" t="n">
        <v>3.02</v>
      </c>
      <c r="X564" t="n">
        <v>0.66</v>
      </c>
      <c r="Y564" t="n">
        <v>1</v>
      </c>
      <c r="Z564" t="n">
        <v>10</v>
      </c>
    </row>
    <row r="565">
      <c r="A565" t="n">
        <v>14</v>
      </c>
      <c r="B565" t="n">
        <v>115</v>
      </c>
      <c r="C565" t="inlineStr">
        <is>
          <t xml:space="preserve">CONCLUIDO	</t>
        </is>
      </c>
      <c r="D565" t="n">
        <v>5.7296</v>
      </c>
      <c r="E565" t="n">
        <v>17.45</v>
      </c>
      <c r="F565" t="n">
        <v>13.39</v>
      </c>
      <c r="G565" t="n">
        <v>25.1</v>
      </c>
      <c r="H565" t="n">
        <v>0.35</v>
      </c>
      <c r="I565" t="n">
        <v>32</v>
      </c>
      <c r="J565" t="n">
        <v>228.8</v>
      </c>
      <c r="K565" t="n">
        <v>56.94</v>
      </c>
      <c r="L565" t="n">
        <v>4.5</v>
      </c>
      <c r="M565" t="n">
        <v>30</v>
      </c>
      <c r="N565" t="n">
        <v>52.36</v>
      </c>
      <c r="O565" t="n">
        <v>28452.71</v>
      </c>
      <c r="P565" t="n">
        <v>191.75</v>
      </c>
      <c r="Q565" t="n">
        <v>988.24</v>
      </c>
      <c r="R565" t="n">
        <v>57.53</v>
      </c>
      <c r="S565" t="n">
        <v>35.43</v>
      </c>
      <c r="T565" t="n">
        <v>9913.709999999999</v>
      </c>
      <c r="U565" t="n">
        <v>0.62</v>
      </c>
      <c r="V565" t="n">
        <v>0.85</v>
      </c>
      <c r="W565" t="n">
        <v>3.02</v>
      </c>
      <c r="X565" t="n">
        <v>0.63</v>
      </c>
      <c r="Y565" t="n">
        <v>1</v>
      </c>
      <c r="Z565" t="n">
        <v>10</v>
      </c>
    </row>
    <row r="566">
      <c r="A566" t="n">
        <v>15</v>
      </c>
      <c r="B566" t="n">
        <v>115</v>
      </c>
      <c r="C566" t="inlineStr">
        <is>
          <t xml:space="preserve">CONCLUIDO	</t>
        </is>
      </c>
      <c r="D566" t="n">
        <v>5.7745</v>
      </c>
      <c r="E566" t="n">
        <v>17.32</v>
      </c>
      <c r="F566" t="n">
        <v>13.34</v>
      </c>
      <c r="G566" t="n">
        <v>26.68</v>
      </c>
      <c r="H566" t="n">
        <v>0.37</v>
      </c>
      <c r="I566" t="n">
        <v>30</v>
      </c>
      <c r="J566" t="n">
        <v>229.22</v>
      </c>
      <c r="K566" t="n">
        <v>56.94</v>
      </c>
      <c r="L566" t="n">
        <v>4.75</v>
      </c>
      <c r="M566" t="n">
        <v>28</v>
      </c>
      <c r="N566" t="n">
        <v>52.53</v>
      </c>
      <c r="O566" t="n">
        <v>28504.87</v>
      </c>
      <c r="P566" t="n">
        <v>190.43</v>
      </c>
      <c r="Q566" t="n">
        <v>988.1</v>
      </c>
      <c r="R566" t="n">
        <v>55.85</v>
      </c>
      <c r="S566" t="n">
        <v>35.43</v>
      </c>
      <c r="T566" t="n">
        <v>9087.15</v>
      </c>
      <c r="U566" t="n">
        <v>0.63</v>
      </c>
      <c r="V566" t="n">
        <v>0.85</v>
      </c>
      <c r="W566" t="n">
        <v>3.02</v>
      </c>
      <c r="X566" t="n">
        <v>0.59</v>
      </c>
      <c r="Y566" t="n">
        <v>1</v>
      </c>
      <c r="Z566" t="n">
        <v>10</v>
      </c>
    </row>
    <row r="567">
      <c r="A567" t="n">
        <v>16</v>
      </c>
      <c r="B567" t="n">
        <v>115</v>
      </c>
      <c r="C567" t="inlineStr">
        <is>
          <t xml:space="preserve">CONCLUIDO	</t>
        </is>
      </c>
      <c r="D567" t="n">
        <v>5.8162</v>
      </c>
      <c r="E567" t="n">
        <v>17.19</v>
      </c>
      <c r="F567" t="n">
        <v>13.3</v>
      </c>
      <c r="G567" t="n">
        <v>28.51</v>
      </c>
      <c r="H567" t="n">
        <v>0.39</v>
      </c>
      <c r="I567" t="n">
        <v>28</v>
      </c>
      <c r="J567" t="n">
        <v>229.65</v>
      </c>
      <c r="K567" t="n">
        <v>56.94</v>
      </c>
      <c r="L567" t="n">
        <v>5</v>
      </c>
      <c r="M567" t="n">
        <v>26</v>
      </c>
      <c r="N567" t="n">
        <v>52.7</v>
      </c>
      <c r="O567" t="n">
        <v>28557.1</v>
      </c>
      <c r="P567" t="n">
        <v>188.6</v>
      </c>
      <c r="Q567" t="n">
        <v>988.13</v>
      </c>
      <c r="R567" t="n">
        <v>54.68</v>
      </c>
      <c r="S567" t="n">
        <v>35.43</v>
      </c>
      <c r="T567" t="n">
        <v>8511.959999999999</v>
      </c>
      <c r="U567" t="n">
        <v>0.65</v>
      </c>
      <c r="V567" t="n">
        <v>0.86</v>
      </c>
      <c r="W567" t="n">
        <v>3.02</v>
      </c>
      <c r="X567" t="n">
        <v>0.55</v>
      </c>
      <c r="Y567" t="n">
        <v>1</v>
      </c>
      <c r="Z567" t="n">
        <v>10</v>
      </c>
    </row>
    <row r="568">
      <c r="A568" t="n">
        <v>17</v>
      </c>
      <c r="B568" t="n">
        <v>115</v>
      </c>
      <c r="C568" t="inlineStr">
        <is>
          <t xml:space="preserve">CONCLUIDO	</t>
        </is>
      </c>
      <c r="D568" t="n">
        <v>5.8424</v>
      </c>
      <c r="E568" t="n">
        <v>17.12</v>
      </c>
      <c r="F568" t="n">
        <v>13.27</v>
      </c>
      <c r="G568" t="n">
        <v>29.49</v>
      </c>
      <c r="H568" t="n">
        <v>0.41</v>
      </c>
      <c r="I568" t="n">
        <v>27</v>
      </c>
      <c r="J568" t="n">
        <v>230.07</v>
      </c>
      <c r="K568" t="n">
        <v>56.94</v>
      </c>
      <c r="L568" t="n">
        <v>5.25</v>
      </c>
      <c r="M568" t="n">
        <v>25</v>
      </c>
      <c r="N568" t="n">
        <v>52.88</v>
      </c>
      <c r="O568" t="n">
        <v>28609.38</v>
      </c>
      <c r="P568" t="n">
        <v>187.53</v>
      </c>
      <c r="Q568" t="n">
        <v>988.13</v>
      </c>
      <c r="R568" t="n">
        <v>53.83</v>
      </c>
      <c r="S568" t="n">
        <v>35.43</v>
      </c>
      <c r="T568" t="n">
        <v>8090.74</v>
      </c>
      <c r="U568" t="n">
        <v>0.66</v>
      </c>
      <c r="V568" t="n">
        <v>0.86</v>
      </c>
      <c r="W568" t="n">
        <v>3.01</v>
      </c>
      <c r="X568" t="n">
        <v>0.52</v>
      </c>
      <c r="Y568" t="n">
        <v>1</v>
      </c>
      <c r="Z568" t="n">
        <v>10</v>
      </c>
    </row>
    <row r="569">
      <c r="A569" t="n">
        <v>18</v>
      </c>
      <c r="B569" t="n">
        <v>115</v>
      </c>
      <c r="C569" t="inlineStr">
        <is>
          <t xml:space="preserve">CONCLUIDO	</t>
        </is>
      </c>
      <c r="D569" t="n">
        <v>5.8627</v>
      </c>
      <c r="E569" t="n">
        <v>17.06</v>
      </c>
      <c r="F569" t="n">
        <v>13.26</v>
      </c>
      <c r="G569" t="n">
        <v>30.59</v>
      </c>
      <c r="H569" t="n">
        <v>0.42</v>
      </c>
      <c r="I569" t="n">
        <v>26</v>
      </c>
      <c r="J569" t="n">
        <v>230.49</v>
      </c>
      <c r="K569" t="n">
        <v>56.94</v>
      </c>
      <c r="L569" t="n">
        <v>5.5</v>
      </c>
      <c r="M569" t="n">
        <v>24</v>
      </c>
      <c r="N569" t="n">
        <v>53.05</v>
      </c>
      <c r="O569" t="n">
        <v>28661.73</v>
      </c>
      <c r="P569" t="n">
        <v>186.67</v>
      </c>
      <c r="Q569" t="n">
        <v>988.11</v>
      </c>
      <c r="R569" t="n">
        <v>53.38</v>
      </c>
      <c r="S569" t="n">
        <v>35.43</v>
      </c>
      <c r="T569" t="n">
        <v>7869.38</v>
      </c>
      <c r="U569" t="n">
        <v>0.66</v>
      </c>
      <c r="V569" t="n">
        <v>0.86</v>
      </c>
      <c r="W569" t="n">
        <v>3</v>
      </c>
      <c r="X569" t="n">
        <v>0.5</v>
      </c>
      <c r="Y569" t="n">
        <v>1</v>
      </c>
      <c r="Z569" t="n">
        <v>10</v>
      </c>
    </row>
    <row r="570">
      <c r="A570" t="n">
        <v>19</v>
      </c>
      <c r="B570" t="n">
        <v>115</v>
      </c>
      <c r="C570" t="inlineStr">
        <is>
          <t xml:space="preserve">CONCLUIDO	</t>
        </is>
      </c>
      <c r="D570" t="n">
        <v>5.9092</v>
      </c>
      <c r="E570" t="n">
        <v>16.92</v>
      </c>
      <c r="F570" t="n">
        <v>13.21</v>
      </c>
      <c r="G570" t="n">
        <v>33.02</v>
      </c>
      <c r="H570" t="n">
        <v>0.44</v>
      </c>
      <c r="I570" t="n">
        <v>24</v>
      </c>
      <c r="J570" t="n">
        <v>230.92</v>
      </c>
      <c r="K570" t="n">
        <v>56.94</v>
      </c>
      <c r="L570" t="n">
        <v>5.75</v>
      </c>
      <c r="M570" t="n">
        <v>22</v>
      </c>
      <c r="N570" t="n">
        <v>53.23</v>
      </c>
      <c r="O570" t="n">
        <v>28714.14</v>
      </c>
      <c r="P570" t="n">
        <v>184.83</v>
      </c>
      <c r="Q570" t="n">
        <v>988.21</v>
      </c>
      <c r="R570" t="n">
        <v>51.9</v>
      </c>
      <c r="S570" t="n">
        <v>35.43</v>
      </c>
      <c r="T570" t="n">
        <v>7141.91</v>
      </c>
      <c r="U570" t="n">
        <v>0.68</v>
      </c>
      <c r="V570" t="n">
        <v>0.86</v>
      </c>
      <c r="W570" t="n">
        <v>3</v>
      </c>
      <c r="X570" t="n">
        <v>0.45</v>
      </c>
      <c r="Y570" t="n">
        <v>1</v>
      </c>
      <c r="Z570" t="n">
        <v>10</v>
      </c>
    </row>
    <row r="571">
      <c r="A571" t="n">
        <v>20</v>
      </c>
      <c r="B571" t="n">
        <v>115</v>
      </c>
      <c r="C571" t="inlineStr">
        <is>
          <t xml:space="preserve">CONCLUIDO	</t>
        </is>
      </c>
      <c r="D571" t="n">
        <v>5.928</v>
      </c>
      <c r="E571" t="n">
        <v>16.87</v>
      </c>
      <c r="F571" t="n">
        <v>13.2</v>
      </c>
      <c r="G571" t="n">
        <v>34.43</v>
      </c>
      <c r="H571" t="n">
        <v>0.46</v>
      </c>
      <c r="I571" t="n">
        <v>23</v>
      </c>
      <c r="J571" t="n">
        <v>231.34</v>
      </c>
      <c r="K571" t="n">
        <v>56.94</v>
      </c>
      <c r="L571" t="n">
        <v>6</v>
      </c>
      <c r="M571" t="n">
        <v>21</v>
      </c>
      <c r="N571" t="n">
        <v>53.4</v>
      </c>
      <c r="O571" t="n">
        <v>28766.61</v>
      </c>
      <c r="P571" t="n">
        <v>184</v>
      </c>
      <c r="Q571" t="n">
        <v>988.1</v>
      </c>
      <c r="R571" t="n">
        <v>51.61</v>
      </c>
      <c r="S571" t="n">
        <v>35.43</v>
      </c>
      <c r="T571" t="n">
        <v>6998.96</v>
      </c>
      <c r="U571" t="n">
        <v>0.6899999999999999</v>
      </c>
      <c r="V571" t="n">
        <v>0.86</v>
      </c>
      <c r="W571" t="n">
        <v>3</v>
      </c>
      <c r="X571" t="n">
        <v>0.45</v>
      </c>
      <c r="Y571" t="n">
        <v>1</v>
      </c>
      <c r="Z571" t="n">
        <v>10</v>
      </c>
    </row>
    <row r="572">
      <c r="A572" t="n">
        <v>21</v>
      </c>
      <c r="B572" t="n">
        <v>115</v>
      </c>
      <c r="C572" t="inlineStr">
        <is>
          <t xml:space="preserve">CONCLUIDO	</t>
        </is>
      </c>
      <c r="D572" t="n">
        <v>5.9543</v>
      </c>
      <c r="E572" t="n">
        <v>16.79</v>
      </c>
      <c r="F572" t="n">
        <v>13.17</v>
      </c>
      <c r="G572" t="n">
        <v>35.91</v>
      </c>
      <c r="H572" t="n">
        <v>0.48</v>
      </c>
      <c r="I572" t="n">
        <v>22</v>
      </c>
      <c r="J572" t="n">
        <v>231.77</v>
      </c>
      <c r="K572" t="n">
        <v>56.94</v>
      </c>
      <c r="L572" t="n">
        <v>6.25</v>
      </c>
      <c r="M572" t="n">
        <v>20</v>
      </c>
      <c r="N572" t="n">
        <v>53.58</v>
      </c>
      <c r="O572" t="n">
        <v>28819.14</v>
      </c>
      <c r="P572" t="n">
        <v>182.86</v>
      </c>
      <c r="Q572" t="n">
        <v>988.11</v>
      </c>
      <c r="R572" t="n">
        <v>50.57</v>
      </c>
      <c r="S572" t="n">
        <v>35.43</v>
      </c>
      <c r="T572" t="n">
        <v>6486.99</v>
      </c>
      <c r="U572" t="n">
        <v>0.7</v>
      </c>
      <c r="V572" t="n">
        <v>0.87</v>
      </c>
      <c r="W572" t="n">
        <v>3</v>
      </c>
      <c r="X572" t="n">
        <v>0.41</v>
      </c>
      <c r="Y572" t="n">
        <v>1</v>
      </c>
      <c r="Z572" t="n">
        <v>10</v>
      </c>
    </row>
    <row r="573">
      <c r="A573" t="n">
        <v>22</v>
      </c>
      <c r="B573" t="n">
        <v>115</v>
      </c>
      <c r="C573" t="inlineStr">
        <is>
          <t xml:space="preserve">CONCLUIDO	</t>
        </is>
      </c>
      <c r="D573" t="n">
        <v>5.9735</v>
      </c>
      <c r="E573" t="n">
        <v>16.74</v>
      </c>
      <c r="F573" t="n">
        <v>13.16</v>
      </c>
      <c r="G573" t="n">
        <v>37.59</v>
      </c>
      <c r="H573" t="n">
        <v>0.5</v>
      </c>
      <c r="I573" t="n">
        <v>21</v>
      </c>
      <c r="J573" t="n">
        <v>232.2</v>
      </c>
      <c r="K573" t="n">
        <v>56.94</v>
      </c>
      <c r="L573" t="n">
        <v>6.5</v>
      </c>
      <c r="M573" t="n">
        <v>19</v>
      </c>
      <c r="N573" t="n">
        <v>53.75</v>
      </c>
      <c r="O573" t="n">
        <v>28871.74</v>
      </c>
      <c r="P573" t="n">
        <v>181.69</v>
      </c>
      <c r="Q573" t="n">
        <v>988.09</v>
      </c>
      <c r="R573" t="n">
        <v>50.21</v>
      </c>
      <c r="S573" t="n">
        <v>35.43</v>
      </c>
      <c r="T573" t="n">
        <v>6309</v>
      </c>
      <c r="U573" t="n">
        <v>0.71</v>
      </c>
      <c r="V573" t="n">
        <v>0.87</v>
      </c>
      <c r="W573" t="n">
        <v>3</v>
      </c>
      <c r="X573" t="n">
        <v>0.4</v>
      </c>
      <c r="Y573" t="n">
        <v>1</v>
      </c>
      <c r="Z573" t="n">
        <v>10</v>
      </c>
    </row>
    <row r="574">
      <c r="A574" t="n">
        <v>23</v>
      </c>
      <c r="B574" t="n">
        <v>115</v>
      </c>
      <c r="C574" t="inlineStr">
        <is>
          <t xml:space="preserve">CONCLUIDO	</t>
        </is>
      </c>
      <c r="D574" t="n">
        <v>5.975</v>
      </c>
      <c r="E574" t="n">
        <v>16.74</v>
      </c>
      <c r="F574" t="n">
        <v>13.15</v>
      </c>
      <c r="G574" t="n">
        <v>37.58</v>
      </c>
      <c r="H574" t="n">
        <v>0.52</v>
      </c>
      <c r="I574" t="n">
        <v>21</v>
      </c>
      <c r="J574" t="n">
        <v>232.62</v>
      </c>
      <c r="K574" t="n">
        <v>56.94</v>
      </c>
      <c r="L574" t="n">
        <v>6.75</v>
      </c>
      <c r="M574" t="n">
        <v>19</v>
      </c>
      <c r="N574" t="n">
        <v>53.93</v>
      </c>
      <c r="O574" t="n">
        <v>28924.39</v>
      </c>
      <c r="P574" t="n">
        <v>180.62</v>
      </c>
      <c r="Q574" t="n">
        <v>988.08</v>
      </c>
      <c r="R574" t="n">
        <v>50.07</v>
      </c>
      <c r="S574" t="n">
        <v>35.43</v>
      </c>
      <c r="T574" t="n">
        <v>6242.53</v>
      </c>
      <c r="U574" t="n">
        <v>0.71</v>
      </c>
      <c r="V574" t="n">
        <v>0.87</v>
      </c>
      <c r="W574" t="n">
        <v>3</v>
      </c>
      <c r="X574" t="n">
        <v>0.4</v>
      </c>
      <c r="Y574" t="n">
        <v>1</v>
      </c>
      <c r="Z574" t="n">
        <v>10</v>
      </c>
    </row>
    <row r="575">
      <c r="A575" t="n">
        <v>24</v>
      </c>
      <c r="B575" t="n">
        <v>115</v>
      </c>
      <c r="C575" t="inlineStr">
        <is>
          <t xml:space="preserve">CONCLUIDO	</t>
        </is>
      </c>
      <c r="D575" t="n">
        <v>6.0026</v>
      </c>
      <c r="E575" t="n">
        <v>16.66</v>
      </c>
      <c r="F575" t="n">
        <v>13.12</v>
      </c>
      <c r="G575" t="n">
        <v>39.36</v>
      </c>
      <c r="H575" t="n">
        <v>0.53</v>
      </c>
      <c r="I575" t="n">
        <v>20</v>
      </c>
      <c r="J575" t="n">
        <v>233.05</v>
      </c>
      <c r="K575" t="n">
        <v>56.94</v>
      </c>
      <c r="L575" t="n">
        <v>7</v>
      </c>
      <c r="M575" t="n">
        <v>18</v>
      </c>
      <c r="N575" t="n">
        <v>54.11</v>
      </c>
      <c r="O575" t="n">
        <v>28977.11</v>
      </c>
      <c r="P575" t="n">
        <v>179.64</v>
      </c>
      <c r="Q575" t="n">
        <v>988.2</v>
      </c>
      <c r="R575" t="n">
        <v>48.98</v>
      </c>
      <c r="S575" t="n">
        <v>35.43</v>
      </c>
      <c r="T575" t="n">
        <v>5702.32</v>
      </c>
      <c r="U575" t="n">
        <v>0.72</v>
      </c>
      <c r="V575" t="n">
        <v>0.87</v>
      </c>
      <c r="W575" t="n">
        <v>3</v>
      </c>
      <c r="X575" t="n">
        <v>0.37</v>
      </c>
      <c r="Y575" t="n">
        <v>1</v>
      </c>
      <c r="Z575" t="n">
        <v>10</v>
      </c>
    </row>
    <row r="576">
      <c r="A576" t="n">
        <v>25</v>
      </c>
      <c r="B576" t="n">
        <v>115</v>
      </c>
      <c r="C576" t="inlineStr">
        <is>
          <t xml:space="preserve">CONCLUIDO	</t>
        </is>
      </c>
      <c r="D576" t="n">
        <v>6.0214</v>
      </c>
      <c r="E576" t="n">
        <v>16.61</v>
      </c>
      <c r="F576" t="n">
        <v>13.11</v>
      </c>
      <c r="G576" t="n">
        <v>41.41</v>
      </c>
      <c r="H576" t="n">
        <v>0.55</v>
      </c>
      <c r="I576" t="n">
        <v>19</v>
      </c>
      <c r="J576" t="n">
        <v>233.48</v>
      </c>
      <c r="K576" t="n">
        <v>56.94</v>
      </c>
      <c r="L576" t="n">
        <v>7.25</v>
      </c>
      <c r="M576" t="n">
        <v>17</v>
      </c>
      <c r="N576" t="n">
        <v>54.29</v>
      </c>
      <c r="O576" t="n">
        <v>29029.89</v>
      </c>
      <c r="P576" t="n">
        <v>178.58</v>
      </c>
      <c r="Q576" t="n">
        <v>988.17</v>
      </c>
      <c r="R576" t="n">
        <v>48.81</v>
      </c>
      <c r="S576" t="n">
        <v>35.43</v>
      </c>
      <c r="T576" t="n">
        <v>5621.75</v>
      </c>
      <c r="U576" t="n">
        <v>0.73</v>
      </c>
      <c r="V576" t="n">
        <v>0.87</v>
      </c>
      <c r="W576" t="n">
        <v>3</v>
      </c>
      <c r="X576" t="n">
        <v>0.36</v>
      </c>
      <c r="Y576" t="n">
        <v>1</v>
      </c>
      <c r="Z576" t="n">
        <v>10</v>
      </c>
    </row>
    <row r="577">
      <c r="A577" t="n">
        <v>26</v>
      </c>
      <c r="B577" t="n">
        <v>115</v>
      </c>
      <c r="C577" t="inlineStr">
        <is>
          <t xml:space="preserve">CONCLUIDO	</t>
        </is>
      </c>
      <c r="D577" t="n">
        <v>6.0428</v>
      </c>
      <c r="E577" t="n">
        <v>16.55</v>
      </c>
      <c r="F577" t="n">
        <v>13.1</v>
      </c>
      <c r="G577" t="n">
        <v>43.66</v>
      </c>
      <c r="H577" t="n">
        <v>0.57</v>
      </c>
      <c r="I577" t="n">
        <v>18</v>
      </c>
      <c r="J577" t="n">
        <v>233.91</v>
      </c>
      <c r="K577" t="n">
        <v>56.94</v>
      </c>
      <c r="L577" t="n">
        <v>7.5</v>
      </c>
      <c r="M577" t="n">
        <v>16</v>
      </c>
      <c r="N577" t="n">
        <v>54.46</v>
      </c>
      <c r="O577" t="n">
        <v>29082.74</v>
      </c>
      <c r="P577" t="n">
        <v>177.42</v>
      </c>
      <c r="Q577" t="n">
        <v>988.15</v>
      </c>
      <c r="R577" t="n">
        <v>48.36</v>
      </c>
      <c r="S577" t="n">
        <v>35.43</v>
      </c>
      <c r="T577" t="n">
        <v>5403</v>
      </c>
      <c r="U577" t="n">
        <v>0.73</v>
      </c>
      <c r="V577" t="n">
        <v>0.87</v>
      </c>
      <c r="W577" t="n">
        <v>2.99</v>
      </c>
      <c r="X577" t="n">
        <v>0.34</v>
      </c>
      <c r="Y577" t="n">
        <v>1</v>
      </c>
      <c r="Z577" t="n">
        <v>10</v>
      </c>
    </row>
    <row r="578">
      <c r="A578" t="n">
        <v>27</v>
      </c>
      <c r="B578" t="n">
        <v>115</v>
      </c>
      <c r="C578" t="inlineStr">
        <is>
          <t xml:space="preserve">CONCLUIDO	</t>
        </is>
      </c>
      <c r="D578" t="n">
        <v>6.0437</v>
      </c>
      <c r="E578" t="n">
        <v>16.55</v>
      </c>
      <c r="F578" t="n">
        <v>13.1</v>
      </c>
      <c r="G578" t="n">
        <v>43.65</v>
      </c>
      <c r="H578" t="n">
        <v>0.59</v>
      </c>
      <c r="I578" t="n">
        <v>18</v>
      </c>
      <c r="J578" t="n">
        <v>234.34</v>
      </c>
      <c r="K578" t="n">
        <v>56.94</v>
      </c>
      <c r="L578" t="n">
        <v>7.75</v>
      </c>
      <c r="M578" t="n">
        <v>16</v>
      </c>
      <c r="N578" t="n">
        <v>54.64</v>
      </c>
      <c r="O578" t="n">
        <v>29135.65</v>
      </c>
      <c r="P578" t="n">
        <v>176.2</v>
      </c>
      <c r="Q578" t="n">
        <v>988.11</v>
      </c>
      <c r="R578" t="n">
        <v>48.38</v>
      </c>
      <c r="S578" t="n">
        <v>35.43</v>
      </c>
      <c r="T578" t="n">
        <v>5409.24</v>
      </c>
      <c r="U578" t="n">
        <v>0.73</v>
      </c>
      <c r="V578" t="n">
        <v>0.87</v>
      </c>
      <c r="W578" t="n">
        <v>2.99</v>
      </c>
      <c r="X578" t="n">
        <v>0.34</v>
      </c>
      <c r="Y578" t="n">
        <v>1</v>
      </c>
      <c r="Z578" t="n">
        <v>10</v>
      </c>
    </row>
    <row r="579">
      <c r="A579" t="n">
        <v>28</v>
      </c>
      <c r="B579" t="n">
        <v>115</v>
      </c>
      <c r="C579" t="inlineStr">
        <is>
          <t xml:space="preserve">CONCLUIDO	</t>
        </is>
      </c>
      <c r="D579" t="n">
        <v>6.0708</v>
      </c>
      <c r="E579" t="n">
        <v>16.47</v>
      </c>
      <c r="F579" t="n">
        <v>13.07</v>
      </c>
      <c r="G579" t="n">
        <v>46.11</v>
      </c>
      <c r="H579" t="n">
        <v>0.61</v>
      </c>
      <c r="I579" t="n">
        <v>17</v>
      </c>
      <c r="J579" t="n">
        <v>234.77</v>
      </c>
      <c r="K579" t="n">
        <v>56.94</v>
      </c>
      <c r="L579" t="n">
        <v>8</v>
      </c>
      <c r="M579" t="n">
        <v>15</v>
      </c>
      <c r="N579" t="n">
        <v>54.82</v>
      </c>
      <c r="O579" t="n">
        <v>29188.62</v>
      </c>
      <c r="P579" t="n">
        <v>174.63</v>
      </c>
      <c r="Q579" t="n">
        <v>988.17</v>
      </c>
      <c r="R579" t="n">
        <v>47.64</v>
      </c>
      <c r="S579" t="n">
        <v>35.43</v>
      </c>
      <c r="T579" t="n">
        <v>5044.25</v>
      </c>
      <c r="U579" t="n">
        <v>0.74</v>
      </c>
      <c r="V579" t="n">
        <v>0.87</v>
      </c>
      <c r="W579" t="n">
        <v>2.99</v>
      </c>
      <c r="X579" t="n">
        <v>0.31</v>
      </c>
      <c r="Y579" t="n">
        <v>1</v>
      </c>
      <c r="Z579" t="n">
        <v>10</v>
      </c>
    </row>
    <row r="580">
      <c r="A580" t="n">
        <v>29</v>
      </c>
      <c r="B580" t="n">
        <v>115</v>
      </c>
      <c r="C580" t="inlineStr">
        <is>
          <t xml:space="preserve">CONCLUIDO	</t>
        </is>
      </c>
      <c r="D580" t="n">
        <v>6.0669</v>
      </c>
      <c r="E580" t="n">
        <v>16.48</v>
      </c>
      <c r="F580" t="n">
        <v>13.08</v>
      </c>
      <c r="G580" t="n">
        <v>46.15</v>
      </c>
      <c r="H580" t="n">
        <v>0.62</v>
      </c>
      <c r="I580" t="n">
        <v>17</v>
      </c>
      <c r="J580" t="n">
        <v>235.2</v>
      </c>
      <c r="K580" t="n">
        <v>56.94</v>
      </c>
      <c r="L580" t="n">
        <v>8.25</v>
      </c>
      <c r="M580" t="n">
        <v>15</v>
      </c>
      <c r="N580" t="n">
        <v>55</v>
      </c>
      <c r="O580" t="n">
        <v>29241.66</v>
      </c>
      <c r="P580" t="n">
        <v>173.63</v>
      </c>
      <c r="Q580" t="n">
        <v>988.08</v>
      </c>
      <c r="R580" t="n">
        <v>47.62</v>
      </c>
      <c r="S580" t="n">
        <v>35.43</v>
      </c>
      <c r="T580" t="n">
        <v>5036.95</v>
      </c>
      <c r="U580" t="n">
        <v>0.74</v>
      </c>
      <c r="V580" t="n">
        <v>0.87</v>
      </c>
      <c r="W580" t="n">
        <v>3</v>
      </c>
      <c r="X580" t="n">
        <v>0.32</v>
      </c>
      <c r="Y580" t="n">
        <v>1</v>
      </c>
      <c r="Z580" t="n">
        <v>10</v>
      </c>
    </row>
    <row r="581">
      <c r="A581" t="n">
        <v>30</v>
      </c>
      <c r="B581" t="n">
        <v>115</v>
      </c>
      <c r="C581" t="inlineStr">
        <is>
          <t xml:space="preserve">CONCLUIDO	</t>
        </is>
      </c>
      <c r="D581" t="n">
        <v>6.0925</v>
      </c>
      <c r="E581" t="n">
        <v>16.41</v>
      </c>
      <c r="F581" t="n">
        <v>13.05</v>
      </c>
      <c r="G581" t="n">
        <v>48.94</v>
      </c>
      <c r="H581" t="n">
        <v>0.64</v>
      </c>
      <c r="I581" t="n">
        <v>16</v>
      </c>
      <c r="J581" t="n">
        <v>235.63</v>
      </c>
      <c r="K581" t="n">
        <v>56.94</v>
      </c>
      <c r="L581" t="n">
        <v>8.5</v>
      </c>
      <c r="M581" t="n">
        <v>14</v>
      </c>
      <c r="N581" t="n">
        <v>55.18</v>
      </c>
      <c r="O581" t="n">
        <v>29294.76</v>
      </c>
      <c r="P581" t="n">
        <v>172.89</v>
      </c>
      <c r="Q581" t="n">
        <v>988.12</v>
      </c>
      <c r="R581" t="n">
        <v>47</v>
      </c>
      <c r="S581" t="n">
        <v>35.43</v>
      </c>
      <c r="T581" t="n">
        <v>4733.25</v>
      </c>
      <c r="U581" t="n">
        <v>0.75</v>
      </c>
      <c r="V581" t="n">
        <v>0.87</v>
      </c>
      <c r="W581" t="n">
        <v>2.99</v>
      </c>
      <c r="X581" t="n">
        <v>0.3</v>
      </c>
      <c r="Y581" t="n">
        <v>1</v>
      </c>
      <c r="Z581" t="n">
        <v>10</v>
      </c>
    </row>
    <row r="582">
      <c r="A582" t="n">
        <v>31</v>
      </c>
      <c r="B582" t="n">
        <v>115</v>
      </c>
      <c r="C582" t="inlineStr">
        <is>
          <t xml:space="preserve">CONCLUIDO	</t>
        </is>
      </c>
      <c r="D582" t="n">
        <v>6.1158</v>
      </c>
      <c r="E582" t="n">
        <v>16.35</v>
      </c>
      <c r="F582" t="n">
        <v>13.03</v>
      </c>
      <c r="G582" t="n">
        <v>52.13</v>
      </c>
      <c r="H582" t="n">
        <v>0.66</v>
      </c>
      <c r="I582" t="n">
        <v>15</v>
      </c>
      <c r="J582" t="n">
        <v>236.06</v>
      </c>
      <c r="K582" t="n">
        <v>56.94</v>
      </c>
      <c r="L582" t="n">
        <v>8.75</v>
      </c>
      <c r="M582" t="n">
        <v>13</v>
      </c>
      <c r="N582" t="n">
        <v>55.36</v>
      </c>
      <c r="O582" t="n">
        <v>29347.92</v>
      </c>
      <c r="P582" t="n">
        <v>171</v>
      </c>
      <c r="Q582" t="n">
        <v>988.08</v>
      </c>
      <c r="R582" t="n">
        <v>46.61</v>
      </c>
      <c r="S582" t="n">
        <v>35.43</v>
      </c>
      <c r="T582" t="n">
        <v>4540.49</v>
      </c>
      <c r="U582" t="n">
        <v>0.76</v>
      </c>
      <c r="V582" t="n">
        <v>0.87</v>
      </c>
      <c r="W582" t="n">
        <v>2.98</v>
      </c>
      <c r="X582" t="n">
        <v>0.28</v>
      </c>
      <c r="Y582" t="n">
        <v>1</v>
      </c>
      <c r="Z582" t="n">
        <v>10</v>
      </c>
    </row>
    <row r="583">
      <c r="A583" t="n">
        <v>32</v>
      </c>
      <c r="B583" t="n">
        <v>115</v>
      </c>
      <c r="C583" t="inlineStr">
        <is>
          <t xml:space="preserve">CONCLUIDO	</t>
        </is>
      </c>
      <c r="D583" t="n">
        <v>6.1126</v>
      </c>
      <c r="E583" t="n">
        <v>16.36</v>
      </c>
      <c r="F583" t="n">
        <v>13.04</v>
      </c>
      <c r="G583" t="n">
        <v>52.16</v>
      </c>
      <c r="H583" t="n">
        <v>0.68</v>
      </c>
      <c r="I583" t="n">
        <v>15</v>
      </c>
      <c r="J583" t="n">
        <v>236.49</v>
      </c>
      <c r="K583" t="n">
        <v>56.94</v>
      </c>
      <c r="L583" t="n">
        <v>9</v>
      </c>
      <c r="M583" t="n">
        <v>13</v>
      </c>
      <c r="N583" t="n">
        <v>55.55</v>
      </c>
      <c r="O583" t="n">
        <v>29401.15</v>
      </c>
      <c r="P583" t="n">
        <v>170.71</v>
      </c>
      <c r="Q583" t="n">
        <v>988.1799999999999</v>
      </c>
      <c r="R583" t="n">
        <v>46.53</v>
      </c>
      <c r="S583" t="n">
        <v>35.43</v>
      </c>
      <c r="T583" t="n">
        <v>4503.22</v>
      </c>
      <c r="U583" t="n">
        <v>0.76</v>
      </c>
      <c r="V583" t="n">
        <v>0.87</v>
      </c>
      <c r="W583" t="n">
        <v>2.99</v>
      </c>
      <c r="X583" t="n">
        <v>0.29</v>
      </c>
      <c r="Y583" t="n">
        <v>1</v>
      </c>
      <c r="Z583" t="n">
        <v>10</v>
      </c>
    </row>
    <row r="584">
      <c r="A584" t="n">
        <v>33</v>
      </c>
      <c r="B584" t="n">
        <v>115</v>
      </c>
      <c r="C584" t="inlineStr">
        <is>
          <t xml:space="preserve">CONCLUIDO	</t>
        </is>
      </c>
      <c r="D584" t="n">
        <v>6.1104</v>
      </c>
      <c r="E584" t="n">
        <v>16.37</v>
      </c>
      <c r="F584" t="n">
        <v>13.05</v>
      </c>
      <c r="G584" t="n">
        <v>52.19</v>
      </c>
      <c r="H584" t="n">
        <v>0.6899999999999999</v>
      </c>
      <c r="I584" t="n">
        <v>15</v>
      </c>
      <c r="J584" t="n">
        <v>236.92</v>
      </c>
      <c r="K584" t="n">
        <v>56.94</v>
      </c>
      <c r="L584" t="n">
        <v>9.25</v>
      </c>
      <c r="M584" t="n">
        <v>13</v>
      </c>
      <c r="N584" t="n">
        <v>55.73</v>
      </c>
      <c r="O584" t="n">
        <v>29454.44</v>
      </c>
      <c r="P584" t="n">
        <v>169.68</v>
      </c>
      <c r="Q584" t="n">
        <v>988.1</v>
      </c>
      <c r="R584" t="n">
        <v>46.77</v>
      </c>
      <c r="S584" t="n">
        <v>35.43</v>
      </c>
      <c r="T584" t="n">
        <v>4622.29</v>
      </c>
      <c r="U584" t="n">
        <v>0.76</v>
      </c>
      <c r="V584" t="n">
        <v>0.87</v>
      </c>
      <c r="W584" t="n">
        <v>2.99</v>
      </c>
      <c r="X584" t="n">
        <v>0.29</v>
      </c>
      <c r="Y584" t="n">
        <v>1</v>
      </c>
      <c r="Z584" t="n">
        <v>10</v>
      </c>
    </row>
    <row r="585">
      <c r="A585" t="n">
        <v>34</v>
      </c>
      <c r="B585" t="n">
        <v>115</v>
      </c>
      <c r="C585" t="inlineStr">
        <is>
          <t xml:space="preserve">CONCLUIDO	</t>
        </is>
      </c>
      <c r="D585" t="n">
        <v>6.1403</v>
      </c>
      <c r="E585" t="n">
        <v>16.29</v>
      </c>
      <c r="F585" t="n">
        <v>13.01</v>
      </c>
      <c r="G585" t="n">
        <v>55.76</v>
      </c>
      <c r="H585" t="n">
        <v>0.71</v>
      </c>
      <c r="I585" t="n">
        <v>14</v>
      </c>
      <c r="J585" t="n">
        <v>237.35</v>
      </c>
      <c r="K585" t="n">
        <v>56.94</v>
      </c>
      <c r="L585" t="n">
        <v>9.5</v>
      </c>
      <c r="M585" t="n">
        <v>12</v>
      </c>
      <c r="N585" t="n">
        <v>55.91</v>
      </c>
      <c r="O585" t="n">
        <v>29507.8</v>
      </c>
      <c r="P585" t="n">
        <v>168.63</v>
      </c>
      <c r="Q585" t="n">
        <v>988.11</v>
      </c>
      <c r="R585" t="n">
        <v>45.85</v>
      </c>
      <c r="S585" t="n">
        <v>35.43</v>
      </c>
      <c r="T585" t="n">
        <v>4164.71</v>
      </c>
      <c r="U585" t="n">
        <v>0.77</v>
      </c>
      <c r="V585" t="n">
        <v>0.88</v>
      </c>
      <c r="W585" t="n">
        <v>2.98</v>
      </c>
      <c r="X585" t="n">
        <v>0.26</v>
      </c>
      <c r="Y585" t="n">
        <v>1</v>
      </c>
      <c r="Z585" t="n">
        <v>10</v>
      </c>
    </row>
    <row r="586">
      <c r="A586" t="n">
        <v>35</v>
      </c>
      <c r="B586" t="n">
        <v>115</v>
      </c>
      <c r="C586" t="inlineStr">
        <is>
          <t xml:space="preserve">CONCLUIDO	</t>
        </is>
      </c>
      <c r="D586" t="n">
        <v>6.1445</v>
      </c>
      <c r="E586" t="n">
        <v>16.27</v>
      </c>
      <c r="F586" t="n">
        <v>13</v>
      </c>
      <c r="G586" t="n">
        <v>55.71</v>
      </c>
      <c r="H586" t="n">
        <v>0.73</v>
      </c>
      <c r="I586" t="n">
        <v>14</v>
      </c>
      <c r="J586" t="n">
        <v>237.79</v>
      </c>
      <c r="K586" t="n">
        <v>56.94</v>
      </c>
      <c r="L586" t="n">
        <v>9.75</v>
      </c>
      <c r="M586" t="n">
        <v>12</v>
      </c>
      <c r="N586" t="n">
        <v>56.09</v>
      </c>
      <c r="O586" t="n">
        <v>29561.22</v>
      </c>
      <c r="P586" t="n">
        <v>167.37</v>
      </c>
      <c r="Q586" t="n">
        <v>988.11</v>
      </c>
      <c r="R586" t="n">
        <v>45.3</v>
      </c>
      <c r="S586" t="n">
        <v>35.43</v>
      </c>
      <c r="T586" t="n">
        <v>3890.9</v>
      </c>
      <c r="U586" t="n">
        <v>0.78</v>
      </c>
      <c r="V586" t="n">
        <v>0.88</v>
      </c>
      <c r="W586" t="n">
        <v>2.99</v>
      </c>
      <c r="X586" t="n">
        <v>0.25</v>
      </c>
      <c r="Y586" t="n">
        <v>1</v>
      </c>
      <c r="Z586" t="n">
        <v>10</v>
      </c>
    </row>
    <row r="587">
      <c r="A587" t="n">
        <v>36</v>
      </c>
      <c r="B587" t="n">
        <v>115</v>
      </c>
      <c r="C587" t="inlineStr">
        <is>
          <t xml:space="preserve">CONCLUIDO	</t>
        </is>
      </c>
      <c r="D587" t="n">
        <v>6.1624</v>
      </c>
      <c r="E587" t="n">
        <v>16.23</v>
      </c>
      <c r="F587" t="n">
        <v>13</v>
      </c>
      <c r="G587" t="n">
        <v>59.98</v>
      </c>
      <c r="H587" t="n">
        <v>0.75</v>
      </c>
      <c r="I587" t="n">
        <v>13</v>
      </c>
      <c r="J587" t="n">
        <v>238.22</v>
      </c>
      <c r="K587" t="n">
        <v>56.94</v>
      </c>
      <c r="L587" t="n">
        <v>10</v>
      </c>
      <c r="M587" t="n">
        <v>11</v>
      </c>
      <c r="N587" t="n">
        <v>56.28</v>
      </c>
      <c r="O587" t="n">
        <v>29614.71</v>
      </c>
      <c r="P587" t="n">
        <v>165.9</v>
      </c>
      <c r="Q587" t="n">
        <v>988.08</v>
      </c>
      <c r="R587" t="n">
        <v>45.29</v>
      </c>
      <c r="S587" t="n">
        <v>35.43</v>
      </c>
      <c r="T587" t="n">
        <v>3892.71</v>
      </c>
      <c r="U587" t="n">
        <v>0.78</v>
      </c>
      <c r="V587" t="n">
        <v>0.88</v>
      </c>
      <c r="W587" t="n">
        <v>2.98</v>
      </c>
      <c r="X587" t="n">
        <v>0.24</v>
      </c>
      <c r="Y587" t="n">
        <v>1</v>
      </c>
      <c r="Z587" t="n">
        <v>10</v>
      </c>
    </row>
    <row r="588">
      <c r="A588" t="n">
        <v>37</v>
      </c>
      <c r="B588" t="n">
        <v>115</v>
      </c>
      <c r="C588" t="inlineStr">
        <is>
          <t xml:space="preserve">CONCLUIDO	</t>
        </is>
      </c>
      <c r="D588" t="n">
        <v>6.163</v>
      </c>
      <c r="E588" t="n">
        <v>16.23</v>
      </c>
      <c r="F588" t="n">
        <v>12.99</v>
      </c>
      <c r="G588" t="n">
        <v>59.97</v>
      </c>
      <c r="H588" t="n">
        <v>0.76</v>
      </c>
      <c r="I588" t="n">
        <v>13</v>
      </c>
      <c r="J588" t="n">
        <v>238.66</v>
      </c>
      <c r="K588" t="n">
        <v>56.94</v>
      </c>
      <c r="L588" t="n">
        <v>10.25</v>
      </c>
      <c r="M588" t="n">
        <v>11</v>
      </c>
      <c r="N588" t="n">
        <v>56.46</v>
      </c>
      <c r="O588" t="n">
        <v>29668.27</v>
      </c>
      <c r="P588" t="n">
        <v>165.11</v>
      </c>
      <c r="Q588" t="n">
        <v>988.12</v>
      </c>
      <c r="R588" t="n">
        <v>45.16</v>
      </c>
      <c r="S588" t="n">
        <v>35.43</v>
      </c>
      <c r="T588" t="n">
        <v>3828.14</v>
      </c>
      <c r="U588" t="n">
        <v>0.78</v>
      </c>
      <c r="V588" t="n">
        <v>0.88</v>
      </c>
      <c r="W588" t="n">
        <v>2.99</v>
      </c>
      <c r="X588" t="n">
        <v>0.24</v>
      </c>
      <c r="Y588" t="n">
        <v>1</v>
      </c>
      <c r="Z588" t="n">
        <v>10</v>
      </c>
    </row>
    <row r="589">
      <c r="A589" t="n">
        <v>38</v>
      </c>
      <c r="B589" t="n">
        <v>115</v>
      </c>
      <c r="C589" t="inlineStr">
        <is>
          <t xml:space="preserve">CONCLUIDO	</t>
        </is>
      </c>
      <c r="D589" t="n">
        <v>6.1665</v>
      </c>
      <c r="E589" t="n">
        <v>16.22</v>
      </c>
      <c r="F589" t="n">
        <v>12.99</v>
      </c>
      <c r="G589" t="n">
        <v>59.93</v>
      </c>
      <c r="H589" t="n">
        <v>0.78</v>
      </c>
      <c r="I589" t="n">
        <v>13</v>
      </c>
      <c r="J589" t="n">
        <v>239.09</v>
      </c>
      <c r="K589" t="n">
        <v>56.94</v>
      </c>
      <c r="L589" t="n">
        <v>10.5</v>
      </c>
      <c r="M589" t="n">
        <v>11</v>
      </c>
      <c r="N589" t="n">
        <v>56.65</v>
      </c>
      <c r="O589" t="n">
        <v>29721.89</v>
      </c>
      <c r="P589" t="n">
        <v>163.58</v>
      </c>
      <c r="Q589" t="n">
        <v>988.13</v>
      </c>
      <c r="R589" t="n">
        <v>44.84</v>
      </c>
      <c r="S589" t="n">
        <v>35.43</v>
      </c>
      <c r="T589" t="n">
        <v>3666.61</v>
      </c>
      <c r="U589" t="n">
        <v>0.79</v>
      </c>
      <c r="V589" t="n">
        <v>0.88</v>
      </c>
      <c r="W589" t="n">
        <v>2.99</v>
      </c>
      <c r="X589" t="n">
        <v>0.23</v>
      </c>
      <c r="Y589" t="n">
        <v>1</v>
      </c>
      <c r="Z589" t="n">
        <v>10</v>
      </c>
    </row>
    <row r="590">
      <c r="A590" t="n">
        <v>39</v>
      </c>
      <c r="B590" t="n">
        <v>115</v>
      </c>
      <c r="C590" t="inlineStr">
        <is>
          <t xml:space="preserve">CONCLUIDO	</t>
        </is>
      </c>
      <c r="D590" t="n">
        <v>6.1905</v>
      </c>
      <c r="E590" t="n">
        <v>16.15</v>
      </c>
      <c r="F590" t="n">
        <v>12.97</v>
      </c>
      <c r="G590" t="n">
        <v>64.83</v>
      </c>
      <c r="H590" t="n">
        <v>0.8</v>
      </c>
      <c r="I590" t="n">
        <v>12</v>
      </c>
      <c r="J590" t="n">
        <v>239.53</v>
      </c>
      <c r="K590" t="n">
        <v>56.94</v>
      </c>
      <c r="L590" t="n">
        <v>10.75</v>
      </c>
      <c r="M590" t="n">
        <v>10</v>
      </c>
      <c r="N590" t="n">
        <v>56.83</v>
      </c>
      <c r="O590" t="n">
        <v>29775.57</v>
      </c>
      <c r="P590" t="n">
        <v>162.32</v>
      </c>
      <c r="Q590" t="n">
        <v>988.09</v>
      </c>
      <c r="R590" t="n">
        <v>44.38</v>
      </c>
      <c r="S590" t="n">
        <v>35.43</v>
      </c>
      <c r="T590" t="n">
        <v>3441.29</v>
      </c>
      <c r="U590" t="n">
        <v>0.8</v>
      </c>
      <c r="V590" t="n">
        <v>0.88</v>
      </c>
      <c r="W590" t="n">
        <v>2.98</v>
      </c>
      <c r="X590" t="n">
        <v>0.21</v>
      </c>
      <c r="Y590" t="n">
        <v>1</v>
      </c>
      <c r="Z590" t="n">
        <v>10</v>
      </c>
    </row>
    <row r="591">
      <c r="A591" t="n">
        <v>40</v>
      </c>
      <c r="B591" t="n">
        <v>115</v>
      </c>
      <c r="C591" t="inlineStr">
        <is>
          <t xml:space="preserve">CONCLUIDO	</t>
        </is>
      </c>
      <c r="D591" t="n">
        <v>6.191</v>
      </c>
      <c r="E591" t="n">
        <v>16.15</v>
      </c>
      <c r="F591" t="n">
        <v>12.96</v>
      </c>
      <c r="G591" t="n">
        <v>64.83</v>
      </c>
      <c r="H591" t="n">
        <v>0.82</v>
      </c>
      <c r="I591" t="n">
        <v>12</v>
      </c>
      <c r="J591" t="n">
        <v>239.96</v>
      </c>
      <c r="K591" t="n">
        <v>56.94</v>
      </c>
      <c r="L591" t="n">
        <v>11</v>
      </c>
      <c r="M591" t="n">
        <v>10</v>
      </c>
      <c r="N591" t="n">
        <v>57.02</v>
      </c>
      <c r="O591" t="n">
        <v>29829.32</v>
      </c>
      <c r="P591" t="n">
        <v>161.74</v>
      </c>
      <c r="Q591" t="n">
        <v>988.16</v>
      </c>
      <c r="R591" t="n">
        <v>44.39</v>
      </c>
      <c r="S591" t="n">
        <v>35.43</v>
      </c>
      <c r="T591" t="n">
        <v>3445.3</v>
      </c>
      <c r="U591" t="n">
        <v>0.8</v>
      </c>
      <c r="V591" t="n">
        <v>0.88</v>
      </c>
      <c r="W591" t="n">
        <v>2.98</v>
      </c>
      <c r="X591" t="n">
        <v>0.21</v>
      </c>
      <c r="Y591" t="n">
        <v>1</v>
      </c>
      <c r="Z591" t="n">
        <v>10</v>
      </c>
    </row>
    <row r="592">
      <c r="A592" t="n">
        <v>41</v>
      </c>
      <c r="B592" t="n">
        <v>115</v>
      </c>
      <c r="C592" t="inlineStr">
        <is>
          <t xml:space="preserve">CONCLUIDO	</t>
        </is>
      </c>
      <c r="D592" t="n">
        <v>6.1877</v>
      </c>
      <c r="E592" t="n">
        <v>16.16</v>
      </c>
      <c r="F592" t="n">
        <v>12.97</v>
      </c>
      <c r="G592" t="n">
        <v>64.87</v>
      </c>
      <c r="H592" t="n">
        <v>0.83</v>
      </c>
      <c r="I592" t="n">
        <v>12</v>
      </c>
      <c r="J592" t="n">
        <v>240.4</v>
      </c>
      <c r="K592" t="n">
        <v>56.94</v>
      </c>
      <c r="L592" t="n">
        <v>11.25</v>
      </c>
      <c r="M592" t="n">
        <v>10</v>
      </c>
      <c r="N592" t="n">
        <v>57.21</v>
      </c>
      <c r="O592" t="n">
        <v>29883.27</v>
      </c>
      <c r="P592" t="n">
        <v>160.5</v>
      </c>
      <c r="Q592" t="n">
        <v>988.08</v>
      </c>
      <c r="R592" t="n">
        <v>44.48</v>
      </c>
      <c r="S592" t="n">
        <v>35.43</v>
      </c>
      <c r="T592" t="n">
        <v>3492.58</v>
      </c>
      <c r="U592" t="n">
        <v>0.8</v>
      </c>
      <c r="V592" t="n">
        <v>0.88</v>
      </c>
      <c r="W592" t="n">
        <v>2.99</v>
      </c>
      <c r="X592" t="n">
        <v>0.22</v>
      </c>
      <c r="Y592" t="n">
        <v>1</v>
      </c>
      <c r="Z592" t="n">
        <v>10</v>
      </c>
    </row>
    <row r="593">
      <c r="A593" t="n">
        <v>42</v>
      </c>
      <c r="B593" t="n">
        <v>115</v>
      </c>
      <c r="C593" t="inlineStr">
        <is>
          <t xml:space="preserve">CONCLUIDO	</t>
        </is>
      </c>
      <c r="D593" t="n">
        <v>6.2133</v>
      </c>
      <c r="E593" t="n">
        <v>16.09</v>
      </c>
      <c r="F593" t="n">
        <v>12.95</v>
      </c>
      <c r="G593" t="n">
        <v>70.64</v>
      </c>
      <c r="H593" t="n">
        <v>0.85</v>
      </c>
      <c r="I593" t="n">
        <v>11</v>
      </c>
      <c r="J593" t="n">
        <v>240.84</v>
      </c>
      <c r="K593" t="n">
        <v>56.94</v>
      </c>
      <c r="L593" t="n">
        <v>11.5</v>
      </c>
      <c r="M593" t="n">
        <v>9</v>
      </c>
      <c r="N593" t="n">
        <v>57.39</v>
      </c>
      <c r="O593" t="n">
        <v>29937.16</v>
      </c>
      <c r="P593" t="n">
        <v>159.18</v>
      </c>
      <c r="Q593" t="n">
        <v>988.08</v>
      </c>
      <c r="R593" t="n">
        <v>43.99</v>
      </c>
      <c r="S593" t="n">
        <v>35.43</v>
      </c>
      <c r="T593" t="n">
        <v>3249.4</v>
      </c>
      <c r="U593" t="n">
        <v>0.8100000000000001</v>
      </c>
      <c r="V593" t="n">
        <v>0.88</v>
      </c>
      <c r="W593" t="n">
        <v>2.98</v>
      </c>
      <c r="X593" t="n">
        <v>0.2</v>
      </c>
      <c r="Y593" t="n">
        <v>1</v>
      </c>
      <c r="Z593" t="n">
        <v>10</v>
      </c>
    </row>
    <row r="594">
      <c r="A594" t="n">
        <v>43</v>
      </c>
      <c r="B594" t="n">
        <v>115</v>
      </c>
      <c r="C594" t="inlineStr">
        <is>
          <t xml:space="preserve">CONCLUIDO	</t>
        </is>
      </c>
      <c r="D594" t="n">
        <v>6.2153</v>
      </c>
      <c r="E594" t="n">
        <v>16.09</v>
      </c>
      <c r="F594" t="n">
        <v>12.95</v>
      </c>
      <c r="G594" t="n">
        <v>70.61</v>
      </c>
      <c r="H594" t="n">
        <v>0.87</v>
      </c>
      <c r="I594" t="n">
        <v>11</v>
      </c>
      <c r="J594" t="n">
        <v>241.27</v>
      </c>
      <c r="K594" t="n">
        <v>56.94</v>
      </c>
      <c r="L594" t="n">
        <v>11.75</v>
      </c>
      <c r="M594" t="n">
        <v>9</v>
      </c>
      <c r="N594" t="n">
        <v>57.58</v>
      </c>
      <c r="O594" t="n">
        <v>29991.11</v>
      </c>
      <c r="P594" t="n">
        <v>158.46</v>
      </c>
      <c r="Q594" t="n">
        <v>988.21</v>
      </c>
      <c r="R594" t="n">
        <v>43.73</v>
      </c>
      <c r="S594" t="n">
        <v>35.43</v>
      </c>
      <c r="T594" t="n">
        <v>3118.67</v>
      </c>
      <c r="U594" t="n">
        <v>0.8100000000000001</v>
      </c>
      <c r="V594" t="n">
        <v>0.88</v>
      </c>
      <c r="W594" t="n">
        <v>2.98</v>
      </c>
      <c r="X594" t="n">
        <v>0.19</v>
      </c>
      <c r="Y594" t="n">
        <v>1</v>
      </c>
      <c r="Z594" t="n">
        <v>10</v>
      </c>
    </row>
    <row r="595">
      <c r="A595" t="n">
        <v>44</v>
      </c>
      <c r="B595" t="n">
        <v>115</v>
      </c>
      <c r="C595" t="inlineStr">
        <is>
          <t xml:space="preserve">CONCLUIDO	</t>
        </is>
      </c>
      <c r="D595" t="n">
        <v>6.2135</v>
      </c>
      <c r="E595" t="n">
        <v>16.09</v>
      </c>
      <c r="F595" t="n">
        <v>12.95</v>
      </c>
      <c r="G595" t="n">
        <v>70.64</v>
      </c>
      <c r="H595" t="n">
        <v>0.88</v>
      </c>
      <c r="I595" t="n">
        <v>11</v>
      </c>
      <c r="J595" t="n">
        <v>241.71</v>
      </c>
      <c r="K595" t="n">
        <v>56.94</v>
      </c>
      <c r="L595" t="n">
        <v>12</v>
      </c>
      <c r="M595" t="n">
        <v>9</v>
      </c>
      <c r="N595" t="n">
        <v>57.77</v>
      </c>
      <c r="O595" t="n">
        <v>30045.13</v>
      </c>
      <c r="P595" t="n">
        <v>157.29</v>
      </c>
      <c r="Q595" t="n">
        <v>988.08</v>
      </c>
      <c r="R595" t="n">
        <v>43.82</v>
      </c>
      <c r="S595" t="n">
        <v>35.43</v>
      </c>
      <c r="T595" t="n">
        <v>3164.45</v>
      </c>
      <c r="U595" t="n">
        <v>0.8100000000000001</v>
      </c>
      <c r="V595" t="n">
        <v>0.88</v>
      </c>
      <c r="W595" t="n">
        <v>2.98</v>
      </c>
      <c r="X595" t="n">
        <v>0.2</v>
      </c>
      <c r="Y595" t="n">
        <v>1</v>
      </c>
      <c r="Z595" t="n">
        <v>10</v>
      </c>
    </row>
    <row r="596">
      <c r="A596" t="n">
        <v>45</v>
      </c>
      <c r="B596" t="n">
        <v>115</v>
      </c>
      <c r="C596" t="inlineStr">
        <is>
          <t xml:space="preserve">CONCLUIDO	</t>
        </is>
      </c>
      <c r="D596" t="n">
        <v>6.2144</v>
      </c>
      <c r="E596" t="n">
        <v>16.09</v>
      </c>
      <c r="F596" t="n">
        <v>12.95</v>
      </c>
      <c r="G596" t="n">
        <v>70.63</v>
      </c>
      <c r="H596" t="n">
        <v>0.9</v>
      </c>
      <c r="I596" t="n">
        <v>11</v>
      </c>
      <c r="J596" t="n">
        <v>242.15</v>
      </c>
      <c r="K596" t="n">
        <v>56.94</v>
      </c>
      <c r="L596" t="n">
        <v>12.25</v>
      </c>
      <c r="M596" t="n">
        <v>7</v>
      </c>
      <c r="N596" t="n">
        <v>57.96</v>
      </c>
      <c r="O596" t="n">
        <v>30099.23</v>
      </c>
      <c r="P596" t="n">
        <v>154.83</v>
      </c>
      <c r="Q596" t="n">
        <v>988.12</v>
      </c>
      <c r="R596" t="n">
        <v>43.76</v>
      </c>
      <c r="S596" t="n">
        <v>35.43</v>
      </c>
      <c r="T596" t="n">
        <v>3133.7</v>
      </c>
      <c r="U596" t="n">
        <v>0.8100000000000001</v>
      </c>
      <c r="V596" t="n">
        <v>0.88</v>
      </c>
      <c r="W596" t="n">
        <v>2.98</v>
      </c>
      <c r="X596" t="n">
        <v>0.19</v>
      </c>
      <c r="Y596" t="n">
        <v>1</v>
      </c>
      <c r="Z596" t="n">
        <v>10</v>
      </c>
    </row>
    <row r="597">
      <c r="A597" t="n">
        <v>46</v>
      </c>
      <c r="B597" t="n">
        <v>115</v>
      </c>
      <c r="C597" t="inlineStr">
        <is>
          <t xml:space="preserve">CONCLUIDO	</t>
        </is>
      </c>
      <c r="D597" t="n">
        <v>6.2397</v>
      </c>
      <c r="E597" t="n">
        <v>16.03</v>
      </c>
      <c r="F597" t="n">
        <v>12.93</v>
      </c>
      <c r="G597" t="n">
        <v>77.56</v>
      </c>
      <c r="H597" t="n">
        <v>0.92</v>
      </c>
      <c r="I597" t="n">
        <v>10</v>
      </c>
      <c r="J597" t="n">
        <v>242.59</v>
      </c>
      <c r="K597" t="n">
        <v>56.94</v>
      </c>
      <c r="L597" t="n">
        <v>12.5</v>
      </c>
      <c r="M597" t="n">
        <v>5</v>
      </c>
      <c r="N597" t="n">
        <v>58.15</v>
      </c>
      <c r="O597" t="n">
        <v>30153.38</v>
      </c>
      <c r="P597" t="n">
        <v>154.3</v>
      </c>
      <c r="Q597" t="n">
        <v>988.11</v>
      </c>
      <c r="R597" t="n">
        <v>42.95</v>
      </c>
      <c r="S597" t="n">
        <v>35.43</v>
      </c>
      <c r="T597" t="n">
        <v>2736.46</v>
      </c>
      <c r="U597" t="n">
        <v>0.83</v>
      </c>
      <c r="V597" t="n">
        <v>0.88</v>
      </c>
      <c r="W597" t="n">
        <v>2.99</v>
      </c>
      <c r="X597" t="n">
        <v>0.17</v>
      </c>
      <c r="Y597" t="n">
        <v>1</v>
      </c>
      <c r="Z597" t="n">
        <v>10</v>
      </c>
    </row>
    <row r="598">
      <c r="A598" t="n">
        <v>47</v>
      </c>
      <c r="B598" t="n">
        <v>115</v>
      </c>
      <c r="C598" t="inlineStr">
        <is>
          <t xml:space="preserve">CONCLUIDO	</t>
        </is>
      </c>
      <c r="D598" t="n">
        <v>6.2372</v>
      </c>
      <c r="E598" t="n">
        <v>16.03</v>
      </c>
      <c r="F598" t="n">
        <v>12.93</v>
      </c>
      <c r="G598" t="n">
        <v>77.59999999999999</v>
      </c>
      <c r="H598" t="n">
        <v>0.93</v>
      </c>
      <c r="I598" t="n">
        <v>10</v>
      </c>
      <c r="J598" t="n">
        <v>243.03</v>
      </c>
      <c r="K598" t="n">
        <v>56.94</v>
      </c>
      <c r="L598" t="n">
        <v>12.75</v>
      </c>
      <c r="M598" t="n">
        <v>3</v>
      </c>
      <c r="N598" t="n">
        <v>58.34</v>
      </c>
      <c r="O598" t="n">
        <v>30207.61</v>
      </c>
      <c r="P598" t="n">
        <v>154.32</v>
      </c>
      <c r="Q598" t="n">
        <v>988.08</v>
      </c>
      <c r="R598" t="n">
        <v>43.12</v>
      </c>
      <c r="S598" t="n">
        <v>35.43</v>
      </c>
      <c r="T598" t="n">
        <v>2821.57</v>
      </c>
      <c r="U598" t="n">
        <v>0.82</v>
      </c>
      <c r="V598" t="n">
        <v>0.88</v>
      </c>
      <c r="W598" t="n">
        <v>2.99</v>
      </c>
      <c r="X598" t="n">
        <v>0.18</v>
      </c>
      <c r="Y598" t="n">
        <v>1</v>
      </c>
      <c r="Z598" t="n">
        <v>10</v>
      </c>
    </row>
    <row r="599">
      <c r="A599" t="n">
        <v>48</v>
      </c>
      <c r="B599" t="n">
        <v>115</v>
      </c>
      <c r="C599" t="inlineStr">
        <is>
          <t xml:space="preserve">CONCLUIDO	</t>
        </is>
      </c>
      <c r="D599" t="n">
        <v>6.2373</v>
      </c>
      <c r="E599" t="n">
        <v>16.03</v>
      </c>
      <c r="F599" t="n">
        <v>12.93</v>
      </c>
      <c r="G599" t="n">
        <v>77.59999999999999</v>
      </c>
      <c r="H599" t="n">
        <v>0.95</v>
      </c>
      <c r="I599" t="n">
        <v>10</v>
      </c>
      <c r="J599" t="n">
        <v>243.47</v>
      </c>
      <c r="K599" t="n">
        <v>56.94</v>
      </c>
      <c r="L599" t="n">
        <v>13</v>
      </c>
      <c r="M599" t="n">
        <v>2</v>
      </c>
      <c r="N599" t="n">
        <v>58.53</v>
      </c>
      <c r="O599" t="n">
        <v>30261.91</v>
      </c>
      <c r="P599" t="n">
        <v>154.54</v>
      </c>
      <c r="Q599" t="n">
        <v>988.08</v>
      </c>
      <c r="R599" t="n">
        <v>43.08</v>
      </c>
      <c r="S599" t="n">
        <v>35.43</v>
      </c>
      <c r="T599" t="n">
        <v>2800.81</v>
      </c>
      <c r="U599" t="n">
        <v>0.82</v>
      </c>
      <c r="V599" t="n">
        <v>0.88</v>
      </c>
      <c r="W599" t="n">
        <v>2.99</v>
      </c>
      <c r="X599" t="n">
        <v>0.18</v>
      </c>
      <c r="Y599" t="n">
        <v>1</v>
      </c>
      <c r="Z599" t="n">
        <v>10</v>
      </c>
    </row>
    <row r="600">
      <c r="A600" t="n">
        <v>49</v>
      </c>
      <c r="B600" t="n">
        <v>115</v>
      </c>
      <c r="C600" t="inlineStr">
        <is>
          <t xml:space="preserve">CONCLUIDO	</t>
        </is>
      </c>
      <c r="D600" t="n">
        <v>6.2348</v>
      </c>
      <c r="E600" t="n">
        <v>16.04</v>
      </c>
      <c r="F600" t="n">
        <v>12.94</v>
      </c>
      <c r="G600" t="n">
        <v>77.64</v>
      </c>
      <c r="H600" t="n">
        <v>0.97</v>
      </c>
      <c r="I600" t="n">
        <v>10</v>
      </c>
      <c r="J600" t="n">
        <v>243.91</v>
      </c>
      <c r="K600" t="n">
        <v>56.94</v>
      </c>
      <c r="L600" t="n">
        <v>13.25</v>
      </c>
      <c r="M600" t="n">
        <v>0</v>
      </c>
      <c r="N600" t="n">
        <v>58.72</v>
      </c>
      <c r="O600" t="n">
        <v>30316.27</v>
      </c>
      <c r="P600" t="n">
        <v>154.05</v>
      </c>
      <c r="Q600" t="n">
        <v>988.09</v>
      </c>
      <c r="R600" t="n">
        <v>43.36</v>
      </c>
      <c r="S600" t="n">
        <v>35.43</v>
      </c>
      <c r="T600" t="n">
        <v>2940.06</v>
      </c>
      <c r="U600" t="n">
        <v>0.82</v>
      </c>
      <c r="V600" t="n">
        <v>0.88</v>
      </c>
      <c r="W600" t="n">
        <v>2.99</v>
      </c>
      <c r="X600" t="n">
        <v>0.19</v>
      </c>
      <c r="Y600" t="n">
        <v>1</v>
      </c>
      <c r="Z600" t="n">
        <v>10</v>
      </c>
    </row>
    <row r="601">
      <c r="A601" t="n">
        <v>0</v>
      </c>
      <c r="B601" t="n">
        <v>35</v>
      </c>
      <c r="C601" t="inlineStr">
        <is>
          <t xml:space="preserve">CONCLUIDO	</t>
        </is>
      </c>
      <c r="D601" t="n">
        <v>5.7282</v>
      </c>
      <c r="E601" t="n">
        <v>17.46</v>
      </c>
      <c r="F601" t="n">
        <v>14.26</v>
      </c>
      <c r="G601" t="n">
        <v>11.26</v>
      </c>
      <c r="H601" t="n">
        <v>0.22</v>
      </c>
      <c r="I601" t="n">
        <v>76</v>
      </c>
      <c r="J601" t="n">
        <v>80.84</v>
      </c>
      <c r="K601" t="n">
        <v>35.1</v>
      </c>
      <c r="L601" t="n">
        <v>1</v>
      </c>
      <c r="M601" t="n">
        <v>74</v>
      </c>
      <c r="N601" t="n">
        <v>9.74</v>
      </c>
      <c r="O601" t="n">
        <v>10204.21</v>
      </c>
      <c r="P601" t="n">
        <v>104.18</v>
      </c>
      <c r="Q601" t="n">
        <v>988.5700000000001</v>
      </c>
      <c r="R601" t="n">
        <v>84.64</v>
      </c>
      <c r="S601" t="n">
        <v>35.43</v>
      </c>
      <c r="T601" t="n">
        <v>23250.49</v>
      </c>
      <c r="U601" t="n">
        <v>0.42</v>
      </c>
      <c r="V601" t="n">
        <v>0.8</v>
      </c>
      <c r="W601" t="n">
        <v>3.08</v>
      </c>
      <c r="X601" t="n">
        <v>1.5</v>
      </c>
      <c r="Y601" t="n">
        <v>1</v>
      </c>
      <c r="Z601" t="n">
        <v>10</v>
      </c>
    </row>
    <row r="602">
      <c r="A602" t="n">
        <v>1</v>
      </c>
      <c r="B602" t="n">
        <v>35</v>
      </c>
      <c r="C602" t="inlineStr">
        <is>
          <t xml:space="preserve">CONCLUIDO	</t>
        </is>
      </c>
      <c r="D602" t="n">
        <v>5.9566</v>
      </c>
      <c r="E602" t="n">
        <v>16.79</v>
      </c>
      <c r="F602" t="n">
        <v>13.9</v>
      </c>
      <c r="G602" t="n">
        <v>14.38</v>
      </c>
      <c r="H602" t="n">
        <v>0.27</v>
      </c>
      <c r="I602" t="n">
        <v>58</v>
      </c>
      <c r="J602" t="n">
        <v>81.14</v>
      </c>
      <c r="K602" t="n">
        <v>35.1</v>
      </c>
      <c r="L602" t="n">
        <v>1.25</v>
      </c>
      <c r="M602" t="n">
        <v>56</v>
      </c>
      <c r="N602" t="n">
        <v>9.789999999999999</v>
      </c>
      <c r="O602" t="n">
        <v>10241.25</v>
      </c>
      <c r="P602" t="n">
        <v>98.65000000000001</v>
      </c>
      <c r="Q602" t="n">
        <v>988.3099999999999</v>
      </c>
      <c r="R602" t="n">
        <v>73.56999999999999</v>
      </c>
      <c r="S602" t="n">
        <v>35.43</v>
      </c>
      <c r="T602" t="n">
        <v>17804.29</v>
      </c>
      <c r="U602" t="n">
        <v>0.48</v>
      </c>
      <c r="V602" t="n">
        <v>0.82</v>
      </c>
      <c r="W602" t="n">
        <v>3.05</v>
      </c>
      <c r="X602" t="n">
        <v>1.14</v>
      </c>
      <c r="Y602" t="n">
        <v>1</v>
      </c>
      <c r="Z602" t="n">
        <v>10</v>
      </c>
    </row>
    <row r="603">
      <c r="A603" t="n">
        <v>2</v>
      </c>
      <c r="B603" t="n">
        <v>35</v>
      </c>
      <c r="C603" t="inlineStr">
        <is>
          <t xml:space="preserve">CONCLUIDO	</t>
        </is>
      </c>
      <c r="D603" t="n">
        <v>6.119</v>
      </c>
      <c r="E603" t="n">
        <v>16.34</v>
      </c>
      <c r="F603" t="n">
        <v>13.66</v>
      </c>
      <c r="G603" t="n">
        <v>17.82</v>
      </c>
      <c r="H603" t="n">
        <v>0.32</v>
      </c>
      <c r="I603" t="n">
        <v>46</v>
      </c>
      <c r="J603" t="n">
        <v>81.44</v>
      </c>
      <c r="K603" t="n">
        <v>35.1</v>
      </c>
      <c r="L603" t="n">
        <v>1.5</v>
      </c>
      <c r="M603" t="n">
        <v>44</v>
      </c>
      <c r="N603" t="n">
        <v>9.84</v>
      </c>
      <c r="O603" t="n">
        <v>10278.32</v>
      </c>
      <c r="P603" t="n">
        <v>93.91</v>
      </c>
      <c r="Q603" t="n">
        <v>988.1799999999999</v>
      </c>
      <c r="R603" t="n">
        <v>65.43000000000001</v>
      </c>
      <c r="S603" t="n">
        <v>35.43</v>
      </c>
      <c r="T603" t="n">
        <v>13797.88</v>
      </c>
      <c r="U603" t="n">
        <v>0.54</v>
      </c>
      <c r="V603" t="n">
        <v>0.83</v>
      </c>
      <c r="W603" t="n">
        <v>3.05</v>
      </c>
      <c r="X603" t="n">
        <v>0.9</v>
      </c>
      <c r="Y603" t="n">
        <v>1</v>
      </c>
      <c r="Z603" t="n">
        <v>10</v>
      </c>
    </row>
    <row r="604">
      <c r="A604" t="n">
        <v>3</v>
      </c>
      <c r="B604" t="n">
        <v>35</v>
      </c>
      <c r="C604" t="inlineStr">
        <is>
          <t xml:space="preserve">CONCLUIDO	</t>
        </is>
      </c>
      <c r="D604" t="n">
        <v>6.2385</v>
      </c>
      <c r="E604" t="n">
        <v>16.03</v>
      </c>
      <c r="F604" t="n">
        <v>13.48</v>
      </c>
      <c r="G604" t="n">
        <v>21.29</v>
      </c>
      <c r="H604" t="n">
        <v>0.38</v>
      </c>
      <c r="I604" t="n">
        <v>38</v>
      </c>
      <c r="J604" t="n">
        <v>81.73999999999999</v>
      </c>
      <c r="K604" t="n">
        <v>35.1</v>
      </c>
      <c r="L604" t="n">
        <v>1.75</v>
      </c>
      <c r="M604" t="n">
        <v>36</v>
      </c>
      <c r="N604" t="n">
        <v>9.890000000000001</v>
      </c>
      <c r="O604" t="n">
        <v>10315.41</v>
      </c>
      <c r="P604" t="n">
        <v>89.59999999999999</v>
      </c>
      <c r="Q604" t="n">
        <v>988.22</v>
      </c>
      <c r="R604" t="n">
        <v>60.29</v>
      </c>
      <c r="S604" t="n">
        <v>35.43</v>
      </c>
      <c r="T604" t="n">
        <v>11266.15</v>
      </c>
      <c r="U604" t="n">
        <v>0.59</v>
      </c>
      <c r="V604" t="n">
        <v>0.85</v>
      </c>
      <c r="W604" t="n">
        <v>3.03</v>
      </c>
      <c r="X604" t="n">
        <v>0.73</v>
      </c>
      <c r="Y604" t="n">
        <v>1</v>
      </c>
      <c r="Z604" t="n">
        <v>10</v>
      </c>
    </row>
    <row r="605">
      <c r="A605" t="n">
        <v>4</v>
      </c>
      <c r="B605" t="n">
        <v>35</v>
      </c>
      <c r="C605" t="inlineStr">
        <is>
          <t xml:space="preserve">CONCLUIDO	</t>
        </is>
      </c>
      <c r="D605" t="n">
        <v>6.3219</v>
      </c>
      <c r="E605" t="n">
        <v>15.82</v>
      </c>
      <c r="F605" t="n">
        <v>13.38</v>
      </c>
      <c r="G605" t="n">
        <v>25.08</v>
      </c>
      <c r="H605" t="n">
        <v>0.43</v>
      </c>
      <c r="I605" t="n">
        <v>32</v>
      </c>
      <c r="J605" t="n">
        <v>82.04000000000001</v>
      </c>
      <c r="K605" t="n">
        <v>35.1</v>
      </c>
      <c r="L605" t="n">
        <v>2</v>
      </c>
      <c r="M605" t="n">
        <v>22</v>
      </c>
      <c r="N605" t="n">
        <v>9.94</v>
      </c>
      <c r="O605" t="n">
        <v>10352.53</v>
      </c>
      <c r="P605" t="n">
        <v>85.67</v>
      </c>
      <c r="Q605" t="n">
        <v>988.14</v>
      </c>
      <c r="R605" t="n">
        <v>56.93</v>
      </c>
      <c r="S605" t="n">
        <v>35.43</v>
      </c>
      <c r="T605" t="n">
        <v>9617.5</v>
      </c>
      <c r="U605" t="n">
        <v>0.62</v>
      </c>
      <c r="V605" t="n">
        <v>0.85</v>
      </c>
      <c r="W605" t="n">
        <v>3.02</v>
      </c>
      <c r="X605" t="n">
        <v>0.62</v>
      </c>
      <c r="Y605" t="n">
        <v>1</v>
      </c>
      <c r="Z605" t="n">
        <v>10</v>
      </c>
    </row>
    <row r="606">
      <c r="A606" t="n">
        <v>5</v>
      </c>
      <c r="B606" t="n">
        <v>35</v>
      </c>
      <c r="C606" t="inlineStr">
        <is>
          <t xml:space="preserve">CONCLUIDO	</t>
        </is>
      </c>
      <c r="D606" t="n">
        <v>6.3405</v>
      </c>
      <c r="E606" t="n">
        <v>15.77</v>
      </c>
      <c r="F606" t="n">
        <v>13.36</v>
      </c>
      <c r="G606" t="n">
        <v>26.73</v>
      </c>
      <c r="H606" t="n">
        <v>0.48</v>
      </c>
      <c r="I606" t="n">
        <v>30</v>
      </c>
      <c r="J606" t="n">
        <v>82.34</v>
      </c>
      <c r="K606" t="n">
        <v>35.1</v>
      </c>
      <c r="L606" t="n">
        <v>2.25</v>
      </c>
      <c r="M606" t="n">
        <v>8</v>
      </c>
      <c r="N606" t="n">
        <v>9.99</v>
      </c>
      <c r="O606" t="n">
        <v>10389.66</v>
      </c>
      <c r="P606" t="n">
        <v>84.40000000000001</v>
      </c>
      <c r="Q606" t="n">
        <v>988.09</v>
      </c>
      <c r="R606" t="n">
        <v>55.86</v>
      </c>
      <c r="S606" t="n">
        <v>35.43</v>
      </c>
      <c r="T606" t="n">
        <v>9090.290000000001</v>
      </c>
      <c r="U606" t="n">
        <v>0.63</v>
      </c>
      <c r="V606" t="n">
        <v>0.85</v>
      </c>
      <c r="W606" t="n">
        <v>3.04</v>
      </c>
      <c r="X606" t="n">
        <v>0.61</v>
      </c>
      <c r="Y606" t="n">
        <v>1</v>
      </c>
      <c r="Z606" t="n">
        <v>10</v>
      </c>
    </row>
    <row r="607">
      <c r="A607" t="n">
        <v>6</v>
      </c>
      <c r="B607" t="n">
        <v>35</v>
      </c>
      <c r="C607" t="inlineStr">
        <is>
          <t xml:space="preserve">CONCLUIDO	</t>
        </is>
      </c>
      <c r="D607" t="n">
        <v>6.332</v>
      </c>
      <c r="E607" t="n">
        <v>15.79</v>
      </c>
      <c r="F607" t="n">
        <v>13.38</v>
      </c>
      <c r="G607" t="n">
        <v>26.77</v>
      </c>
      <c r="H607" t="n">
        <v>0.53</v>
      </c>
      <c r="I607" t="n">
        <v>30</v>
      </c>
      <c r="J607" t="n">
        <v>82.65000000000001</v>
      </c>
      <c r="K607" t="n">
        <v>35.1</v>
      </c>
      <c r="L607" t="n">
        <v>2.5</v>
      </c>
      <c r="M607" t="n">
        <v>1</v>
      </c>
      <c r="N607" t="n">
        <v>10.04</v>
      </c>
      <c r="O607" t="n">
        <v>10426.82</v>
      </c>
      <c r="P607" t="n">
        <v>84.61</v>
      </c>
      <c r="Q607" t="n">
        <v>988.15</v>
      </c>
      <c r="R607" t="n">
        <v>56.23</v>
      </c>
      <c r="S607" t="n">
        <v>35.43</v>
      </c>
      <c r="T607" t="n">
        <v>9278.51</v>
      </c>
      <c r="U607" t="n">
        <v>0.63</v>
      </c>
      <c r="V607" t="n">
        <v>0.85</v>
      </c>
      <c r="W607" t="n">
        <v>3.05</v>
      </c>
      <c r="X607" t="n">
        <v>0.63</v>
      </c>
      <c r="Y607" t="n">
        <v>1</v>
      </c>
      <c r="Z607" t="n">
        <v>10</v>
      </c>
    </row>
    <row r="608">
      <c r="A608" t="n">
        <v>7</v>
      </c>
      <c r="B608" t="n">
        <v>35</v>
      </c>
      <c r="C608" t="inlineStr">
        <is>
          <t xml:space="preserve">CONCLUIDO	</t>
        </is>
      </c>
      <c r="D608" t="n">
        <v>6.332</v>
      </c>
      <c r="E608" t="n">
        <v>15.79</v>
      </c>
      <c r="F608" t="n">
        <v>13.38</v>
      </c>
      <c r="G608" t="n">
        <v>26.77</v>
      </c>
      <c r="H608" t="n">
        <v>0.58</v>
      </c>
      <c r="I608" t="n">
        <v>30</v>
      </c>
      <c r="J608" t="n">
        <v>82.95</v>
      </c>
      <c r="K608" t="n">
        <v>35.1</v>
      </c>
      <c r="L608" t="n">
        <v>2.75</v>
      </c>
      <c r="M608" t="n">
        <v>0</v>
      </c>
      <c r="N608" t="n">
        <v>10.1</v>
      </c>
      <c r="O608" t="n">
        <v>10463.99</v>
      </c>
      <c r="P608" t="n">
        <v>84.83</v>
      </c>
      <c r="Q608" t="n">
        <v>988.15</v>
      </c>
      <c r="R608" t="n">
        <v>56.2</v>
      </c>
      <c r="S608" t="n">
        <v>35.43</v>
      </c>
      <c r="T608" t="n">
        <v>9263.51</v>
      </c>
      <c r="U608" t="n">
        <v>0.63</v>
      </c>
      <c r="V608" t="n">
        <v>0.85</v>
      </c>
      <c r="W608" t="n">
        <v>3.05</v>
      </c>
      <c r="X608" t="n">
        <v>0.63</v>
      </c>
      <c r="Y608" t="n">
        <v>1</v>
      </c>
      <c r="Z608" t="n">
        <v>10</v>
      </c>
    </row>
    <row r="609">
      <c r="A609" t="n">
        <v>0</v>
      </c>
      <c r="B609" t="n">
        <v>50</v>
      </c>
      <c r="C609" t="inlineStr">
        <is>
          <t xml:space="preserve">CONCLUIDO	</t>
        </is>
      </c>
      <c r="D609" t="n">
        <v>5.2777</v>
      </c>
      <c r="E609" t="n">
        <v>18.95</v>
      </c>
      <c r="F609" t="n">
        <v>14.73</v>
      </c>
      <c r="G609" t="n">
        <v>9.02</v>
      </c>
      <c r="H609" t="n">
        <v>0.16</v>
      </c>
      <c r="I609" t="n">
        <v>98</v>
      </c>
      <c r="J609" t="n">
        <v>107.41</v>
      </c>
      <c r="K609" t="n">
        <v>41.65</v>
      </c>
      <c r="L609" t="n">
        <v>1</v>
      </c>
      <c r="M609" t="n">
        <v>96</v>
      </c>
      <c r="N609" t="n">
        <v>14.77</v>
      </c>
      <c r="O609" t="n">
        <v>13481.73</v>
      </c>
      <c r="P609" t="n">
        <v>134.8</v>
      </c>
      <c r="Q609" t="n">
        <v>988.38</v>
      </c>
      <c r="R609" t="n">
        <v>98.95</v>
      </c>
      <c r="S609" t="n">
        <v>35.43</v>
      </c>
      <c r="T609" t="n">
        <v>30294.34</v>
      </c>
      <c r="U609" t="n">
        <v>0.36</v>
      </c>
      <c r="V609" t="n">
        <v>0.77</v>
      </c>
      <c r="W609" t="n">
        <v>3.13</v>
      </c>
      <c r="X609" t="n">
        <v>1.98</v>
      </c>
      <c r="Y609" t="n">
        <v>1</v>
      </c>
      <c r="Z609" t="n">
        <v>10</v>
      </c>
    </row>
    <row r="610">
      <c r="A610" t="n">
        <v>1</v>
      </c>
      <c r="B610" t="n">
        <v>50</v>
      </c>
      <c r="C610" t="inlineStr">
        <is>
          <t xml:space="preserve">CONCLUIDO	</t>
        </is>
      </c>
      <c r="D610" t="n">
        <v>5.5769</v>
      </c>
      <c r="E610" t="n">
        <v>17.93</v>
      </c>
      <c r="F610" t="n">
        <v>14.23</v>
      </c>
      <c r="G610" t="n">
        <v>11.38</v>
      </c>
      <c r="H610" t="n">
        <v>0.2</v>
      </c>
      <c r="I610" t="n">
        <v>75</v>
      </c>
      <c r="J610" t="n">
        <v>107.73</v>
      </c>
      <c r="K610" t="n">
        <v>41.65</v>
      </c>
      <c r="L610" t="n">
        <v>1.25</v>
      </c>
      <c r="M610" t="n">
        <v>73</v>
      </c>
      <c r="N610" t="n">
        <v>14.83</v>
      </c>
      <c r="O610" t="n">
        <v>13520.81</v>
      </c>
      <c r="P610" t="n">
        <v>128.21</v>
      </c>
      <c r="Q610" t="n">
        <v>988.3099999999999</v>
      </c>
      <c r="R610" t="n">
        <v>83.48</v>
      </c>
      <c r="S610" t="n">
        <v>35.43</v>
      </c>
      <c r="T610" t="n">
        <v>22677.02</v>
      </c>
      <c r="U610" t="n">
        <v>0.42</v>
      </c>
      <c r="V610" t="n">
        <v>0.8</v>
      </c>
      <c r="W610" t="n">
        <v>3.09</v>
      </c>
      <c r="X610" t="n">
        <v>1.47</v>
      </c>
      <c r="Y610" t="n">
        <v>1</v>
      </c>
      <c r="Z610" t="n">
        <v>10</v>
      </c>
    </row>
    <row r="611">
      <c r="A611" t="n">
        <v>2</v>
      </c>
      <c r="B611" t="n">
        <v>50</v>
      </c>
      <c r="C611" t="inlineStr">
        <is>
          <t xml:space="preserve">CONCLUIDO	</t>
        </is>
      </c>
      <c r="D611" t="n">
        <v>5.7817</v>
      </c>
      <c r="E611" t="n">
        <v>17.3</v>
      </c>
      <c r="F611" t="n">
        <v>13.93</v>
      </c>
      <c r="G611" t="n">
        <v>13.93</v>
      </c>
      <c r="H611" t="n">
        <v>0.24</v>
      </c>
      <c r="I611" t="n">
        <v>60</v>
      </c>
      <c r="J611" t="n">
        <v>108.05</v>
      </c>
      <c r="K611" t="n">
        <v>41.65</v>
      </c>
      <c r="L611" t="n">
        <v>1.5</v>
      </c>
      <c r="M611" t="n">
        <v>58</v>
      </c>
      <c r="N611" t="n">
        <v>14.9</v>
      </c>
      <c r="O611" t="n">
        <v>13559.91</v>
      </c>
      <c r="P611" t="n">
        <v>123.64</v>
      </c>
      <c r="Q611" t="n">
        <v>988.4299999999999</v>
      </c>
      <c r="R611" t="n">
        <v>74.20999999999999</v>
      </c>
      <c r="S611" t="n">
        <v>35.43</v>
      </c>
      <c r="T611" t="n">
        <v>18116.72</v>
      </c>
      <c r="U611" t="n">
        <v>0.48</v>
      </c>
      <c r="V611" t="n">
        <v>0.82</v>
      </c>
      <c r="W611" t="n">
        <v>3.06</v>
      </c>
      <c r="X611" t="n">
        <v>1.17</v>
      </c>
      <c r="Y611" t="n">
        <v>1</v>
      </c>
      <c r="Z611" t="n">
        <v>10</v>
      </c>
    </row>
    <row r="612">
      <c r="A612" t="n">
        <v>3</v>
      </c>
      <c r="B612" t="n">
        <v>50</v>
      </c>
      <c r="C612" t="inlineStr">
        <is>
          <t xml:space="preserve">CONCLUIDO	</t>
        </is>
      </c>
      <c r="D612" t="n">
        <v>5.9032</v>
      </c>
      <c r="E612" t="n">
        <v>16.94</v>
      </c>
      <c r="F612" t="n">
        <v>13.77</v>
      </c>
      <c r="G612" t="n">
        <v>16.2</v>
      </c>
      <c r="H612" t="n">
        <v>0.28</v>
      </c>
      <c r="I612" t="n">
        <v>51</v>
      </c>
      <c r="J612" t="n">
        <v>108.37</v>
      </c>
      <c r="K612" t="n">
        <v>41.65</v>
      </c>
      <c r="L612" t="n">
        <v>1.75</v>
      </c>
      <c r="M612" t="n">
        <v>49</v>
      </c>
      <c r="N612" t="n">
        <v>14.97</v>
      </c>
      <c r="O612" t="n">
        <v>13599.17</v>
      </c>
      <c r="P612" t="n">
        <v>120.16</v>
      </c>
      <c r="Q612" t="n">
        <v>988.24</v>
      </c>
      <c r="R612" t="n">
        <v>69.48</v>
      </c>
      <c r="S612" t="n">
        <v>35.43</v>
      </c>
      <c r="T612" t="n">
        <v>15797.23</v>
      </c>
      <c r="U612" t="n">
        <v>0.51</v>
      </c>
      <c r="V612" t="n">
        <v>0.83</v>
      </c>
      <c r="W612" t="n">
        <v>3.05</v>
      </c>
      <c r="X612" t="n">
        <v>1.02</v>
      </c>
      <c r="Y612" t="n">
        <v>1</v>
      </c>
      <c r="Z612" t="n">
        <v>10</v>
      </c>
    </row>
    <row r="613">
      <c r="A613" t="n">
        <v>4</v>
      </c>
      <c r="B613" t="n">
        <v>50</v>
      </c>
      <c r="C613" t="inlineStr">
        <is>
          <t xml:space="preserve">CONCLUIDO	</t>
        </is>
      </c>
      <c r="D613" t="n">
        <v>6.0303</v>
      </c>
      <c r="E613" t="n">
        <v>16.58</v>
      </c>
      <c r="F613" t="n">
        <v>13.59</v>
      </c>
      <c r="G613" t="n">
        <v>18.96</v>
      </c>
      <c r="H613" t="n">
        <v>0.32</v>
      </c>
      <c r="I613" t="n">
        <v>43</v>
      </c>
      <c r="J613" t="n">
        <v>108.68</v>
      </c>
      <c r="K613" t="n">
        <v>41.65</v>
      </c>
      <c r="L613" t="n">
        <v>2</v>
      </c>
      <c r="M613" t="n">
        <v>41</v>
      </c>
      <c r="N613" t="n">
        <v>15.03</v>
      </c>
      <c r="O613" t="n">
        <v>13638.32</v>
      </c>
      <c r="P613" t="n">
        <v>116.45</v>
      </c>
      <c r="Q613" t="n">
        <v>988.1900000000001</v>
      </c>
      <c r="R613" t="n">
        <v>63.81</v>
      </c>
      <c r="S613" t="n">
        <v>35.43</v>
      </c>
      <c r="T613" t="n">
        <v>13001.98</v>
      </c>
      <c r="U613" t="n">
        <v>0.5600000000000001</v>
      </c>
      <c r="V613" t="n">
        <v>0.84</v>
      </c>
      <c r="W613" t="n">
        <v>3.03</v>
      </c>
      <c r="X613" t="n">
        <v>0.84</v>
      </c>
      <c r="Y613" t="n">
        <v>1</v>
      </c>
      <c r="Z613" t="n">
        <v>10</v>
      </c>
    </row>
    <row r="614">
      <c r="A614" t="n">
        <v>5</v>
      </c>
      <c r="B614" t="n">
        <v>50</v>
      </c>
      <c r="C614" t="inlineStr">
        <is>
          <t xml:space="preserve">CONCLUIDO	</t>
        </is>
      </c>
      <c r="D614" t="n">
        <v>6.1196</v>
      </c>
      <c r="E614" t="n">
        <v>16.34</v>
      </c>
      <c r="F614" t="n">
        <v>13.48</v>
      </c>
      <c r="G614" t="n">
        <v>21.86</v>
      </c>
      <c r="H614" t="n">
        <v>0.36</v>
      </c>
      <c r="I614" t="n">
        <v>37</v>
      </c>
      <c r="J614" t="n">
        <v>109</v>
      </c>
      <c r="K614" t="n">
        <v>41.65</v>
      </c>
      <c r="L614" t="n">
        <v>2.25</v>
      </c>
      <c r="M614" t="n">
        <v>35</v>
      </c>
      <c r="N614" t="n">
        <v>15.1</v>
      </c>
      <c r="O614" t="n">
        <v>13677.51</v>
      </c>
      <c r="P614" t="n">
        <v>113.29</v>
      </c>
      <c r="Q614" t="n">
        <v>988.14</v>
      </c>
      <c r="R614" t="n">
        <v>60.27</v>
      </c>
      <c r="S614" t="n">
        <v>35.43</v>
      </c>
      <c r="T614" t="n">
        <v>11260.52</v>
      </c>
      <c r="U614" t="n">
        <v>0.59</v>
      </c>
      <c r="V614" t="n">
        <v>0.85</v>
      </c>
      <c r="W614" t="n">
        <v>3.03</v>
      </c>
      <c r="X614" t="n">
        <v>0.73</v>
      </c>
      <c r="Y614" t="n">
        <v>1</v>
      </c>
      <c r="Z614" t="n">
        <v>10</v>
      </c>
    </row>
    <row r="615">
      <c r="A615" t="n">
        <v>6</v>
      </c>
      <c r="B615" t="n">
        <v>50</v>
      </c>
      <c r="C615" t="inlineStr">
        <is>
          <t xml:space="preserve">CONCLUIDO	</t>
        </is>
      </c>
      <c r="D615" t="n">
        <v>6.1846</v>
      </c>
      <c r="E615" t="n">
        <v>16.17</v>
      </c>
      <c r="F615" t="n">
        <v>13.4</v>
      </c>
      <c r="G615" t="n">
        <v>24.36</v>
      </c>
      <c r="H615" t="n">
        <v>0.4</v>
      </c>
      <c r="I615" t="n">
        <v>33</v>
      </c>
      <c r="J615" t="n">
        <v>109.32</v>
      </c>
      <c r="K615" t="n">
        <v>41.65</v>
      </c>
      <c r="L615" t="n">
        <v>2.5</v>
      </c>
      <c r="M615" t="n">
        <v>31</v>
      </c>
      <c r="N615" t="n">
        <v>15.17</v>
      </c>
      <c r="O615" t="n">
        <v>13716.72</v>
      </c>
      <c r="P615" t="n">
        <v>110.46</v>
      </c>
      <c r="Q615" t="n">
        <v>988.15</v>
      </c>
      <c r="R615" t="n">
        <v>57.55</v>
      </c>
      <c r="S615" t="n">
        <v>35.43</v>
      </c>
      <c r="T615" t="n">
        <v>9922.43</v>
      </c>
      <c r="U615" t="n">
        <v>0.62</v>
      </c>
      <c r="V615" t="n">
        <v>0.85</v>
      </c>
      <c r="W615" t="n">
        <v>3.03</v>
      </c>
      <c r="X615" t="n">
        <v>0.65</v>
      </c>
      <c r="Y615" t="n">
        <v>1</v>
      </c>
      <c r="Z615" t="n">
        <v>10</v>
      </c>
    </row>
    <row r="616">
      <c r="A616" t="n">
        <v>7</v>
      </c>
      <c r="B616" t="n">
        <v>50</v>
      </c>
      <c r="C616" t="inlineStr">
        <is>
          <t xml:space="preserve">CONCLUIDO	</t>
        </is>
      </c>
      <c r="D616" t="n">
        <v>6.2564</v>
      </c>
      <c r="E616" t="n">
        <v>15.98</v>
      </c>
      <c r="F616" t="n">
        <v>13.3</v>
      </c>
      <c r="G616" t="n">
        <v>27.52</v>
      </c>
      <c r="H616" t="n">
        <v>0.44</v>
      </c>
      <c r="I616" t="n">
        <v>29</v>
      </c>
      <c r="J616" t="n">
        <v>109.64</v>
      </c>
      <c r="K616" t="n">
        <v>41.65</v>
      </c>
      <c r="L616" t="n">
        <v>2.75</v>
      </c>
      <c r="M616" t="n">
        <v>27</v>
      </c>
      <c r="N616" t="n">
        <v>15.24</v>
      </c>
      <c r="O616" t="n">
        <v>13755.95</v>
      </c>
      <c r="P616" t="n">
        <v>107.25</v>
      </c>
      <c r="Q616" t="n">
        <v>988.2</v>
      </c>
      <c r="R616" t="n">
        <v>54.92</v>
      </c>
      <c r="S616" t="n">
        <v>35.43</v>
      </c>
      <c r="T616" t="n">
        <v>8627.91</v>
      </c>
      <c r="U616" t="n">
        <v>0.65</v>
      </c>
      <c r="V616" t="n">
        <v>0.86</v>
      </c>
      <c r="W616" t="n">
        <v>3.01</v>
      </c>
      <c r="X616" t="n">
        <v>0.55</v>
      </c>
      <c r="Y616" t="n">
        <v>1</v>
      </c>
      <c r="Z616" t="n">
        <v>10</v>
      </c>
    </row>
    <row r="617">
      <c r="A617" t="n">
        <v>8</v>
      </c>
      <c r="B617" t="n">
        <v>50</v>
      </c>
      <c r="C617" t="inlineStr">
        <is>
          <t xml:space="preserve">CONCLUIDO	</t>
        </is>
      </c>
      <c r="D617" t="n">
        <v>6.3019</v>
      </c>
      <c r="E617" t="n">
        <v>15.87</v>
      </c>
      <c r="F617" t="n">
        <v>13.25</v>
      </c>
      <c r="G617" t="n">
        <v>30.59</v>
      </c>
      <c r="H617" t="n">
        <v>0.48</v>
      </c>
      <c r="I617" t="n">
        <v>26</v>
      </c>
      <c r="J617" t="n">
        <v>109.96</v>
      </c>
      <c r="K617" t="n">
        <v>41.65</v>
      </c>
      <c r="L617" t="n">
        <v>3</v>
      </c>
      <c r="M617" t="n">
        <v>24</v>
      </c>
      <c r="N617" t="n">
        <v>15.31</v>
      </c>
      <c r="O617" t="n">
        <v>13795.21</v>
      </c>
      <c r="P617" t="n">
        <v>104.3</v>
      </c>
      <c r="Q617" t="n">
        <v>988.08</v>
      </c>
      <c r="R617" t="n">
        <v>53.29</v>
      </c>
      <c r="S617" t="n">
        <v>35.43</v>
      </c>
      <c r="T617" t="n">
        <v>7825.64</v>
      </c>
      <c r="U617" t="n">
        <v>0.66</v>
      </c>
      <c r="V617" t="n">
        <v>0.86</v>
      </c>
      <c r="W617" t="n">
        <v>3.01</v>
      </c>
      <c r="X617" t="n">
        <v>0.5</v>
      </c>
      <c r="Y617" t="n">
        <v>1</v>
      </c>
      <c r="Z617" t="n">
        <v>10</v>
      </c>
    </row>
    <row r="618">
      <c r="A618" t="n">
        <v>9</v>
      </c>
      <c r="B618" t="n">
        <v>50</v>
      </c>
      <c r="C618" t="inlineStr">
        <is>
          <t xml:space="preserve">CONCLUIDO	</t>
        </is>
      </c>
      <c r="D618" t="n">
        <v>6.34</v>
      </c>
      <c r="E618" t="n">
        <v>15.77</v>
      </c>
      <c r="F618" t="n">
        <v>13.2</v>
      </c>
      <c r="G618" t="n">
        <v>33.01</v>
      </c>
      <c r="H618" t="n">
        <v>0.52</v>
      </c>
      <c r="I618" t="n">
        <v>24</v>
      </c>
      <c r="J618" t="n">
        <v>110.27</v>
      </c>
      <c r="K618" t="n">
        <v>41.65</v>
      </c>
      <c r="L618" t="n">
        <v>3.25</v>
      </c>
      <c r="M618" t="n">
        <v>19</v>
      </c>
      <c r="N618" t="n">
        <v>15.37</v>
      </c>
      <c r="O618" t="n">
        <v>13834.5</v>
      </c>
      <c r="P618" t="n">
        <v>101.85</v>
      </c>
      <c r="Q618" t="n">
        <v>988.1</v>
      </c>
      <c r="R618" t="n">
        <v>51.51</v>
      </c>
      <c r="S618" t="n">
        <v>35.43</v>
      </c>
      <c r="T618" t="n">
        <v>6945.96</v>
      </c>
      <c r="U618" t="n">
        <v>0.6899999999999999</v>
      </c>
      <c r="V618" t="n">
        <v>0.86</v>
      </c>
      <c r="W618" t="n">
        <v>3.01</v>
      </c>
      <c r="X618" t="n">
        <v>0.45</v>
      </c>
      <c r="Y618" t="n">
        <v>1</v>
      </c>
      <c r="Z618" t="n">
        <v>10</v>
      </c>
    </row>
    <row r="619">
      <c r="A619" t="n">
        <v>10</v>
      </c>
      <c r="B619" t="n">
        <v>50</v>
      </c>
      <c r="C619" t="inlineStr">
        <is>
          <t xml:space="preserve">CONCLUIDO	</t>
        </is>
      </c>
      <c r="D619" t="n">
        <v>6.3676</v>
      </c>
      <c r="E619" t="n">
        <v>15.7</v>
      </c>
      <c r="F619" t="n">
        <v>13.18</v>
      </c>
      <c r="G619" t="n">
        <v>35.94</v>
      </c>
      <c r="H619" t="n">
        <v>0.5600000000000001</v>
      </c>
      <c r="I619" t="n">
        <v>22</v>
      </c>
      <c r="J619" t="n">
        <v>110.59</v>
      </c>
      <c r="K619" t="n">
        <v>41.65</v>
      </c>
      <c r="L619" t="n">
        <v>3.5</v>
      </c>
      <c r="M619" t="n">
        <v>11</v>
      </c>
      <c r="N619" t="n">
        <v>15.44</v>
      </c>
      <c r="O619" t="n">
        <v>13873.81</v>
      </c>
      <c r="P619" t="n">
        <v>99.84999999999999</v>
      </c>
      <c r="Q619" t="n">
        <v>988.33</v>
      </c>
      <c r="R619" t="n">
        <v>50.61</v>
      </c>
      <c r="S619" t="n">
        <v>35.43</v>
      </c>
      <c r="T619" t="n">
        <v>6503.84</v>
      </c>
      <c r="U619" t="n">
        <v>0.7</v>
      </c>
      <c r="V619" t="n">
        <v>0.86</v>
      </c>
      <c r="W619" t="n">
        <v>3.01</v>
      </c>
      <c r="X619" t="n">
        <v>0.42</v>
      </c>
      <c r="Y619" t="n">
        <v>1</v>
      </c>
      <c r="Z619" t="n">
        <v>10</v>
      </c>
    </row>
    <row r="620">
      <c r="A620" t="n">
        <v>11</v>
      </c>
      <c r="B620" t="n">
        <v>50</v>
      </c>
      <c r="C620" t="inlineStr">
        <is>
          <t xml:space="preserve">CONCLUIDO	</t>
        </is>
      </c>
      <c r="D620" t="n">
        <v>6.3626</v>
      </c>
      <c r="E620" t="n">
        <v>15.72</v>
      </c>
      <c r="F620" t="n">
        <v>13.19</v>
      </c>
      <c r="G620" t="n">
        <v>35.98</v>
      </c>
      <c r="H620" t="n">
        <v>0.6</v>
      </c>
      <c r="I620" t="n">
        <v>22</v>
      </c>
      <c r="J620" t="n">
        <v>110.91</v>
      </c>
      <c r="K620" t="n">
        <v>41.65</v>
      </c>
      <c r="L620" t="n">
        <v>3.75</v>
      </c>
      <c r="M620" t="n">
        <v>5</v>
      </c>
      <c r="N620" t="n">
        <v>15.51</v>
      </c>
      <c r="O620" t="n">
        <v>13913.15</v>
      </c>
      <c r="P620" t="n">
        <v>99.28</v>
      </c>
      <c r="Q620" t="n">
        <v>988.15</v>
      </c>
      <c r="R620" t="n">
        <v>50.64</v>
      </c>
      <c r="S620" t="n">
        <v>35.43</v>
      </c>
      <c r="T620" t="n">
        <v>6519.6</v>
      </c>
      <c r="U620" t="n">
        <v>0.7</v>
      </c>
      <c r="V620" t="n">
        <v>0.86</v>
      </c>
      <c r="W620" t="n">
        <v>3.02</v>
      </c>
      <c r="X620" t="n">
        <v>0.44</v>
      </c>
      <c r="Y620" t="n">
        <v>1</v>
      </c>
      <c r="Z620" t="n">
        <v>10</v>
      </c>
    </row>
    <row r="621">
      <c r="A621" t="n">
        <v>12</v>
      </c>
      <c r="B621" t="n">
        <v>50</v>
      </c>
      <c r="C621" t="inlineStr">
        <is>
          <t xml:space="preserve">CONCLUIDO	</t>
        </is>
      </c>
      <c r="D621" t="n">
        <v>6.3809</v>
      </c>
      <c r="E621" t="n">
        <v>15.67</v>
      </c>
      <c r="F621" t="n">
        <v>13.17</v>
      </c>
      <c r="G621" t="n">
        <v>37.63</v>
      </c>
      <c r="H621" t="n">
        <v>0.63</v>
      </c>
      <c r="I621" t="n">
        <v>21</v>
      </c>
      <c r="J621" t="n">
        <v>111.23</v>
      </c>
      <c r="K621" t="n">
        <v>41.65</v>
      </c>
      <c r="L621" t="n">
        <v>4</v>
      </c>
      <c r="M621" t="n">
        <v>1</v>
      </c>
      <c r="N621" t="n">
        <v>15.58</v>
      </c>
      <c r="O621" t="n">
        <v>13952.52</v>
      </c>
      <c r="P621" t="n">
        <v>99.3</v>
      </c>
      <c r="Q621" t="n">
        <v>988.1900000000001</v>
      </c>
      <c r="R621" t="n">
        <v>50.03</v>
      </c>
      <c r="S621" t="n">
        <v>35.43</v>
      </c>
      <c r="T621" t="n">
        <v>6221.55</v>
      </c>
      <c r="U621" t="n">
        <v>0.71</v>
      </c>
      <c r="V621" t="n">
        <v>0.87</v>
      </c>
      <c r="W621" t="n">
        <v>3.02</v>
      </c>
      <c r="X621" t="n">
        <v>0.41</v>
      </c>
      <c r="Y621" t="n">
        <v>1</v>
      </c>
      <c r="Z621" t="n">
        <v>10</v>
      </c>
    </row>
    <row r="622">
      <c r="A622" t="n">
        <v>13</v>
      </c>
      <c r="B622" t="n">
        <v>50</v>
      </c>
      <c r="C622" t="inlineStr">
        <is>
          <t xml:space="preserve">CONCLUIDO	</t>
        </is>
      </c>
      <c r="D622" t="n">
        <v>6.3806</v>
      </c>
      <c r="E622" t="n">
        <v>15.67</v>
      </c>
      <c r="F622" t="n">
        <v>13.17</v>
      </c>
      <c r="G622" t="n">
        <v>37.63</v>
      </c>
      <c r="H622" t="n">
        <v>0.67</v>
      </c>
      <c r="I622" t="n">
        <v>21</v>
      </c>
      <c r="J622" t="n">
        <v>111.55</v>
      </c>
      <c r="K622" t="n">
        <v>41.65</v>
      </c>
      <c r="L622" t="n">
        <v>4.25</v>
      </c>
      <c r="M622" t="n">
        <v>0</v>
      </c>
      <c r="N622" t="n">
        <v>15.65</v>
      </c>
      <c r="O622" t="n">
        <v>13991.91</v>
      </c>
      <c r="P622" t="n">
        <v>99.48999999999999</v>
      </c>
      <c r="Q622" t="n">
        <v>988.23</v>
      </c>
      <c r="R622" t="n">
        <v>49.98</v>
      </c>
      <c r="S622" t="n">
        <v>35.43</v>
      </c>
      <c r="T622" t="n">
        <v>6196.77</v>
      </c>
      <c r="U622" t="n">
        <v>0.71</v>
      </c>
      <c r="V622" t="n">
        <v>0.87</v>
      </c>
      <c r="W622" t="n">
        <v>3.02</v>
      </c>
      <c r="X622" t="n">
        <v>0.42</v>
      </c>
      <c r="Y622" t="n">
        <v>1</v>
      </c>
      <c r="Z622" t="n">
        <v>10</v>
      </c>
    </row>
    <row r="623">
      <c r="A623" t="n">
        <v>0</v>
      </c>
      <c r="B623" t="n">
        <v>25</v>
      </c>
      <c r="C623" t="inlineStr">
        <is>
          <t xml:space="preserve">CONCLUIDO	</t>
        </is>
      </c>
      <c r="D623" t="n">
        <v>6.0581</v>
      </c>
      <c r="E623" t="n">
        <v>16.51</v>
      </c>
      <c r="F623" t="n">
        <v>13.91</v>
      </c>
      <c r="G623" t="n">
        <v>14.39</v>
      </c>
      <c r="H623" t="n">
        <v>0.28</v>
      </c>
      <c r="I623" t="n">
        <v>58</v>
      </c>
      <c r="J623" t="n">
        <v>61.76</v>
      </c>
      <c r="K623" t="n">
        <v>28.92</v>
      </c>
      <c r="L623" t="n">
        <v>1</v>
      </c>
      <c r="M623" t="n">
        <v>56</v>
      </c>
      <c r="N623" t="n">
        <v>6.84</v>
      </c>
      <c r="O623" t="n">
        <v>7851.41</v>
      </c>
      <c r="P623" t="n">
        <v>78.69</v>
      </c>
      <c r="Q623" t="n">
        <v>988.22</v>
      </c>
      <c r="R623" t="n">
        <v>73.59</v>
      </c>
      <c r="S623" t="n">
        <v>35.43</v>
      </c>
      <c r="T623" t="n">
        <v>17815.61</v>
      </c>
      <c r="U623" t="n">
        <v>0.48</v>
      </c>
      <c r="V623" t="n">
        <v>0.82</v>
      </c>
      <c r="W623" t="n">
        <v>3.06</v>
      </c>
      <c r="X623" t="n">
        <v>1.15</v>
      </c>
      <c r="Y623" t="n">
        <v>1</v>
      </c>
      <c r="Z623" t="n">
        <v>10</v>
      </c>
    </row>
    <row r="624">
      <c r="A624" t="n">
        <v>1</v>
      </c>
      <c r="B624" t="n">
        <v>25</v>
      </c>
      <c r="C624" t="inlineStr">
        <is>
          <t xml:space="preserve">CONCLUIDO	</t>
        </is>
      </c>
      <c r="D624" t="n">
        <v>6.2338</v>
      </c>
      <c r="E624" t="n">
        <v>16.04</v>
      </c>
      <c r="F624" t="n">
        <v>13.63</v>
      </c>
      <c r="G624" t="n">
        <v>18.59</v>
      </c>
      <c r="H624" t="n">
        <v>0.35</v>
      </c>
      <c r="I624" t="n">
        <v>44</v>
      </c>
      <c r="J624" t="n">
        <v>62.05</v>
      </c>
      <c r="K624" t="n">
        <v>28.92</v>
      </c>
      <c r="L624" t="n">
        <v>1.25</v>
      </c>
      <c r="M624" t="n">
        <v>28</v>
      </c>
      <c r="N624" t="n">
        <v>6.88</v>
      </c>
      <c r="O624" t="n">
        <v>7887.12</v>
      </c>
      <c r="P624" t="n">
        <v>73.48999999999999</v>
      </c>
      <c r="Q624" t="n">
        <v>988.22</v>
      </c>
      <c r="R624" t="n">
        <v>64.45999999999999</v>
      </c>
      <c r="S624" t="n">
        <v>35.43</v>
      </c>
      <c r="T624" t="n">
        <v>13320.04</v>
      </c>
      <c r="U624" t="n">
        <v>0.55</v>
      </c>
      <c r="V624" t="n">
        <v>0.84</v>
      </c>
      <c r="W624" t="n">
        <v>3.06</v>
      </c>
      <c r="X624" t="n">
        <v>0.88</v>
      </c>
      <c r="Y624" t="n">
        <v>1</v>
      </c>
      <c r="Z624" t="n">
        <v>10</v>
      </c>
    </row>
    <row r="625">
      <c r="A625" t="n">
        <v>2</v>
      </c>
      <c r="B625" t="n">
        <v>25</v>
      </c>
      <c r="C625" t="inlineStr">
        <is>
          <t xml:space="preserve">CONCLUIDO	</t>
        </is>
      </c>
      <c r="D625" t="n">
        <v>6.2665</v>
      </c>
      <c r="E625" t="n">
        <v>15.96</v>
      </c>
      <c r="F625" t="n">
        <v>13.59</v>
      </c>
      <c r="G625" t="n">
        <v>19.89</v>
      </c>
      <c r="H625" t="n">
        <v>0.42</v>
      </c>
      <c r="I625" t="n">
        <v>41</v>
      </c>
      <c r="J625" t="n">
        <v>62.34</v>
      </c>
      <c r="K625" t="n">
        <v>28.92</v>
      </c>
      <c r="L625" t="n">
        <v>1.5</v>
      </c>
      <c r="M625" t="n">
        <v>4</v>
      </c>
      <c r="N625" t="n">
        <v>6.92</v>
      </c>
      <c r="O625" t="n">
        <v>7922.85</v>
      </c>
      <c r="P625" t="n">
        <v>72.48</v>
      </c>
      <c r="Q625" t="n">
        <v>988.29</v>
      </c>
      <c r="R625" t="n">
        <v>62.47</v>
      </c>
      <c r="S625" t="n">
        <v>35.43</v>
      </c>
      <c r="T625" t="n">
        <v>12342.88</v>
      </c>
      <c r="U625" t="n">
        <v>0.57</v>
      </c>
      <c r="V625" t="n">
        <v>0.84</v>
      </c>
      <c r="W625" t="n">
        <v>3.07</v>
      </c>
      <c r="X625" t="n">
        <v>0.84</v>
      </c>
      <c r="Y625" t="n">
        <v>1</v>
      </c>
      <c r="Z625" t="n">
        <v>10</v>
      </c>
    </row>
    <row r="626">
      <c r="A626" t="n">
        <v>3</v>
      </c>
      <c r="B626" t="n">
        <v>25</v>
      </c>
      <c r="C626" t="inlineStr">
        <is>
          <t xml:space="preserve">CONCLUIDO	</t>
        </is>
      </c>
      <c r="D626" t="n">
        <v>6.264</v>
      </c>
      <c r="E626" t="n">
        <v>15.96</v>
      </c>
      <c r="F626" t="n">
        <v>13.6</v>
      </c>
      <c r="G626" t="n">
        <v>19.9</v>
      </c>
      <c r="H626" t="n">
        <v>0.49</v>
      </c>
      <c r="I626" t="n">
        <v>41</v>
      </c>
      <c r="J626" t="n">
        <v>62.63</v>
      </c>
      <c r="K626" t="n">
        <v>28.92</v>
      </c>
      <c r="L626" t="n">
        <v>1.75</v>
      </c>
      <c r="M626" t="n">
        <v>0</v>
      </c>
      <c r="N626" t="n">
        <v>6.96</v>
      </c>
      <c r="O626" t="n">
        <v>7958.6</v>
      </c>
      <c r="P626" t="n">
        <v>72.87</v>
      </c>
      <c r="Q626" t="n">
        <v>988.42</v>
      </c>
      <c r="R626" t="n">
        <v>62.36</v>
      </c>
      <c r="S626" t="n">
        <v>35.43</v>
      </c>
      <c r="T626" t="n">
        <v>12287.45</v>
      </c>
      <c r="U626" t="n">
        <v>0.57</v>
      </c>
      <c r="V626" t="n">
        <v>0.84</v>
      </c>
      <c r="W626" t="n">
        <v>3.08</v>
      </c>
      <c r="X626" t="n">
        <v>0.84</v>
      </c>
      <c r="Y626" t="n">
        <v>1</v>
      </c>
      <c r="Z626" t="n">
        <v>10</v>
      </c>
    </row>
    <row r="627">
      <c r="A627" t="n">
        <v>0</v>
      </c>
      <c r="B627" t="n">
        <v>85</v>
      </c>
      <c r="C627" t="inlineStr">
        <is>
          <t xml:space="preserve">CONCLUIDO	</t>
        </is>
      </c>
      <c r="D627" t="n">
        <v>4.3773</v>
      </c>
      <c r="E627" t="n">
        <v>22.85</v>
      </c>
      <c r="F627" t="n">
        <v>15.66</v>
      </c>
      <c r="G627" t="n">
        <v>6.62</v>
      </c>
      <c r="H627" t="n">
        <v>0.11</v>
      </c>
      <c r="I627" t="n">
        <v>142</v>
      </c>
      <c r="J627" t="n">
        <v>167.88</v>
      </c>
      <c r="K627" t="n">
        <v>51.39</v>
      </c>
      <c r="L627" t="n">
        <v>1</v>
      </c>
      <c r="M627" t="n">
        <v>140</v>
      </c>
      <c r="N627" t="n">
        <v>30.49</v>
      </c>
      <c r="O627" t="n">
        <v>20939.59</v>
      </c>
      <c r="P627" t="n">
        <v>196.86</v>
      </c>
      <c r="Q627" t="n">
        <v>988.4400000000001</v>
      </c>
      <c r="R627" t="n">
        <v>127.81</v>
      </c>
      <c r="S627" t="n">
        <v>35.43</v>
      </c>
      <c r="T627" t="n">
        <v>44506.32</v>
      </c>
      <c r="U627" t="n">
        <v>0.28</v>
      </c>
      <c r="V627" t="n">
        <v>0.73</v>
      </c>
      <c r="W627" t="n">
        <v>3.21</v>
      </c>
      <c r="X627" t="n">
        <v>2.9</v>
      </c>
      <c r="Y627" t="n">
        <v>1</v>
      </c>
      <c r="Z627" t="n">
        <v>10</v>
      </c>
    </row>
    <row r="628">
      <c r="A628" t="n">
        <v>1</v>
      </c>
      <c r="B628" t="n">
        <v>85</v>
      </c>
      <c r="C628" t="inlineStr">
        <is>
          <t xml:space="preserve">CONCLUIDO	</t>
        </is>
      </c>
      <c r="D628" t="n">
        <v>4.7661</v>
      </c>
      <c r="E628" t="n">
        <v>20.98</v>
      </c>
      <c r="F628" t="n">
        <v>14.95</v>
      </c>
      <c r="G628" t="n">
        <v>8.300000000000001</v>
      </c>
      <c r="H628" t="n">
        <v>0.13</v>
      </c>
      <c r="I628" t="n">
        <v>108</v>
      </c>
      <c r="J628" t="n">
        <v>168.25</v>
      </c>
      <c r="K628" t="n">
        <v>51.39</v>
      </c>
      <c r="L628" t="n">
        <v>1.25</v>
      </c>
      <c r="M628" t="n">
        <v>106</v>
      </c>
      <c r="N628" t="n">
        <v>30.6</v>
      </c>
      <c r="O628" t="n">
        <v>20984.25</v>
      </c>
      <c r="P628" t="n">
        <v>186.7</v>
      </c>
      <c r="Q628" t="n">
        <v>988.6</v>
      </c>
      <c r="R628" t="n">
        <v>105.51</v>
      </c>
      <c r="S628" t="n">
        <v>35.43</v>
      </c>
      <c r="T628" t="n">
        <v>33526.24</v>
      </c>
      <c r="U628" t="n">
        <v>0.34</v>
      </c>
      <c r="V628" t="n">
        <v>0.76</v>
      </c>
      <c r="W628" t="n">
        <v>3.16</v>
      </c>
      <c r="X628" t="n">
        <v>2.19</v>
      </c>
      <c r="Y628" t="n">
        <v>1</v>
      </c>
      <c r="Z628" t="n">
        <v>10</v>
      </c>
    </row>
    <row r="629">
      <c r="A629" t="n">
        <v>2</v>
      </c>
      <c r="B629" t="n">
        <v>85</v>
      </c>
      <c r="C629" t="inlineStr">
        <is>
          <t xml:space="preserve">CONCLUIDO	</t>
        </is>
      </c>
      <c r="D629" t="n">
        <v>5.0466</v>
      </c>
      <c r="E629" t="n">
        <v>19.82</v>
      </c>
      <c r="F629" t="n">
        <v>14.49</v>
      </c>
      <c r="G629" t="n">
        <v>10</v>
      </c>
      <c r="H629" t="n">
        <v>0.16</v>
      </c>
      <c r="I629" t="n">
        <v>87</v>
      </c>
      <c r="J629" t="n">
        <v>168.61</v>
      </c>
      <c r="K629" t="n">
        <v>51.39</v>
      </c>
      <c r="L629" t="n">
        <v>1.5</v>
      </c>
      <c r="M629" t="n">
        <v>85</v>
      </c>
      <c r="N629" t="n">
        <v>30.71</v>
      </c>
      <c r="O629" t="n">
        <v>21028.94</v>
      </c>
      <c r="P629" t="n">
        <v>179.85</v>
      </c>
      <c r="Q629" t="n">
        <v>988.2</v>
      </c>
      <c r="R629" t="n">
        <v>92.06999999999999</v>
      </c>
      <c r="S629" t="n">
        <v>35.43</v>
      </c>
      <c r="T629" t="n">
        <v>26912.9</v>
      </c>
      <c r="U629" t="n">
        <v>0.38</v>
      </c>
      <c r="V629" t="n">
        <v>0.79</v>
      </c>
      <c r="W629" t="n">
        <v>3.1</v>
      </c>
      <c r="X629" t="n">
        <v>1.74</v>
      </c>
      <c r="Y629" t="n">
        <v>1</v>
      </c>
      <c r="Z629" t="n">
        <v>10</v>
      </c>
    </row>
    <row r="630">
      <c r="A630" t="n">
        <v>3</v>
      </c>
      <c r="B630" t="n">
        <v>85</v>
      </c>
      <c r="C630" t="inlineStr">
        <is>
          <t xml:space="preserve">CONCLUIDO	</t>
        </is>
      </c>
      <c r="D630" t="n">
        <v>5.2482</v>
      </c>
      <c r="E630" t="n">
        <v>19.05</v>
      </c>
      <c r="F630" t="n">
        <v>14.21</v>
      </c>
      <c r="G630" t="n">
        <v>11.68</v>
      </c>
      <c r="H630" t="n">
        <v>0.18</v>
      </c>
      <c r="I630" t="n">
        <v>73</v>
      </c>
      <c r="J630" t="n">
        <v>168.97</v>
      </c>
      <c r="K630" t="n">
        <v>51.39</v>
      </c>
      <c r="L630" t="n">
        <v>1.75</v>
      </c>
      <c r="M630" t="n">
        <v>71</v>
      </c>
      <c r="N630" t="n">
        <v>30.83</v>
      </c>
      <c r="O630" t="n">
        <v>21073.68</v>
      </c>
      <c r="P630" t="n">
        <v>175.14</v>
      </c>
      <c r="Q630" t="n">
        <v>988.27</v>
      </c>
      <c r="R630" t="n">
        <v>82.73</v>
      </c>
      <c r="S630" t="n">
        <v>35.43</v>
      </c>
      <c r="T630" t="n">
        <v>22310.74</v>
      </c>
      <c r="U630" t="n">
        <v>0.43</v>
      </c>
      <c r="V630" t="n">
        <v>0.8</v>
      </c>
      <c r="W630" t="n">
        <v>3.09</v>
      </c>
      <c r="X630" t="n">
        <v>1.45</v>
      </c>
      <c r="Y630" t="n">
        <v>1</v>
      </c>
      <c r="Z630" t="n">
        <v>10</v>
      </c>
    </row>
    <row r="631">
      <c r="A631" t="n">
        <v>4</v>
      </c>
      <c r="B631" t="n">
        <v>85</v>
      </c>
      <c r="C631" t="inlineStr">
        <is>
          <t xml:space="preserve">CONCLUIDO	</t>
        </is>
      </c>
      <c r="D631" t="n">
        <v>5.4014</v>
      </c>
      <c r="E631" t="n">
        <v>18.51</v>
      </c>
      <c r="F631" t="n">
        <v>14.01</v>
      </c>
      <c r="G631" t="n">
        <v>13.34</v>
      </c>
      <c r="H631" t="n">
        <v>0.21</v>
      </c>
      <c r="I631" t="n">
        <v>63</v>
      </c>
      <c r="J631" t="n">
        <v>169.33</v>
      </c>
      <c r="K631" t="n">
        <v>51.39</v>
      </c>
      <c r="L631" t="n">
        <v>2</v>
      </c>
      <c r="M631" t="n">
        <v>61</v>
      </c>
      <c r="N631" t="n">
        <v>30.94</v>
      </c>
      <c r="O631" t="n">
        <v>21118.46</v>
      </c>
      <c r="P631" t="n">
        <v>171.45</v>
      </c>
      <c r="Q631" t="n">
        <v>988.29</v>
      </c>
      <c r="R631" t="n">
        <v>76.56</v>
      </c>
      <c r="S631" t="n">
        <v>35.43</v>
      </c>
      <c r="T631" t="n">
        <v>19277.67</v>
      </c>
      <c r="U631" t="n">
        <v>0.46</v>
      </c>
      <c r="V631" t="n">
        <v>0.8100000000000001</v>
      </c>
      <c r="W631" t="n">
        <v>3.07</v>
      </c>
      <c r="X631" t="n">
        <v>1.25</v>
      </c>
      <c r="Y631" t="n">
        <v>1</v>
      </c>
      <c r="Z631" t="n">
        <v>10</v>
      </c>
    </row>
    <row r="632">
      <c r="A632" t="n">
        <v>5</v>
      </c>
      <c r="B632" t="n">
        <v>85</v>
      </c>
      <c r="C632" t="inlineStr">
        <is>
          <t xml:space="preserve">CONCLUIDO	</t>
        </is>
      </c>
      <c r="D632" t="n">
        <v>5.5329</v>
      </c>
      <c r="E632" t="n">
        <v>18.07</v>
      </c>
      <c r="F632" t="n">
        <v>13.84</v>
      </c>
      <c r="G632" t="n">
        <v>15.1</v>
      </c>
      <c r="H632" t="n">
        <v>0.24</v>
      </c>
      <c r="I632" t="n">
        <v>55</v>
      </c>
      <c r="J632" t="n">
        <v>169.7</v>
      </c>
      <c r="K632" t="n">
        <v>51.39</v>
      </c>
      <c r="L632" t="n">
        <v>2.25</v>
      </c>
      <c r="M632" t="n">
        <v>53</v>
      </c>
      <c r="N632" t="n">
        <v>31.05</v>
      </c>
      <c r="O632" t="n">
        <v>21163.27</v>
      </c>
      <c r="P632" t="n">
        <v>168.27</v>
      </c>
      <c r="Q632" t="n">
        <v>988.22</v>
      </c>
      <c r="R632" t="n">
        <v>71.43000000000001</v>
      </c>
      <c r="S632" t="n">
        <v>35.43</v>
      </c>
      <c r="T632" t="n">
        <v>16749.96</v>
      </c>
      <c r="U632" t="n">
        <v>0.5</v>
      </c>
      <c r="V632" t="n">
        <v>0.82</v>
      </c>
      <c r="W632" t="n">
        <v>3.06</v>
      </c>
      <c r="X632" t="n">
        <v>1.08</v>
      </c>
      <c r="Y632" t="n">
        <v>1</v>
      </c>
      <c r="Z632" t="n">
        <v>10</v>
      </c>
    </row>
    <row r="633">
      <c r="A633" t="n">
        <v>6</v>
      </c>
      <c r="B633" t="n">
        <v>85</v>
      </c>
      <c r="C633" t="inlineStr">
        <is>
          <t xml:space="preserve">CONCLUIDO	</t>
        </is>
      </c>
      <c r="D633" t="n">
        <v>5.6357</v>
      </c>
      <c r="E633" t="n">
        <v>17.74</v>
      </c>
      <c r="F633" t="n">
        <v>13.71</v>
      </c>
      <c r="G633" t="n">
        <v>16.79</v>
      </c>
      <c r="H633" t="n">
        <v>0.26</v>
      </c>
      <c r="I633" t="n">
        <v>49</v>
      </c>
      <c r="J633" t="n">
        <v>170.06</v>
      </c>
      <c r="K633" t="n">
        <v>51.39</v>
      </c>
      <c r="L633" t="n">
        <v>2.5</v>
      </c>
      <c r="M633" t="n">
        <v>47</v>
      </c>
      <c r="N633" t="n">
        <v>31.17</v>
      </c>
      <c r="O633" t="n">
        <v>21208.12</v>
      </c>
      <c r="P633" t="n">
        <v>165.5</v>
      </c>
      <c r="Q633" t="n">
        <v>988.27</v>
      </c>
      <c r="R633" t="n">
        <v>67.53</v>
      </c>
      <c r="S633" t="n">
        <v>35.43</v>
      </c>
      <c r="T633" t="n">
        <v>14830.14</v>
      </c>
      <c r="U633" t="n">
        <v>0.52</v>
      </c>
      <c r="V633" t="n">
        <v>0.83</v>
      </c>
      <c r="W633" t="n">
        <v>3.04</v>
      </c>
      <c r="X633" t="n">
        <v>0.96</v>
      </c>
      <c r="Y633" t="n">
        <v>1</v>
      </c>
      <c r="Z633" t="n">
        <v>10</v>
      </c>
    </row>
    <row r="634">
      <c r="A634" t="n">
        <v>7</v>
      </c>
      <c r="B634" t="n">
        <v>85</v>
      </c>
      <c r="C634" t="inlineStr">
        <is>
          <t xml:space="preserve">CONCLUIDO	</t>
        </is>
      </c>
      <c r="D634" t="n">
        <v>5.7172</v>
      </c>
      <c r="E634" t="n">
        <v>17.49</v>
      </c>
      <c r="F634" t="n">
        <v>13.63</v>
      </c>
      <c r="G634" t="n">
        <v>18.58</v>
      </c>
      <c r="H634" t="n">
        <v>0.29</v>
      </c>
      <c r="I634" t="n">
        <v>44</v>
      </c>
      <c r="J634" t="n">
        <v>170.42</v>
      </c>
      <c r="K634" t="n">
        <v>51.39</v>
      </c>
      <c r="L634" t="n">
        <v>2.75</v>
      </c>
      <c r="M634" t="n">
        <v>42</v>
      </c>
      <c r="N634" t="n">
        <v>31.28</v>
      </c>
      <c r="O634" t="n">
        <v>21253.01</v>
      </c>
      <c r="P634" t="n">
        <v>163.36</v>
      </c>
      <c r="Q634" t="n">
        <v>988.26</v>
      </c>
      <c r="R634" t="n">
        <v>65.02</v>
      </c>
      <c r="S634" t="n">
        <v>35.43</v>
      </c>
      <c r="T634" t="n">
        <v>13601.33</v>
      </c>
      <c r="U634" t="n">
        <v>0.54</v>
      </c>
      <c r="V634" t="n">
        <v>0.84</v>
      </c>
      <c r="W634" t="n">
        <v>3.03</v>
      </c>
      <c r="X634" t="n">
        <v>0.87</v>
      </c>
      <c r="Y634" t="n">
        <v>1</v>
      </c>
      <c r="Z634" t="n">
        <v>10</v>
      </c>
    </row>
    <row r="635">
      <c r="A635" t="n">
        <v>8</v>
      </c>
      <c r="B635" t="n">
        <v>85</v>
      </c>
      <c r="C635" t="inlineStr">
        <is>
          <t xml:space="preserve">CONCLUIDO	</t>
        </is>
      </c>
      <c r="D635" t="n">
        <v>5.7936</v>
      </c>
      <c r="E635" t="n">
        <v>17.26</v>
      </c>
      <c r="F635" t="n">
        <v>13.53</v>
      </c>
      <c r="G635" t="n">
        <v>20.3</v>
      </c>
      <c r="H635" t="n">
        <v>0.31</v>
      </c>
      <c r="I635" t="n">
        <v>40</v>
      </c>
      <c r="J635" t="n">
        <v>170.79</v>
      </c>
      <c r="K635" t="n">
        <v>51.39</v>
      </c>
      <c r="L635" t="n">
        <v>3</v>
      </c>
      <c r="M635" t="n">
        <v>38</v>
      </c>
      <c r="N635" t="n">
        <v>31.4</v>
      </c>
      <c r="O635" t="n">
        <v>21297.94</v>
      </c>
      <c r="P635" t="n">
        <v>160.92</v>
      </c>
      <c r="Q635" t="n">
        <v>988.35</v>
      </c>
      <c r="R635" t="n">
        <v>61.66</v>
      </c>
      <c r="S635" t="n">
        <v>35.43</v>
      </c>
      <c r="T635" t="n">
        <v>11939.13</v>
      </c>
      <c r="U635" t="n">
        <v>0.57</v>
      </c>
      <c r="V635" t="n">
        <v>0.84</v>
      </c>
      <c r="W635" t="n">
        <v>3.03</v>
      </c>
      <c r="X635" t="n">
        <v>0.78</v>
      </c>
      <c r="Y635" t="n">
        <v>1</v>
      </c>
      <c r="Z635" t="n">
        <v>10</v>
      </c>
    </row>
    <row r="636">
      <c r="A636" t="n">
        <v>9</v>
      </c>
      <c r="B636" t="n">
        <v>85</v>
      </c>
      <c r="C636" t="inlineStr">
        <is>
          <t xml:space="preserve">CONCLUIDO	</t>
        </is>
      </c>
      <c r="D636" t="n">
        <v>5.8631</v>
      </c>
      <c r="E636" t="n">
        <v>17.06</v>
      </c>
      <c r="F636" t="n">
        <v>13.46</v>
      </c>
      <c r="G636" t="n">
        <v>22.44</v>
      </c>
      <c r="H636" t="n">
        <v>0.34</v>
      </c>
      <c r="I636" t="n">
        <v>36</v>
      </c>
      <c r="J636" t="n">
        <v>171.15</v>
      </c>
      <c r="K636" t="n">
        <v>51.39</v>
      </c>
      <c r="L636" t="n">
        <v>3.25</v>
      </c>
      <c r="M636" t="n">
        <v>34</v>
      </c>
      <c r="N636" t="n">
        <v>31.51</v>
      </c>
      <c r="O636" t="n">
        <v>21342.91</v>
      </c>
      <c r="P636" t="n">
        <v>158.69</v>
      </c>
      <c r="Q636" t="n">
        <v>988.23</v>
      </c>
      <c r="R636" t="n">
        <v>59.74</v>
      </c>
      <c r="S636" t="n">
        <v>35.43</v>
      </c>
      <c r="T636" t="n">
        <v>11002.67</v>
      </c>
      <c r="U636" t="n">
        <v>0.59</v>
      </c>
      <c r="V636" t="n">
        <v>0.85</v>
      </c>
      <c r="W636" t="n">
        <v>3.03</v>
      </c>
      <c r="X636" t="n">
        <v>0.71</v>
      </c>
      <c r="Y636" t="n">
        <v>1</v>
      </c>
      <c r="Z636" t="n">
        <v>10</v>
      </c>
    </row>
    <row r="637">
      <c r="A637" t="n">
        <v>10</v>
      </c>
      <c r="B637" t="n">
        <v>85</v>
      </c>
      <c r="C637" t="inlineStr">
        <is>
          <t xml:space="preserve">CONCLUIDO	</t>
        </is>
      </c>
      <c r="D637" t="n">
        <v>5.9216</v>
      </c>
      <c r="E637" t="n">
        <v>16.89</v>
      </c>
      <c r="F637" t="n">
        <v>13.4</v>
      </c>
      <c r="G637" t="n">
        <v>24.36</v>
      </c>
      <c r="H637" t="n">
        <v>0.36</v>
      </c>
      <c r="I637" t="n">
        <v>33</v>
      </c>
      <c r="J637" t="n">
        <v>171.52</v>
      </c>
      <c r="K637" t="n">
        <v>51.39</v>
      </c>
      <c r="L637" t="n">
        <v>3.5</v>
      </c>
      <c r="M637" t="n">
        <v>31</v>
      </c>
      <c r="N637" t="n">
        <v>31.63</v>
      </c>
      <c r="O637" t="n">
        <v>21387.92</v>
      </c>
      <c r="P637" t="n">
        <v>156.49</v>
      </c>
      <c r="Q637" t="n">
        <v>988.14</v>
      </c>
      <c r="R637" t="n">
        <v>57.53</v>
      </c>
      <c r="S637" t="n">
        <v>35.43</v>
      </c>
      <c r="T637" t="n">
        <v>9912.860000000001</v>
      </c>
      <c r="U637" t="n">
        <v>0.62</v>
      </c>
      <c r="V637" t="n">
        <v>0.85</v>
      </c>
      <c r="W637" t="n">
        <v>3.02</v>
      </c>
      <c r="X637" t="n">
        <v>0.64</v>
      </c>
      <c r="Y637" t="n">
        <v>1</v>
      </c>
      <c r="Z637" t="n">
        <v>10</v>
      </c>
    </row>
    <row r="638">
      <c r="A638" t="n">
        <v>11</v>
      </c>
      <c r="B638" t="n">
        <v>85</v>
      </c>
      <c r="C638" t="inlineStr">
        <is>
          <t xml:space="preserve">CONCLUIDO	</t>
        </is>
      </c>
      <c r="D638" t="n">
        <v>5.9571</v>
      </c>
      <c r="E638" t="n">
        <v>16.79</v>
      </c>
      <c r="F638" t="n">
        <v>13.36</v>
      </c>
      <c r="G638" t="n">
        <v>25.87</v>
      </c>
      <c r="H638" t="n">
        <v>0.39</v>
      </c>
      <c r="I638" t="n">
        <v>31</v>
      </c>
      <c r="J638" t="n">
        <v>171.88</v>
      </c>
      <c r="K638" t="n">
        <v>51.39</v>
      </c>
      <c r="L638" t="n">
        <v>3.75</v>
      </c>
      <c r="M638" t="n">
        <v>29</v>
      </c>
      <c r="N638" t="n">
        <v>31.74</v>
      </c>
      <c r="O638" t="n">
        <v>21432.96</v>
      </c>
      <c r="P638" t="n">
        <v>155.4</v>
      </c>
      <c r="Q638" t="n">
        <v>988.1900000000001</v>
      </c>
      <c r="R638" t="n">
        <v>56.73</v>
      </c>
      <c r="S638" t="n">
        <v>35.43</v>
      </c>
      <c r="T638" t="n">
        <v>9519.860000000001</v>
      </c>
      <c r="U638" t="n">
        <v>0.62</v>
      </c>
      <c r="V638" t="n">
        <v>0.85</v>
      </c>
      <c r="W638" t="n">
        <v>3.01</v>
      </c>
      <c r="X638" t="n">
        <v>0.61</v>
      </c>
      <c r="Y638" t="n">
        <v>1</v>
      </c>
      <c r="Z638" t="n">
        <v>10</v>
      </c>
    </row>
    <row r="639">
      <c r="A639" t="n">
        <v>12</v>
      </c>
      <c r="B639" t="n">
        <v>85</v>
      </c>
      <c r="C639" t="inlineStr">
        <is>
          <t xml:space="preserve">CONCLUIDO	</t>
        </is>
      </c>
      <c r="D639" t="n">
        <v>5.9975</v>
      </c>
      <c r="E639" t="n">
        <v>16.67</v>
      </c>
      <c r="F639" t="n">
        <v>13.32</v>
      </c>
      <c r="G639" t="n">
        <v>27.56</v>
      </c>
      <c r="H639" t="n">
        <v>0.41</v>
      </c>
      <c r="I639" t="n">
        <v>29</v>
      </c>
      <c r="J639" t="n">
        <v>172.25</v>
      </c>
      <c r="K639" t="n">
        <v>51.39</v>
      </c>
      <c r="L639" t="n">
        <v>4</v>
      </c>
      <c r="M639" t="n">
        <v>27</v>
      </c>
      <c r="N639" t="n">
        <v>31.86</v>
      </c>
      <c r="O639" t="n">
        <v>21478.05</v>
      </c>
      <c r="P639" t="n">
        <v>153.64</v>
      </c>
      <c r="Q639" t="n">
        <v>988.22</v>
      </c>
      <c r="R639" t="n">
        <v>55.32</v>
      </c>
      <c r="S639" t="n">
        <v>35.43</v>
      </c>
      <c r="T639" t="n">
        <v>8827.620000000001</v>
      </c>
      <c r="U639" t="n">
        <v>0.64</v>
      </c>
      <c r="V639" t="n">
        <v>0.86</v>
      </c>
      <c r="W639" t="n">
        <v>3.01</v>
      </c>
      <c r="X639" t="n">
        <v>0.5600000000000001</v>
      </c>
      <c r="Y639" t="n">
        <v>1</v>
      </c>
      <c r="Z639" t="n">
        <v>10</v>
      </c>
    </row>
    <row r="640">
      <c r="A640" t="n">
        <v>13</v>
      </c>
      <c r="B640" t="n">
        <v>85</v>
      </c>
      <c r="C640" t="inlineStr">
        <is>
          <t xml:space="preserve">CONCLUIDO	</t>
        </is>
      </c>
      <c r="D640" t="n">
        <v>6.0366</v>
      </c>
      <c r="E640" t="n">
        <v>16.57</v>
      </c>
      <c r="F640" t="n">
        <v>13.28</v>
      </c>
      <c r="G640" t="n">
        <v>29.51</v>
      </c>
      <c r="H640" t="n">
        <v>0.44</v>
      </c>
      <c r="I640" t="n">
        <v>27</v>
      </c>
      <c r="J640" t="n">
        <v>172.61</v>
      </c>
      <c r="K640" t="n">
        <v>51.39</v>
      </c>
      <c r="L640" t="n">
        <v>4.25</v>
      </c>
      <c r="M640" t="n">
        <v>25</v>
      </c>
      <c r="N640" t="n">
        <v>31.97</v>
      </c>
      <c r="O640" t="n">
        <v>21523.17</v>
      </c>
      <c r="P640" t="n">
        <v>151.72</v>
      </c>
      <c r="Q640" t="n">
        <v>988.3</v>
      </c>
      <c r="R640" t="n">
        <v>53.89</v>
      </c>
      <c r="S640" t="n">
        <v>35.43</v>
      </c>
      <c r="T640" t="n">
        <v>8120.16</v>
      </c>
      <c r="U640" t="n">
        <v>0.66</v>
      </c>
      <c r="V640" t="n">
        <v>0.86</v>
      </c>
      <c r="W640" t="n">
        <v>3.01</v>
      </c>
      <c r="X640" t="n">
        <v>0.52</v>
      </c>
      <c r="Y640" t="n">
        <v>1</v>
      </c>
      <c r="Z640" t="n">
        <v>10</v>
      </c>
    </row>
    <row r="641">
      <c r="A641" t="n">
        <v>14</v>
      </c>
      <c r="B641" t="n">
        <v>85</v>
      </c>
      <c r="C641" t="inlineStr">
        <is>
          <t xml:space="preserve">CONCLUIDO	</t>
        </is>
      </c>
      <c r="D641" t="n">
        <v>6.0767</v>
      </c>
      <c r="E641" t="n">
        <v>16.46</v>
      </c>
      <c r="F641" t="n">
        <v>13.24</v>
      </c>
      <c r="G641" t="n">
        <v>31.77</v>
      </c>
      <c r="H641" t="n">
        <v>0.46</v>
      </c>
      <c r="I641" t="n">
        <v>25</v>
      </c>
      <c r="J641" t="n">
        <v>172.98</v>
      </c>
      <c r="K641" t="n">
        <v>51.39</v>
      </c>
      <c r="L641" t="n">
        <v>4.5</v>
      </c>
      <c r="M641" t="n">
        <v>23</v>
      </c>
      <c r="N641" t="n">
        <v>32.09</v>
      </c>
      <c r="O641" t="n">
        <v>21568.34</v>
      </c>
      <c r="P641" t="n">
        <v>149.98</v>
      </c>
      <c r="Q641" t="n">
        <v>988.28</v>
      </c>
      <c r="R641" t="n">
        <v>52.86</v>
      </c>
      <c r="S641" t="n">
        <v>35.43</v>
      </c>
      <c r="T641" t="n">
        <v>7614.07</v>
      </c>
      <c r="U641" t="n">
        <v>0.67</v>
      </c>
      <c r="V641" t="n">
        <v>0.86</v>
      </c>
      <c r="W641" t="n">
        <v>3</v>
      </c>
      <c r="X641" t="n">
        <v>0.48</v>
      </c>
      <c r="Y641" t="n">
        <v>1</v>
      </c>
      <c r="Z641" t="n">
        <v>10</v>
      </c>
    </row>
    <row r="642">
      <c r="A642" t="n">
        <v>15</v>
      </c>
      <c r="B642" t="n">
        <v>85</v>
      </c>
      <c r="C642" t="inlineStr">
        <is>
          <t xml:space="preserve">CONCLUIDO	</t>
        </is>
      </c>
      <c r="D642" t="n">
        <v>6.1049</v>
      </c>
      <c r="E642" t="n">
        <v>16.38</v>
      </c>
      <c r="F642" t="n">
        <v>13.19</v>
      </c>
      <c r="G642" t="n">
        <v>32.99</v>
      </c>
      <c r="H642" t="n">
        <v>0.49</v>
      </c>
      <c r="I642" t="n">
        <v>24</v>
      </c>
      <c r="J642" t="n">
        <v>173.35</v>
      </c>
      <c r="K642" t="n">
        <v>51.39</v>
      </c>
      <c r="L642" t="n">
        <v>4.75</v>
      </c>
      <c r="M642" t="n">
        <v>22</v>
      </c>
      <c r="N642" t="n">
        <v>32.2</v>
      </c>
      <c r="O642" t="n">
        <v>21613.54</v>
      </c>
      <c r="P642" t="n">
        <v>147.98</v>
      </c>
      <c r="Q642" t="n">
        <v>988.08</v>
      </c>
      <c r="R642" t="n">
        <v>51.46</v>
      </c>
      <c r="S642" t="n">
        <v>35.43</v>
      </c>
      <c r="T642" t="n">
        <v>6923.12</v>
      </c>
      <c r="U642" t="n">
        <v>0.6899999999999999</v>
      </c>
      <c r="V642" t="n">
        <v>0.86</v>
      </c>
      <c r="W642" t="n">
        <v>3</v>
      </c>
      <c r="X642" t="n">
        <v>0.44</v>
      </c>
      <c r="Y642" t="n">
        <v>1</v>
      </c>
      <c r="Z642" t="n">
        <v>10</v>
      </c>
    </row>
    <row r="643">
      <c r="A643" t="n">
        <v>16</v>
      </c>
      <c r="B643" t="n">
        <v>85</v>
      </c>
      <c r="C643" t="inlineStr">
        <is>
          <t xml:space="preserve">CONCLUIDO	</t>
        </is>
      </c>
      <c r="D643" t="n">
        <v>6.1395</v>
      </c>
      <c r="E643" t="n">
        <v>16.29</v>
      </c>
      <c r="F643" t="n">
        <v>13.17</v>
      </c>
      <c r="G643" t="n">
        <v>35.92</v>
      </c>
      <c r="H643" t="n">
        <v>0.51</v>
      </c>
      <c r="I643" t="n">
        <v>22</v>
      </c>
      <c r="J643" t="n">
        <v>173.71</v>
      </c>
      <c r="K643" t="n">
        <v>51.39</v>
      </c>
      <c r="L643" t="n">
        <v>5</v>
      </c>
      <c r="M643" t="n">
        <v>20</v>
      </c>
      <c r="N643" t="n">
        <v>32.32</v>
      </c>
      <c r="O643" t="n">
        <v>21658.78</v>
      </c>
      <c r="P643" t="n">
        <v>146.63</v>
      </c>
      <c r="Q643" t="n">
        <v>988.1799999999999</v>
      </c>
      <c r="R643" t="n">
        <v>50.57</v>
      </c>
      <c r="S643" t="n">
        <v>35.43</v>
      </c>
      <c r="T643" t="n">
        <v>6486.78</v>
      </c>
      <c r="U643" t="n">
        <v>0.7</v>
      </c>
      <c r="V643" t="n">
        <v>0.87</v>
      </c>
      <c r="W643" t="n">
        <v>3</v>
      </c>
      <c r="X643" t="n">
        <v>0.42</v>
      </c>
      <c r="Y643" t="n">
        <v>1</v>
      </c>
      <c r="Z643" t="n">
        <v>10</v>
      </c>
    </row>
    <row r="644">
      <c r="A644" t="n">
        <v>17</v>
      </c>
      <c r="B644" t="n">
        <v>85</v>
      </c>
      <c r="C644" t="inlineStr">
        <is>
          <t xml:space="preserve">CONCLUIDO	</t>
        </is>
      </c>
      <c r="D644" t="n">
        <v>6.1578</v>
      </c>
      <c r="E644" t="n">
        <v>16.24</v>
      </c>
      <c r="F644" t="n">
        <v>13.16</v>
      </c>
      <c r="G644" t="n">
        <v>37.59</v>
      </c>
      <c r="H644" t="n">
        <v>0.53</v>
      </c>
      <c r="I644" t="n">
        <v>21</v>
      </c>
      <c r="J644" t="n">
        <v>174.08</v>
      </c>
      <c r="K644" t="n">
        <v>51.39</v>
      </c>
      <c r="L644" t="n">
        <v>5.25</v>
      </c>
      <c r="M644" t="n">
        <v>19</v>
      </c>
      <c r="N644" t="n">
        <v>32.44</v>
      </c>
      <c r="O644" t="n">
        <v>21704.07</v>
      </c>
      <c r="P644" t="n">
        <v>145.14</v>
      </c>
      <c r="Q644" t="n">
        <v>988.1</v>
      </c>
      <c r="R644" t="n">
        <v>50.21</v>
      </c>
      <c r="S644" t="n">
        <v>35.43</v>
      </c>
      <c r="T644" t="n">
        <v>6312.6</v>
      </c>
      <c r="U644" t="n">
        <v>0.71</v>
      </c>
      <c r="V644" t="n">
        <v>0.87</v>
      </c>
      <c r="W644" t="n">
        <v>3</v>
      </c>
      <c r="X644" t="n">
        <v>0.4</v>
      </c>
      <c r="Y644" t="n">
        <v>1</v>
      </c>
      <c r="Z644" t="n">
        <v>10</v>
      </c>
    </row>
    <row r="645">
      <c r="A645" t="n">
        <v>18</v>
      </c>
      <c r="B645" t="n">
        <v>85</v>
      </c>
      <c r="C645" t="inlineStr">
        <is>
          <t xml:space="preserve">CONCLUIDO	</t>
        </is>
      </c>
      <c r="D645" t="n">
        <v>6.1842</v>
      </c>
      <c r="E645" t="n">
        <v>16.17</v>
      </c>
      <c r="F645" t="n">
        <v>13.12</v>
      </c>
      <c r="G645" t="n">
        <v>39.36</v>
      </c>
      <c r="H645" t="n">
        <v>0.5600000000000001</v>
      </c>
      <c r="I645" t="n">
        <v>20</v>
      </c>
      <c r="J645" t="n">
        <v>174.45</v>
      </c>
      <c r="K645" t="n">
        <v>51.39</v>
      </c>
      <c r="L645" t="n">
        <v>5.5</v>
      </c>
      <c r="M645" t="n">
        <v>18</v>
      </c>
      <c r="N645" t="n">
        <v>32.56</v>
      </c>
      <c r="O645" t="n">
        <v>21749.39</v>
      </c>
      <c r="P645" t="n">
        <v>143.64</v>
      </c>
      <c r="Q645" t="n">
        <v>988.17</v>
      </c>
      <c r="R645" t="n">
        <v>49.2</v>
      </c>
      <c r="S645" t="n">
        <v>35.43</v>
      </c>
      <c r="T645" t="n">
        <v>5811.17</v>
      </c>
      <c r="U645" t="n">
        <v>0.72</v>
      </c>
      <c r="V645" t="n">
        <v>0.87</v>
      </c>
      <c r="W645" t="n">
        <v>2.99</v>
      </c>
      <c r="X645" t="n">
        <v>0.37</v>
      </c>
      <c r="Y645" t="n">
        <v>1</v>
      </c>
      <c r="Z645" t="n">
        <v>10</v>
      </c>
    </row>
    <row r="646">
      <c r="A646" t="n">
        <v>19</v>
      </c>
      <c r="B646" t="n">
        <v>85</v>
      </c>
      <c r="C646" t="inlineStr">
        <is>
          <t xml:space="preserve">CONCLUIDO	</t>
        </is>
      </c>
      <c r="D646" t="n">
        <v>6.2016</v>
      </c>
      <c r="E646" t="n">
        <v>16.12</v>
      </c>
      <c r="F646" t="n">
        <v>13.11</v>
      </c>
      <c r="G646" t="n">
        <v>41.4</v>
      </c>
      <c r="H646" t="n">
        <v>0.58</v>
      </c>
      <c r="I646" t="n">
        <v>19</v>
      </c>
      <c r="J646" t="n">
        <v>174.82</v>
      </c>
      <c r="K646" t="n">
        <v>51.39</v>
      </c>
      <c r="L646" t="n">
        <v>5.75</v>
      </c>
      <c r="M646" t="n">
        <v>17</v>
      </c>
      <c r="N646" t="n">
        <v>32.67</v>
      </c>
      <c r="O646" t="n">
        <v>21794.75</v>
      </c>
      <c r="P646" t="n">
        <v>141.9</v>
      </c>
      <c r="Q646" t="n">
        <v>988.2</v>
      </c>
      <c r="R646" t="n">
        <v>48.74</v>
      </c>
      <c r="S646" t="n">
        <v>35.43</v>
      </c>
      <c r="T646" t="n">
        <v>5588.33</v>
      </c>
      <c r="U646" t="n">
        <v>0.73</v>
      </c>
      <c r="V646" t="n">
        <v>0.87</v>
      </c>
      <c r="W646" t="n">
        <v>3</v>
      </c>
      <c r="X646" t="n">
        <v>0.35</v>
      </c>
      <c r="Y646" t="n">
        <v>1</v>
      </c>
      <c r="Z646" t="n">
        <v>10</v>
      </c>
    </row>
    <row r="647">
      <c r="A647" t="n">
        <v>20</v>
      </c>
      <c r="B647" t="n">
        <v>85</v>
      </c>
      <c r="C647" t="inlineStr">
        <is>
          <t xml:space="preserve">CONCLUIDO	</t>
        </is>
      </c>
      <c r="D647" t="n">
        <v>6.218</v>
      </c>
      <c r="E647" t="n">
        <v>16.08</v>
      </c>
      <c r="F647" t="n">
        <v>13.1</v>
      </c>
      <c r="G647" t="n">
        <v>43.67</v>
      </c>
      <c r="H647" t="n">
        <v>0.61</v>
      </c>
      <c r="I647" t="n">
        <v>18</v>
      </c>
      <c r="J647" t="n">
        <v>175.18</v>
      </c>
      <c r="K647" t="n">
        <v>51.39</v>
      </c>
      <c r="L647" t="n">
        <v>6</v>
      </c>
      <c r="M647" t="n">
        <v>16</v>
      </c>
      <c r="N647" t="n">
        <v>32.79</v>
      </c>
      <c r="O647" t="n">
        <v>21840.16</v>
      </c>
      <c r="P647" t="n">
        <v>140.21</v>
      </c>
      <c r="Q647" t="n">
        <v>988.08</v>
      </c>
      <c r="R647" t="n">
        <v>48.26</v>
      </c>
      <c r="S647" t="n">
        <v>35.43</v>
      </c>
      <c r="T647" t="n">
        <v>5350.94</v>
      </c>
      <c r="U647" t="n">
        <v>0.73</v>
      </c>
      <c r="V647" t="n">
        <v>0.87</v>
      </c>
      <c r="W647" t="n">
        <v>3</v>
      </c>
      <c r="X647" t="n">
        <v>0.35</v>
      </c>
      <c r="Y647" t="n">
        <v>1</v>
      </c>
      <c r="Z647" t="n">
        <v>10</v>
      </c>
    </row>
    <row r="648">
      <c r="A648" t="n">
        <v>21</v>
      </c>
      <c r="B648" t="n">
        <v>85</v>
      </c>
      <c r="C648" t="inlineStr">
        <is>
          <t xml:space="preserve">CONCLUIDO	</t>
        </is>
      </c>
      <c r="D648" t="n">
        <v>6.2441</v>
      </c>
      <c r="E648" t="n">
        <v>16.02</v>
      </c>
      <c r="F648" t="n">
        <v>13.07</v>
      </c>
      <c r="G648" t="n">
        <v>46.12</v>
      </c>
      <c r="H648" t="n">
        <v>0.63</v>
      </c>
      <c r="I648" t="n">
        <v>17</v>
      </c>
      <c r="J648" t="n">
        <v>175.55</v>
      </c>
      <c r="K648" t="n">
        <v>51.39</v>
      </c>
      <c r="L648" t="n">
        <v>6.25</v>
      </c>
      <c r="M648" t="n">
        <v>15</v>
      </c>
      <c r="N648" t="n">
        <v>32.91</v>
      </c>
      <c r="O648" t="n">
        <v>21885.6</v>
      </c>
      <c r="P648" t="n">
        <v>137.48</v>
      </c>
      <c r="Q648" t="n">
        <v>988.08</v>
      </c>
      <c r="R648" t="n">
        <v>47.53</v>
      </c>
      <c r="S648" t="n">
        <v>35.43</v>
      </c>
      <c r="T648" t="n">
        <v>4989.16</v>
      </c>
      <c r="U648" t="n">
        <v>0.75</v>
      </c>
      <c r="V648" t="n">
        <v>0.87</v>
      </c>
      <c r="W648" t="n">
        <v>2.99</v>
      </c>
      <c r="X648" t="n">
        <v>0.31</v>
      </c>
      <c r="Y648" t="n">
        <v>1</v>
      </c>
      <c r="Z648" t="n">
        <v>10</v>
      </c>
    </row>
    <row r="649">
      <c r="A649" t="n">
        <v>22</v>
      </c>
      <c r="B649" t="n">
        <v>85</v>
      </c>
      <c r="C649" t="inlineStr">
        <is>
          <t xml:space="preserve">CONCLUIDO	</t>
        </is>
      </c>
      <c r="D649" t="n">
        <v>6.2625</v>
      </c>
      <c r="E649" t="n">
        <v>15.97</v>
      </c>
      <c r="F649" t="n">
        <v>13.05</v>
      </c>
      <c r="G649" t="n">
        <v>48.95</v>
      </c>
      <c r="H649" t="n">
        <v>0.66</v>
      </c>
      <c r="I649" t="n">
        <v>16</v>
      </c>
      <c r="J649" t="n">
        <v>175.92</v>
      </c>
      <c r="K649" t="n">
        <v>51.39</v>
      </c>
      <c r="L649" t="n">
        <v>6.5</v>
      </c>
      <c r="M649" t="n">
        <v>14</v>
      </c>
      <c r="N649" t="n">
        <v>33.03</v>
      </c>
      <c r="O649" t="n">
        <v>21931.08</v>
      </c>
      <c r="P649" t="n">
        <v>136.32</v>
      </c>
      <c r="Q649" t="n">
        <v>988.13</v>
      </c>
      <c r="R649" t="n">
        <v>47.11</v>
      </c>
      <c r="S649" t="n">
        <v>35.43</v>
      </c>
      <c r="T649" t="n">
        <v>4787.57</v>
      </c>
      <c r="U649" t="n">
        <v>0.75</v>
      </c>
      <c r="V649" t="n">
        <v>0.87</v>
      </c>
      <c r="W649" t="n">
        <v>2.99</v>
      </c>
      <c r="X649" t="n">
        <v>0.3</v>
      </c>
      <c r="Y649" t="n">
        <v>1</v>
      </c>
      <c r="Z649" t="n">
        <v>10</v>
      </c>
    </row>
    <row r="650">
      <c r="A650" t="n">
        <v>23</v>
      </c>
      <c r="B650" t="n">
        <v>85</v>
      </c>
      <c r="C650" t="inlineStr">
        <is>
          <t xml:space="preserve">CONCLUIDO	</t>
        </is>
      </c>
      <c r="D650" t="n">
        <v>6.2601</v>
      </c>
      <c r="E650" t="n">
        <v>15.97</v>
      </c>
      <c r="F650" t="n">
        <v>13.06</v>
      </c>
      <c r="G650" t="n">
        <v>48.97</v>
      </c>
      <c r="H650" t="n">
        <v>0.68</v>
      </c>
      <c r="I650" t="n">
        <v>16</v>
      </c>
      <c r="J650" t="n">
        <v>176.29</v>
      </c>
      <c r="K650" t="n">
        <v>51.39</v>
      </c>
      <c r="L650" t="n">
        <v>6.75</v>
      </c>
      <c r="M650" t="n">
        <v>14</v>
      </c>
      <c r="N650" t="n">
        <v>33.15</v>
      </c>
      <c r="O650" t="n">
        <v>21976.61</v>
      </c>
      <c r="P650" t="n">
        <v>135.2</v>
      </c>
      <c r="Q650" t="n">
        <v>988.12</v>
      </c>
      <c r="R650" t="n">
        <v>47.35</v>
      </c>
      <c r="S650" t="n">
        <v>35.43</v>
      </c>
      <c r="T650" t="n">
        <v>4903.6</v>
      </c>
      <c r="U650" t="n">
        <v>0.75</v>
      </c>
      <c r="V650" t="n">
        <v>0.87</v>
      </c>
      <c r="W650" t="n">
        <v>2.99</v>
      </c>
      <c r="X650" t="n">
        <v>0.31</v>
      </c>
      <c r="Y650" t="n">
        <v>1</v>
      </c>
      <c r="Z650" t="n">
        <v>10</v>
      </c>
    </row>
    <row r="651">
      <c r="A651" t="n">
        <v>24</v>
      </c>
      <c r="B651" t="n">
        <v>85</v>
      </c>
      <c r="C651" t="inlineStr">
        <is>
          <t xml:space="preserve">CONCLUIDO	</t>
        </is>
      </c>
      <c r="D651" t="n">
        <v>6.2821</v>
      </c>
      <c r="E651" t="n">
        <v>15.92</v>
      </c>
      <c r="F651" t="n">
        <v>13.04</v>
      </c>
      <c r="G651" t="n">
        <v>52.15</v>
      </c>
      <c r="H651" t="n">
        <v>0.7</v>
      </c>
      <c r="I651" t="n">
        <v>15</v>
      </c>
      <c r="J651" t="n">
        <v>176.66</v>
      </c>
      <c r="K651" t="n">
        <v>51.39</v>
      </c>
      <c r="L651" t="n">
        <v>7</v>
      </c>
      <c r="M651" t="n">
        <v>13</v>
      </c>
      <c r="N651" t="n">
        <v>33.27</v>
      </c>
      <c r="O651" t="n">
        <v>22022.17</v>
      </c>
      <c r="P651" t="n">
        <v>133.19</v>
      </c>
      <c r="Q651" t="n">
        <v>988.08</v>
      </c>
      <c r="R651" t="n">
        <v>46.62</v>
      </c>
      <c r="S651" t="n">
        <v>35.43</v>
      </c>
      <c r="T651" t="n">
        <v>4547.2</v>
      </c>
      <c r="U651" t="n">
        <v>0.76</v>
      </c>
      <c r="V651" t="n">
        <v>0.87</v>
      </c>
      <c r="W651" t="n">
        <v>2.99</v>
      </c>
      <c r="X651" t="n">
        <v>0.28</v>
      </c>
      <c r="Y651" t="n">
        <v>1</v>
      </c>
      <c r="Z651" t="n">
        <v>10</v>
      </c>
    </row>
    <row r="652">
      <c r="A652" t="n">
        <v>25</v>
      </c>
      <c r="B652" t="n">
        <v>85</v>
      </c>
      <c r="C652" t="inlineStr">
        <is>
          <t xml:space="preserve">CONCLUIDO	</t>
        </is>
      </c>
      <c r="D652" t="n">
        <v>6.3012</v>
      </c>
      <c r="E652" t="n">
        <v>15.87</v>
      </c>
      <c r="F652" t="n">
        <v>13.02</v>
      </c>
      <c r="G652" t="n">
        <v>55.81</v>
      </c>
      <c r="H652" t="n">
        <v>0.73</v>
      </c>
      <c r="I652" t="n">
        <v>14</v>
      </c>
      <c r="J652" t="n">
        <v>177.03</v>
      </c>
      <c r="K652" t="n">
        <v>51.39</v>
      </c>
      <c r="L652" t="n">
        <v>7.25</v>
      </c>
      <c r="M652" t="n">
        <v>10</v>
      </c>
      <c r="N652" t="n">
        <v>33.39</v>
      </c>
      <c r="O652" t="n">
        <v>22067.77</v>
      </c>
      <c r="P652" t="n">
        <v>131.38</v>
      </c>
      <c r="Q652" t="n">
        <v>988.09</v>
      </c>
      <c r="R652" t="n">
        <v>45.91</v>
      </c>
      <c r="S652" t="n">
        <v>35.43</v>
      </c>
      <c r="T652" t="n">
        <v>4197.6</v>
      </c>
      <c r="U652" t="n">
        <v>0.77</v>
      </c>
      <c r="V652" t="n">
        <v>0.88</v>
      </c>
      <c r="W652" t="n">
        <v>3</v>
      </c>
      <c r="X652" t="n">
        <v>0.27</v>
      </c>
      <c r="Y652" t="n">
        <v>1</v>
      </c>
      <c r="Z652" t="n">
        <v>10</v>
      </c>
    </row>
    <row r="653">
      <c r="A653" t="n">
        <v>26</v>
      </c>
      <c r="B653" t="n">
        <v>85</v>
      </c>
      <c r="C653" t="inlineStr">
        <is>
          <t xml:space="preserve">CONCLUIDO	</t>
        </is>
      </c>
      <c r="D653" t="n">
        <v>6.3079</v>
      </c>
      <c r="E653" t="n">
        <v>15.85</v>
      </c>
      <c r="F653" t="n">
        <v>13.01</v>
      </c>
      <c r="G653" t="n">
        <v>55.74</v>
      </c>
      <c r="H653" t="n">
        <v>0.75</v>
      </c>
      <c r="I653" t="n">
        <v>14</v>
      </c>
      <c r="J653" t="n">
        <v>177.4</v>
      </c>
      <c r="K653" t="n">
        <v>51.39</v>
      </c>
      <c r="L653" t="n">
        <v>7.5</v>
      </c>
      <c r="M653" t="n">
        <v>9</v>
      </c>
      <c r="N653" t="n">
        <v>33.51</v>
      </c>
      <c r="O653" t="n">
        <v>22113.42</v>
      </c>
      <c r="P653" t="n">
        <v>130.32</v>
      </c>
      <c r="Q653" t="n">
        <v>988.12</v>
      </c>
      <c r="R653" t="n">
        <v>45.56</v>
      </c>
      <c r="S653" t="n">
        <v>35.43</v>
      </c>
      <c r="T653" t="n">
        <v>4021.76</v>
      </c>
      <c r="U653" t="n">
        <v>0.78</v>
      </c>
      <c r="V653" t="n">
        <v>0.88</v>
      </c>
      <c r="W653" t="n">
        <v>2.99</v>
      </c>
      <c r="X653" t="n">
        <v>0.25</v>
      </c>
      <c r="Y653" t="n">
        <v>1</v>
      </c>
      <c r="Z653" t="n">
        <v>10</v>
      </c>
    </row>
    <row r="654">
      <c r="A654" t="n">
        <v>27</v>
      </c>
      <c r="B654" t="n">
        <v>85</v>
      </c>
      <c r="C654" t="inlineStr">
        <is>
          <t xml:space="preserve">CONCLUIDO	</t>
        </is>
      </c>
      <c r="D654" t="n">
        <v>6.3053</v>
      </c>
      <c r="E654" t="n">
        <v>15.86</v>
      </c>
      <c r="F654" t="n">
        <v>13.01</v>
      </c>
      <c r="G654" t="n">
        <v>55.77</v>
      </c>
      <c r="H654" t="n">
        <v>0.77</v>
      </c>
      <c r="I654" t="n">
        <v>14</v>
      </c>
      <c r="J654" t="n">
        <v>177.77</v>
      </c>
      <c r="K654" t="n">
        <v>51.39</v>
      </c>
      <c r="L654" t="n">
        <v>7.75</v>
      </c>
      <c r="M654" t="n">
        <v>7</v>
      </c>
      <c r="N654" t="n">
        <v>33.63</v>
      </c>
      <c r="O654" t="n">
        <v>22159.1</v>
      </c>
      <c r="P654" t="n">
        <v>128.93</v>
      </c>
      <c r="Q654" t="n">
        <v>988.12</v>
      </c>
      <c r="R654" t="n">
        <v>45.53</v>
      </c>
      <c r="S654" t="n">
        <v>35.43</v>
      </c>
      <c r="T654" t="n">
        <v>4007.64</v>
      </c>
      <c r="U654" t="n">
        <v>0.78</v>
      </c>
      <c r="V654" t="n">
        <v>0.88</v>
      </c>
      <c r="W654" t="n">
        <v>2.99</v>
      </c>
      <c r="X654" t="n">
        <v>0.26</v>
      </c>
      <c r="Y654" t="n">
        <v>1</v>
      </c>
      <c r="Z654" t="n">
        <v>10</v>
      </c>
    </row>
    <row r="655">
      <c r="A655" t="n">
        <v>28</v>
      </c>
      <c r="B655" t="n">
        <v>85</v>
      </c>
      <c r="C655" t="inlineStr">
        <is>
          <t xml:space="preserve">CONCLUIDO	</t>
        </is>
      </c>
      <c r="D655" t="n">
        <v>6.3248</v>
      </c>
      <c r="E655" t="n">
        <v>15.81</v>
      </c>
      <c r="F655" t="n">
        <v>13</v>
      </c>
      <c r="G655" t="n">
        <v>59.99</v>
      </c>
      <c r="H655" t="n">
        <v>0.8</v>
      </c>
      <c r="I655" t="n">
        <v>13</v>
      </c>
      <c r="J655" t="n">
        <v>178.14</v>
      </c>
      <c r="K655" t="n">
        <v>51.39</v>
      </c>
      <c r="L655" t="n">
        <v>8</v>
      </c>
      <c r="M655" t="n">
        <v>3</v>
      </c>
      <c r="N655" t="n">
        <v>33.75</v>
      </c>
      <c r="O655" t="n">
        <v>22204.83</v>
      </c>
      <c r="P655" t="n">
        <v>128.45</v>
      </c>
      <c r="Q655" t="n">
        <v>988.22</v>
      </c>
      <c r="R655" t="n">
        <v>45.16</v>
      </c>
      <c r="S655" t="n">
        <v>35.43</v>
      </c>
      <c r="T655" t="n">
        <v>3828.51</v>
      </c>
      <c r="U655" t="n">
        <v>0.78</v>
      </c>
      <c r="V655" t="n">
        <v>0.88</v>
      </c>
      <c r="W655" t="n">
        <v>2.99</v>
      </c>
      <c r="X655" t="n">
        <v>0.24</v>
      </c>
      <c r="Y655" t="n">
        <v>1</v>
      </c>
      <c r="Z655" t="n">
        <v>10</v>
      </c>
    </row>
    <row r="656">
      <c r="A656" t="n">
        <v>29</v>
      </c>
      <c r="B656" t="n">
        <v>85</v>
      </c>
      <c r="C656" t="inlineStr">
        <is>
          <t xml:space="preserve">CONCLUIDO	</t>
        </is>
      </c>
      <c r="D656" t="n">
        <v>6.3218</v>
      </c>
      <c r="E656" t="n">
        <v>15.82</v>
      </c>
      <c r="F656" t="n">
        <v>13.01</v>
      </c>
      <c r="G656" t="n">
        <v>60.02</v>
      </c>
      <c r="H656" t="n">
        <v>0.82</v>
      </c>
      <c r="I656" t="n">
        <v>13</v>
      </c>
      <c r="J656" t="n">
        <v>178.51</v>
      </c>
      <c r="K656" t="n">
        <v>51.39</v>
      </c>
      <c r="L656" t="n">
        <v>8.25</v>
      </c>
      <c r="M656" t="n">
        <v>1</v>
      </c>
      <c r="N656" t="n">
        <v>33.87</v>
      </c>
      <c r="O656" t="n">
        <v>22250.6</v>
      </c>
      <c r="P656" t="n">
        <v>128.62</v>
      </c>
      <c r="Q656" t="n">
        <v>988.23</v>
      </c>
      <c r="R656" t="n">
        <v>45.3</v>
      </c>
      <c r="S656" t="n">
        <v>35.43</v>
      </c>
      <c r="T656" t="n">
        <v>3893.86</v>
      </c>
      <c r="U656" t="n">
        <v>0.78</v>
      </c>
      <c r="V656" t="n">
        <v>0.88</v>
      </c>
      <c r="W656" t="n">
        <v>2.99</v>
      </c>
      <c r="X656" t="n">
        <v>0.25</v>
      </c>
      <c r="Y656" t="n">
        <v>1</v>
      </c>
      <c r="Z656" t="n">
        <v>10</v>
      </c>
    </row>
    <row r="657">
      <c r="A657" t="n">
        <v>30</v>
      </c>
      <c r="B657" t="n">
        <v>85</v>
      </c>
      <c r="C657" t="inlineStr">
        <is>
          <t xml:space="preserve">CONCLUIDO	</t>
        </is>
      </c>
      <c r="D657" t="n">
        <v>6.321</v>
      </c>
      <c r="E657" t="n">
        <v>15.82</v>
      </c>
      <c r="F657" t="n">
        <v>13.01</v>
      </c>
      <c r="G657" t="n">
        <v>60.03</v>
      </c>
      <c r="H657" t="n">
        <v>0.84</v>
      </c>
      <c r="I657" t="n">
        <v>13</v>
      </c>
      <c r="J657" t="n">
        <v>178.88</v>
      </c>
      <c r="K657" t="n">
        <v>51.39</v>
      </c>
      <c r="L657" t="n">
        <v>8.5</v>
      </c>
      <c r="M657" t="n">
        <v>0</v>
      </c>
      <c r="N657" t="n">
        <v>33.99</v>
      </c>
      <c r="O657" t="n">
        <v>22296.41</v>
      </c>
      <c r="P657" t="n">
        <v>128.74</v>
      </c>
      <c r="Q657" t="n">
        <v>988.2</v>
      </c>
      <c r="R657" t="n">
        <v>45.32</v>
      </c>
      <c r="S657" t="n">
        <v>35.43</v>
      </c>
      <c r="T657" t="n">
        <v>3905.26</v>
      </c>
      <c r="U657" t="n">
        <v>0.78</v>
      </c>
      <c r="V657" t="n">
        <v>0.88</v>
      </c>
      <c r="W657" t="n">
        <v>3</v>
      </c>
      <c r="X657" t="n">
        <v>0.25</v>
      </c>
      <c r="Y657" t="n">
        <v>1</v>
      </c>
      <c r="Z657" t="n">
        <v>10</v>
      </c>
    </row>
    <row r="658">
      <c r="A658" t="n">
        <v>0</v>
      </c>
      <c r="B658" t="n">
        <v>20</v>
      </c>
      <c r="C658" t="inlineStr">
        <is>
          <t xml:space="preserve">CONCLUIDO	</t>
        </is>
      </c>
      <c r="D658" t="n">
        <v>6.1668</v>
      </c>
      <c r="E658" t="n">
        <v>16.22</v>
      </c>
      <c r="F658" t="n">
        <v>13.83</v>
      </c>
      <c r="G658" t="n">
        <v>15.96</v>
      </c>
      <c r="H658" t="n">
        <v>0.34</v>
      </c>
      <c r="I658" t="n">
        <v>52</v>
      </c>
      <c r="J658" t="n">
        <v>51.33</v>
      </c>
      <c r="K658" t="n">
        <v>24.83</v>
      </c>
      <c r="L658" t="n">
        <v>1</v>
      </c>
      <c r="M658" t="n">
        <v>11</v>
      </c>
      <c r="N658" t="n">
        <v>5.51</v>
      </c>
      <c r="O658" t="n">
        <v>6564.78</v>
      </c>
      <c r="P658" t="n">
        <v>65.18000000000001</v>
      </c>
      <c r="Q658" t="n">
        <v>988.38</v>
      </c>
      <c r="R658" t="n">
        <v>69.94</v>
      </c>
      <c r="S658" t="n">
        <v>35.43</v>
      </c>
      <c r="T658" t="n">
        <v>16019.94</v>
      </c>
      <c r="U658" t="n">
        <v>0.51</v>
      </c>
      <c r="V658" t="n">
        <v>0.82</v>
      </c>
      <c r="W658" t="n">
        <v>3.09</v>
      </c>
      <c r="X658" t="n">
        <v>1.08</v>
      </c>
      <c r="Y658" t="n">
        <v>1</v>
      </c>
      <c r="Z658" t="n">
        <v>10</v>
      </c>
    </row>
    <row r="659">
      <c r="A659" t="n">
        <v>1</v>
      </c>
      <c r="B659" t="n">
        <v>20</v>
      </c>
      <c r="C659" t="inlineStr">
        <is>
          <t xml:space="preserve">CONCLUIDO	</t>
        </is>
      </c>
      <c r="D659" t="n">
        <v>6.1812</v>
      </c>
      <c r="E659" t="n">
        <v>16.18</v>
      </c>
      <c r="F659" t="n">
        <v>13.81</v>
      </c>
      <c r="G659" t="n">
        <v>16.24</v>
      </c>
      <c r="H659" t="n">
        <v>0.42</v>
      </c>
      <c r="I659" t="n">
        <v>51</v>
      </c>
      <c r="J659" t="n">
        <v>51.62</v>
      </c>
      <c r="K659" t="n">
        <v>24.83</v>
      </c>
      <c r="L659" t="n">
        <v>1.25</v>
      </c>
      <c r="M659" t="n">
        <v>0</v>
      </c>
      <c r="N659" t="n">
        <v>5.54</v>
      </c>
      <c r="O659" t="n">
        <v>6599.8</v>
      </c>
      <c r="P659" t="n">
        <v>65.27</v>
      </c>
      <c r="Q659" t="n">
        <v>988.45</v>
      </c>
      <c r="R659" t="n">
        <v>68.39</v>
      </c>
      <c r="S659" t="n">
        <v>35.43</v>
      </c>
      <c r="T659" t="n">
        <v>15250.5</v>
      </c>
      <c r="U659" t="n">
        <v>0.52</v>
      </c>
      <c r="V659" t="n">
        <v>0.83</v>
      </c>
      <c r="W659" t="n">
        <v>3.11</v>
      </c>
      <c r="X659" t="n">
        <v>1.05</v>
      </c>
      <c r="Y659" t="n">
        <v>1</v>
      </c>
      <c r="Z659" t="n">
        <v>10</v>
      </c>
    </row>
    <row r="660">
      <c r="A660" t="n">
        <v>0</v>
      </c>
      <c r="B660" t="n">
        <v>120</v>
      </c>
      <c r="C660" t="inlineStr">
        <is>
          <t xml:space="preserve">CONCLUIDO	</t>
        </is>
      </c>
      <c r="D660" t="n">
        <v>3.6052</v>
      </c>
      <c r="E660" t="n">
        <v>27.74</v>
      </c>
      <c r="F660" t="n">
        <v>16.56</v>
      </c>
      <c r="G660" t="n">
        <v>5.34</v>
      </c>
      <c r="H660" t="n">
        <v>0.08</v>
      </c>
      <c r="I660" t="n">
        <v>186</v>
      </c>
      <c r="J660" t="n">
        <v>232.68</v>
      </c>
      <c r="K660" t="n">
        <v>57.72</v>
      </c>
      <c r="L660" t="n">
        <v>1</v>
      </c>
      <c r="M660" t="n">
        <v>184</v>
      </c>
      <c r="N660" t="n">
        <v>53.95</v>
      </c>
      <c r="O660" t="n">
        <v>28931.02</v>
      </c>
      <c r="P660" t="n">
        <v>257.98</v>
      </c>
      <c r="Q660" t="n">
        <v>988.61</v>
      </c>
      <c r="R660" t="n">
        <v>156.39</v>
      </c>
      <c r="S660" t="n">
        <v>35.43</v>
      </c>
      <c r="T660" t="n">
        <v>58576.78</v>
      </c>
      <c r="U660" t="n">
        <v>0.23</v>
      </c>
      <c r="V660" t="n">
        <v>0.6899999999999999</v>
      </c>
      <c r="W660" t="n">
        <v>3.26</v>
      </c>
      <c r="X660" t="n">
        <v>3.8</v>
      </c>
      <c r="Y660" t="n">
        <v>1</v>
      </c>
      <c r="Z660" t="n">
        <v>10</v>
      </c>
    </row>
    <row r="661">
      <c r="A661" t="n">
        <v>1</v>
      </c>
      <c r="B661" t="n">
        <v>120</v>
      </c>
      <c r="C661" t="inlineStr">
        <is>
          <t xml:space="preserve">CONCLUIDO	</t>
        </is>
      </c>
      <c r="D661" t="n">
        <v>4.0526</v>
      </c>
      <c r="E661" t="n">
        <v>24.68</v>
      </c>
      <c r="F661" t="n">
        <v>15.59</v>
      </c>
      <c r="G661" t="n">
        <v>6.68</v>
      </c>
      <c r="H661" t="n">
        <v>0.1</v>
      </c>
      <c r="I661" t="n">
        <v>140</v>
      </c>
      <c r="J661" t="n">
        <v>233.1</v>
      </c>
      <c r="K661" t="n">
        <v>57.72</v>
      </c>
      <c r="L661" t="n">
        <v>1.25</v>
      </c>
      <c r="M661" t="n">
        <v>138</v>
      </c>
      <c r="N661" t="n">
        <v>54.13</v>
      </c>
      <c r="O661" t="n">
        <v>28983.75</v>
      </c>
      <c r="P661" t="n">
        <v>242.15</v>
      </c>
      <c r="Q661" t="n">
        <v>988.47</v>
      </c>
      <c r="R661" t="n">
        <v>126.1</v>
      </c>
      <c r="S661" t="n">
        <v>35.43</v>
      </c>
      <c r="T661" t="n">
        <v>43661.11</v>
      </c>
      <c r="U661" t="n">
        <v>0.28</v>
      </c>
      <c r="V661" t="n">
        <v>0.73</v>
      </c>
      <c r="W661" t="n">
        <v>3.19</v>
      </c>
      <c r="X661" t="n">
        <v>2.83</v>
      </c>
      <c r="Y661" t="n">
        <v>1</v>
      </c>
      <c r="Z661" t="n">
        <v>10</v>
      </c>
    </row>
    <row r="662">
      <c r="A662" t="n">
        <v>2</v>
      </c>
      <c r="B662" t="n">
        <v>120</v>
      </c>
      <c r="C662" t="inlineStr">
        <is>
          <t xml:space="preserve">CONCLUIDO	</t>
        </is>
      </c>
      <c r="D662" t="n">
        <v>4.3797</v>
      </c>
      <c r="E662" t="n">
        <v>22.83</v>
      </c>
      <c r="F662" t="n">
        <v>15.02</v>
      </c>
      <c r="G662" t="n">
        <v>8.050000000000001</v>
      </c>
      <c r="H662" t="n">
        <v>0.11</v>
      </c>
      <c r="I662" t="n">
        <v>112</v>
      </c>
      <c r="J662" t="n">
        <v>233.53</v>
      </c>
      <c r="K662" t="n">
        <v>57.72</v>
      </c>
      <c r="L662" t="n">
        <v>1.5</v>
      </c>
      <c r="M662" t="n">
        <v>110</v>
      </c>
      <c r="N662" t="n">
        <v>54.31</v>
      </c>
      <c r="O662" t="n">
        <v>29036.54</v>
      </c>
      <c r="P662" t="n">
        <v>232.53</v>
      </c>
      <c r="Q662" t="n">
        <v>988.23</v>
      </c>
      <c r="R662" t="n">
        <v>108.11</v>
      </c>
      <c r="S662" t="n">
        <v>35.43</v>
      </c>
      <c r="T662" t="n">
        <v>34805.4</v>
      </c>
      <c r="U662" t="n">
        <v>0.33</v>
      </c>
      <c r="V662" t="n">
        <v>0.76</v>
      </c>
      <c r="W662" t="n">
        <v>3.16</v>
      </c>
      <c r="X662" t="n">
        <v>2.27</v>
      </c>
      <c r="Y662" t="n">
        <v>1</v>
      </c>
      <c r="Z662" t="n">
        <v>10</v>
      </c>
    </row>
    <row r="663">
      <c r="A663" t="n">
        <v>3</v>
      </c>
      <c r="B663" t="n">
        <v>120</v>
      </c>
      <c r="C663" t="inlineStr">
        <is>
          <t xml:space="preserve">CONCLUIDO	</t>
        </is>
      </c>
      <c r="D663" t="n">
        <v>4.6251</v>
      </c>
      <c r="E663" t="n">
        <v>21.62</v>
      </c>
      <c r="F663" t="n">
        <v>14.63</v>
      </c>
      <c r="G663" t="n">
        <v>9.34</v>
      </c>
      <c r="H663" t="n">
        <v>0.13</v>
      </c>
      <c r="I663" t="n">
        <v>94</v>
      </c>
      <c r="J663" t="n">
        <v>233.96</v>
      </c>
      <c r="K663" t="n">
        <v>57.72</v>
      </c>
      <c r="L663" t="n">
        <v>1.75</v>
      </c>
      <c r="M663" t="n">
        <v>92</v>
      </c>
      <c r="N663" t="n">
        <v>54.49</v>
      </c>
      <c r="O663" t="n">
        <v>29089.39</v>
      </c>
      <c r="P663" t="n">
        <v>225.73</v>
      </c>
      <c r="Q663" t="n">
        <v>988.55</v>
      </c>
      <c r="R663" t="n">
        <v>96.13</v>
      </c>
      <c r="S663" t="n">
        <v>35.43</v>
      </c>
      <c r="T663" t="n">
        <v>28906.06</v>
      </c>
      <c r="U663" t="n">
        <v>0.37</v>
      </c>
      <c r="V663" t="n">
        <v>0.78</v>
      </c>
      <c r="W663" t="n">
        <v>3.11</v>
      </c>
      <c r="X663" t="n">
        <v>1.87</v>
      </c>
      <c r="Y663" t="n">
        <v>1</v>
      </c>
      <c r="Z663" t="n">
        <v>10</v>
      </c>
    </row>
    <row r="664">
      <c r="A664" t="n">
        <v>4</v>
      </c>
      <c r="B664" t="n">
        <v>120</v>
      </c>
      <c r="C664" t="inlineStr">
        <is>
          <t xml:space="preserve">CONCLUIDO	</t>
        </is>
      </c>
      <c r="D664" t="n">
        <v>4.8321</v>
      </c>
      <c r="E664" t="n">
        <v>20.69</v>
      </c>
      <c r="F664" t="n">
        <v>14.34</v>
      </c>
      <c r="G664" t="n">
        <v>10.76</v>
      </c>
      <c r="H664" t="n">
        <v>0.15</v>
      </c>
      <c r="I664" t="n">
        <v>80</v>
      </c>
      <c r="J664" t="n">
        <v>234.39</v>
      </c>
      <c r="K664" t="n">
        <v>57.72</v>
      </c>
      <c r="L664" t="n">
        <v>2</v>
      </c>
      <c r="M664" t="n">
        <v>78</v>
      </c>
      <c r="N664" t="n">
        <v>54.67</v>
      </c>
      <c r="O664" t="n">
        <v>29142.31</v>
      </c>
      <c r="P664" t="n">
        <v>220.55</v>
      </c>
      <c r="Q664" t="n">
        <v>988.27</v>
      </c>
      <c r="R664" t="n">
        <v>87.18000000000001</v>
      </c>
      <c r="S664" t="n">
        <v>35.43</v>
      </c>
      <c r="T664" t="n">
        <v>24499.9</v>
      </c>
      <c r="U664" t="n">
        <v>0.41</v>
      </c>
      <c r="V664" t="n">
        <v>0.79</v>
      </c>
      <c r="W664" t="n">
        <v>3.09</v>
      </c>
      <c r="X664" t="n">
        <v>1.58</v>
      </c>
      <c r="Y664" t="n">
        <v>1</v>
      </c>
      <c r="Z664" t="n">
        <v>10</v>
      </c>
    </row>
    <row r="665">
      <c r="A665" t="n">
        <v>5</v>
      </c>
      <c r="B665" t="n">
        <v>120</v>
      </c>
      <c r="C665" t="inlineStr">
        <is>
          <t xml:space="preserve">CONCLUIDO	</t>
        </is>
      </c>
      <c r="D665" t="n">
        <v>4.9844</v>
      </c>
      <c r="E665" t="n">
        <v>20.06</v>
      </c>
      <c r="F665" t="n">
        <v>14.16</v>
      </c>
      <c r="G665" t="n">
        <v>12.14</v>
      </c>
      <c r="H665" t="n">
        <v>0.17</v>
      </c>
      <c r="I665" t="n">
        <v>70</v>
      </c>
      <c r="J665" t="n">
        <v>234.82</v>
      </c>
      <c r="K665" t="n">
        <v>57.72</v>
      </c>
      <c r="L665" t="n">
        <v>2.25</v>
      </c>
      <c r="M665" t="n">
        <v>68</v>
      </c>
      <c r="N665" t="n">
        <v>54.85</v>
      </c>
      <c r="O665" t="n">
        <v>29195.29</v>
      </c>
      <c r="P665" t="n">
        <v>217</v>
      </c>
      <c r="Q665" t="n">
        <v>988.3</v>
      </c>
      <c r="R665" t="n">
        <v>81.27</v>
      </c>
      <c r="S665" t="n">
        <v>35.43</v>
      </c>
      <c r="T665" t="n">
        <v>21595.58</v>
      </c>
      <c r="U665" t="n">
        <v>0.44</v>
      </c>
      <c r="V665" t="n">
        <v>0.8</v>
      </c>
      <c r="W665" t="n">
        <v>3.09</v>
      </c>
      <c r="X665" t="n">
        <v>1.41</v>
      </c>
      <c r="Y665" t="n">
        <v>1</v>
      </c>
      <c r="Z665" t="n">
        <v>10</v>
      </c>
    </row>
    <row r="666">
      <c r="A666" t="n">
        <v>6</v>
      </c>
      <c r="B666" t="n">
        <v>120</v>
      </c>
      <c r="C666" t="inlineStr">
        <is>
          <t xml:space="preserve">CONCLUIDO	</t>
        </is>
      </c>
      <c r="D666" t="n">
        <v>5.1054</v>
      </c>
      <c r="E666" t="n">
        <v>19.59</v>
      </c>
      <c r="F666" t="n">
        <v>14.01</v>
      </c>
      <c r="G666" t="n">
        <v>13.34</v>
      </c>
      <c r="H666" t="n">
        <v>0.19</v>
      </c>
      <c r="I666" t="n">
        <v>63</v>
      </c>
      <c r="J666" t="n">
        <v>235.25</v>
      </c>
      <c r="K666" t="n">
        <v>57.72</v>
      </c>
      <c r="L666" t="n">
        <v>2.5</v>
      </c>
      <c r="M666" t="n">
        <v>61</v>
      </c>
      <c r="N666" t="n">
        <v>55.03</v>
      </c>
      <c r="O666" t="n">
        <v>29248.33</v>
      </c>
      <c r="P666" t="n">
        <v>213.76</v>
      </c>
      <c r="Q666" t="n">
        <v>988.25</v>
      </c>
      <c r="R666" t="n">
        <v>76.59</v>
      </c>
      <c r="S666" t="n">
        <v>35.43</v>
      </c>
      <c r="T666" t="n">
        <v>19293.41</v>
      </c>
      <c r="U666" t="n">
        <v>0.46</v>
      </c>
      <c r="V666" t="n">
        <v>0.8100000000000001</v>
      </c>
      <c r="W666" t="n">
        <v>3.07</v>
      </c>
      <c r="X666" t="n">
        <v>1.25</v>
      </c>
      <c r="Y666" t="n">
        <v>1</v>
      </c>
      <c r="Z666" t="n">
        <v>10</v>
      </c>
    </row>
    <row r="667">
      <c r="A667" t="n">
        <v>7</v>
      </c>
      <c r="B667" t="n">
        <v>120</v>
      </c>
      <c r="C667" t="inlineStr">
        <is>
          <t xml:space="preserve">CONCLUIDO	</t>
        </is>
      </c>
      <c r="D667" t="n">
        <v>5.2297</v>
      </c>
      <c r="E667" t="n">
        <v>19.12</v>
      </c>
      <c r="F667" t="n">
        <v>13.86</v>
      </c>
      <c r="G667" t="n">
        <v>14.85</v>
      </c>
      <c r="H667" t="n">
        <v>0.21</v>
      </c>
      <c r="I667" t="n">
        <v>56</v>
      </c>
      <c r="J667" t="n">
        <v>235.68</v>
      </c>
      <c r="K667" t="n">
        <v>57.72</v>
      </c>
      <c r="L667" t="n">
        <v>2.75</v>
      </c>
      <c r="M667" t="n">
        <v>54</v>
      </c>
      <c r="N667" t="n">
        <v>55.21</v>
      </c>
      <c r="O667" t="n">
        <v>29301.44</v>
      </c>
      <c r="P667" t="n">
        <v>210.66</v>
      </c>
      <c r="Q667" t="n">
        <v>988.16</v>
      </c>
      <c r="R667" t="n">
        <v>72.14</v>
      </c>
      <c r="S667" t="n">
        <v>35.43</v>
      </c>
      <c r="T667" t="n">
        <v>17101.7</v>
      </c>
      <c r="U667" t="n">
        <v>0.49</v>
      </c>
      <c r="V667" t="n">
        <v>0.82</v>
      </c>
      <c r="W667" t="n">
        <v>3.06</v>
      </c>
      <c r="X667" t="n">
        <v>1.11</v>
      </c>
      <c r="Y667" t="n">
        <v>1</v>
      </c>
      <c r="Z667" t="n">
        <v>10</v>
      </c>
    </row>
    <row r="668">
      <c r="A668" t="n">
        <v>8</v>
      </c>
      <c r="B668" t="n">
        <v>120</v>
      </c>
      <c r="C668" t="inlineStr">
        <is>
          <t xml:space="preserve">CONCLUIDO	</t>
        </is>
      </c>
      <c r="D668" t="n">
        <v>5.3135</v>
      </c>
      <c r="E668" t="n">
        <v>18.82</v>
      </c>
      <c r="F668" t="n">
        <v>13.79</v>
      </c>
      <c r="G668" t="n">
        <v>16.22</v>
      </c>
      <c r="H668" t="n">
        <v>0.23</v>
      </c>
      <c r="I668" t="n">
        <v>51</v>
      </c>
      <c r="J668" t="n">
        <v>236.11</v>
      </c>
      <c r="K668" t="n">
        <v>57.72</v>
      </c>
      <c r="L668" t="n">
        <v>3</v>
      </c>
      <c r="M668" t="n">
        <v>49</v>
      </c>
      <c r="N668" t="n">
        <v>55.39</v>
      </c>
      <c r="O668" t="n">
        <v>29354.61</v>
      </c>
      <c r="P668" t="n">
        <v>208.78</v>
      </c>
      <c r="Q668" t="n">
        <v>988.23</v>
      </c>
      <c r="R668" t="n">
        <v>69.64</v>
      </c>
      <c r="S668" t="n">
        <v>35.43</v>
      </c>
      <c r="T668" t="n">
        <v>15873.78</v>
      </c>
      <c r="U668" t="n">
        <v>0.51</v>
      </c>
      <c r="V668" t="n">
        <v>0.83</v>
      </c>
      <c r="W668" t="n">
        <v>3.06</v>
      </c>
      <c r="X668" t="n">
        <v>1.03</v>
      </c>
      <c r="Y668" t="n">
        <v>1</v>
      </c>
      <c r="Z668" t="n">
        <v>10</v>
      </c>
    </row>
    <row r="669">
      <c r="A669" t="n">
        <v>9</v>
      </c>
      <c r="B669" t="n">
        <v>120</v>
      </c>
      <c r="C669" t="inlineStr">
        <is>
          <t xml:space="preserve">CONCLUIDO	</t>
        </is>
      </c>
      <c r="D669" t="n">
        <v>5.3961</v>
      </c>
      <c r="E669" t="n">
        <v>18.53</v>
      </c>
      <c r="F669" t="n">
        <v>13.68</v>
      </c>
      <c r="G669" t="n">
        <v>17.47</v>
      </c>
      <c r="H669" t="n">
        <v>0.24</v>
      </c>
      <c r="I669" t="n">
        <v>47</v>
      </c>
      <c r="J669" t="n">
        <v>236.54</v>
      </c>
      <c r="K669" t="n">
        <v>57.72</v>
      </c>
      <c r="L669" t="n">
        <v>3.25</v>
      </c>
      <c r="M669" t="n">
        <v>45</v>
      </c>
      <c r="N669" t="n">
        <v>55.57</v>
      </c>
      <c r="O669" t="n">
        <v>29407.85</v>
      </c>
      <c r="P669" t="n">
        <v>206.44</v>
      </c>
      <c r="Q669" t="n">
        <v>988.1900000000001</v>
      </c>
      <c r="R669" t="n">
        <v>66.54000000000001</v>
      </c>
      <c r="S669" t="n">
        <v>35.43</v>
      </c>
      <c r="T669" t="n">
        <v>14347.93</v>
      </c>
      <c r="U669" t="n">
        <v>0.53</v>
      </c>
      <c r="V669" t="n">
        <v>0.83</v>
      </c>
      <c r="W669" t="n">
        <v>3.04</v>
      </c>
      <c r="X669" t="n">
        <v>0.93</v>
      </c>
      <c r="Y669" t="n">
        <v>1</v>
      </c>
      <c r="Z669" t="n">
        <v>10</v>
      </c>
    </row>
    <row r="670">
      <c r="A670" t="n">
        <v>10</v>
      </c>
      <c r="B670" t="n">
        <v>120</v>
      </c>
      <c r="C670" t="inlineStr">
        <is>
          <t xml:space="preserve">CONCLUIDO	</t>
        </is>
      </c>
      <c r="D670" t="n">
        <v>5.4775</v>
      </c>
      <c r="E670" t="n">
        <v>18.26</v>
      </c>
      <c r="F670" t="n">
        <v>13.59</v>
      </c>
      <c r="G670" t="n">
        <v>18.96</v>
      </c>
      <c r="H670" t="n">
        <v>0.26</v>
      </c>
      <c r="I670" t="n">
        <v>43</v>
      </c>
      <c r="J670" t="n">
        <v>236.98</v>
      </c>
      <c r="K670" t="n">
        <v>57.72</v>
      </c>
      <c r="L670" t="n">
        <v>3.5</v>
      </c>
      <c r="M670" t="n">
        <v>41</v>
      </c>
      <c r="N670" t="n">
        <v>55.75</v>
      </c>
      <c r="O670" t="n">
        <v>29461.15</v>
      </c>
      <c r="P670" t="n">
        <v>204.35</v>
      </c>
      <c r="Q670" t="n">
        <v>988.16</v>
      </c>
      <c r="R670" t="n">
        <v>63.73</v>
      </c>
      <c r="S670" t="n">
        <v>35.43</v>
      </c>
      <c r="T670" t="n">
        <v>12959.72</v>
      </c>
      <c r="U670" t="n">
        <v>0.5600000000000001</v>
      </c>
      <c r="V670" t="n">
        <v>0.84</v>
      </c>
      <c r="W670" t="n">
        <v>3.03</v>
      </c>
      <c r="X670" t="n">
        <v>0.83</v>
      </c>
      <c r="Y670" t="n">
        <v>1</v>
      </c>
      <c r="Z670" t="n">
        <v>10</v>
      </c>
    </row>
    <row r="671">
      <c r="A671" t="n">
        <v>11</v>
      </c>
      <c r="B671" t="n">
        <v>120</v>
      </c>
      <c r="C671" t="inlineStr">
        <is>
          <t xml:space="preserve">CONCLUIDO	</t>
        </is>
      </c>
      <c r="D671" t="n">
        <v>5.5365</v>
      </c>
      <c r="E671" t="n">
        <v>18.06</v>
      </c>
      <c r="F671" t="n">
        <v>13.53</v>
      </c>
      <c r="G671" t="n">
        <v>20.3</v>
      </c>
      <c r="H671" t="n">
        <v>0.28</v>
      </c>
      <c r="I671" t="n">
        <v>40</v>
      </c>
      <c r="J671" t="n">
        <v>237.41</v>
      </c>
      <c r="K671" t="n">
        <v>57.72</v>
      </c>
      <c r="L671" t="n">
        <v>3.75</v>
      </c>
      <c r="M671" t="n">
        <v>38</v>
      </c>
      <c r="N671" t="n">
        <v>55.93</v>
      </c>
      <c r="O671" t="n">
        <v>29514.51</v>
      </c>
      <c r="P671" t="n">
        <v>202.71</v>
      </c>
      <c r="Q671" t="n">
        <v>988.11</v>
      </c>
      <c r="R671" t="n">
        <v>61.73</v>
      </c>
      <c r="S671" t="n">
        <v>35.43</v>
      </c>
      <c r="T671" t="n">
        <v>11977.73</v>
      </c>
      <c r="U671" t="n">
        <v>0.57</v>
      </c>
      <c r="V671" t="n">
        <v>0.84</v>
      </c>
      <c r="W671" t="n">
        <v>3.03</v>
      </c>
      <c r="X671" t="n">
        <v>0.78</v>
      </c>
      <c r="Y671" t="n">
        <v>1</v>
      </c>
      <c r="Z671" t="n">
        <v>10</v>
      </c>
    </row>
    <row r="672">
      <c r="A672" t="n">
        <v>12</v>
      </c>
      <c r="B672" t="n">
        <v>120</v>
      </c>
      <c r="C672" t="inlineStr">
        <is>
          <t xml:space="preserve">CONCLUIDO	</t>
        </is>
      </c>
      <c r="D672" t="n">
        <v>5.5963</v>
      </c>
      <c r="E672" t="n">
        <v>17.87</v>
      </c>
      <c r="F672" t="n">
        <v>13.47</v>
      </c>
      <c r="G672" t="n">
        <v>21.85</v>
      </c>
      <c r="H672" t="n">
        <v>0.3</v>
      </c>
      <c r="I672" t="n">
        <v>37</v>
      </c>
      <c r="J672" t="n">
        <v>237.84</v>
      </c>
      <c r="K672" t="n">
        <v>57.72</v>
      </c>
      <c r="L672" t="n">
        <v>4</v>
      </c>
      <c r="M672" t="n">
        <v>35</v>
      </c>
      <c r="N672" t="n">
        <v>56.12</v>
      </c>
      <c r="O672" t="n">
        <v>29567.95</v>
      </c>
      <c r="P672" t="n">
        <v>200.94</v>
      </c>
      <c r="Q672" t="n">
        <v>988.3</v>
      </c>
      <c r="R672" t="n">
        <v>60.25</v>
      </c>
      <c r="S672" t="n">
        <v>35.43</v>
      </c>
      <c r="T672" t="n">
        <v>11249.09</v>
      </c>
      <c r="U672" t="n">
        <v>0.59</v>
      </c>
      <c r="V672" t="n">
        <v>0.85</v>
      </c>
      <c r="W672" t="n">
        <v>3.02</v>
      </c>
      <c r="X672" t="n">
        <v>0.72</v>
      </c>
      <c r="Y672" t="n">
        <v>1</v>
      </c>
      <c r="Z672" t="n">
        <v>10</v>
      </c>
    </row>
    <row r="673">
      <c r="A673" t="n">
        <v>13</v>
      </c>
      <c r="B673" t="n">
        <v>120</v>
      </c>
      <c r="C673" t="inlineStr">
        <is>
          <t xml:space="preserve">CONCLUIDO	</t>
        </is>
      </c>
      <c r="D673" t="n">
        <v>5.638</v>
      </c>
      <c r="E673" t="n">
        <v>17.74</v>
      </c>
      <c r="F673" t="n">
        <v>13.43</v>
      </c>
      <c r="G673" t="n">
        <v>23.03</v>
      </c>
      <c r="H673" t="n">
        <v>0.32</v>
      </c>
      <c r="I673" t="n">
        <v>35</v>
      </c>
      <c r="J673" t="n">
        <v>238.28</v>
      </c>
      <c r="K673" t="n">
        <v>57.72</v>
      </c>
      <c r="L673" t="n">
        <v>4.25</v>
      </c>
      <c r="M673" t="n">
        <v>33</v>
      </c>
      <c r="N673" t="n">
        <v>56.3</v>
      </c>
      <c r="O673" t="n">
        <v>29621.44</v>
      </c>
      <c r="P673" t="n">
        <v>199.75</v>
      </c>
      <c r="Q673" t="n">
        <v>988.16</v>
      </c>
      <c r="R673" t="n">
        <v>58.84</v>
      </c>
      <c r="S673" t="n">
        <v>35.43</v>
      </c>
      <c r="T673" t="n">
        <v>10556.99</v>
      </c>
      <c r="U673" t="n">
        <v>0.6</v>
      </c>
      <c r="V673" t="n">
        <v>0.85</v>
      </c>
      <c r="W673" t="n">
        <v>3.02</v>
      </c>
      <c r="X673" t="n">
        <v>0.68</v>
      </c>
      <c r="Y673" t="n">
        <v>1</v>
      </c>
      <c r="Z673" t="n">
        <v>10</v>
      </c>
    </row>
    <row r="674">
      <c r="A674" t="n">
        <v>14</v>
      </c>
      <c r="B674" t="n">
        <v>120</v>
      </c>
      <c r="C674" t="inlineStr">
        <is>
          <t xml:space="preserve">CONCLUIDO	</t>
        </is>
      </c>
      <c r="D674" t="n">
        <v>5.6824</v>
      </c>
      <c r="E674" t="n">
        <v>17.6</v>
      </c>
      <c r="F674" t="n">
        <v>13.39</v>
      </c>
      <c r="G674" t="n">
        <v>24.34</v>
      </c>
      <c r="H674" t="n">
        <v>0.34</v>
      </c>
      <c r="I674" t="n">
        <v>33</v>
      </c>
      <c r="J674" t="n">
        <v>238.71</v>
      </c>
      <c r="K674" t="n">
        <v>57.72</v>
      </c>
      <c r="L674" t="n">
        <v>4.5</v>
      </c>
      <c r="M674" t="n">
        <v>31</v>
      </c>
      <c r="N674" t="n">
        <v>56.49</v>
      </c>
      <c r="O674" t="n">
        <v>29675.01</v>
      </c>
      <c r="P674" t="n">
        <v>198.07</v>
      </c>
      <c r="Q674" t="n">
        <v>988.23</v>
      </c>
      <c r="R674" t="n">
        <v>57.39</v>
      </c>
      <c r="S674" t="n">
        <v>35.43</v>
      </c>
      <c r="T674" t="n">
        <v>9839.709999999999</v>
      </c>
      <c r="U674" t="n">
        <v>0.62</v>
      </c>
      <c r="V674" t="n">
        <v>0.85</v>
      </c>
      <c r="W674" t="n">
        <v>3.02</v>
      </c>
      <c r="X674" t="n">
        <v>0.63</v>
      </c>
      <c r="Y674" t="n">
        <v>1</v>
      </c>
      <c r="Z674" t="n">
        <v>10</v>
      </c>
    </row>
    <row r="675">
      <c r="A675" t="n">
        <v>15</v>
      </c>
      <c r="B675" t="n">
        <v>120</v>
      </c>
      <c r="C675" t="inlineStr">
        <is>
          <t xml:space="preserve">CONCLUIDO	</t>
        </is>
      </c>
      <c r="D675" t="n">
        <v>5.7209</v>
      </c>
      <c r="E675" t="n">
        <v>17.48</v>
      </c>
      <c r="F675" t="n">
        <v>13.36</v>
      </c>
      <c r="G675" t="n">
        <v>25.86</v>
      </c>
      <c r="H675" t="n">
        <v>0.35</v>
      </c>
      <c r="I675" t="n">
        <v>31</v>
      </c>
      <c r="J675" t="n">
        <v>239.14</v>
      </c>
      <c r="K675" t="n">
        <v>57.72</v>
      </c>
      <c r="L675" t="n">
        <v>4.75</v>
      </c>
      <c r="M675" t="n">
        <v>29</v>
      </c>
      <c r="N675" t="n">
        <v>56.67</v>
      </c>
      <c r="O675" t="n">
        <v>29728.63</v>
      </c>
      <c r="P675" t="n">
        <v>197.03</v>
      </c>
      <c r="Q675" t="n">
        <v>988.09</v>
      </c>
      <c r="R675" t="n">
        <v>56.74</v>
      </c>
      <c r="S675" t="n">
        <v>35.43</v>
      </c>
      <c r="T675" t="n">
        <v>9526.35</v>
      </c>
      <c r="U675" t="n">
        <v>0.62</v>
      </c>
      <c r="V675" t="n">
        <v>0.85</v>
      </c>
      <c r="W675" t="n">
        <v>3.01</v>
      </c>
      <c r="X675" t="n">
        <v>0.6</v>
      </c>
      <c r="Y675" t="n">
        <v>1</v>
      </c>
      <c r="Z675" t="n">
        <v>10</v>
      </c>
    </row>
    <row r="676">
      <c r="A676" t="n">
        <v>16</v>
      </c>
      <c r="B676" t="n">
        <v>120</v>
      </c>
      <c r="C676" t="inlineStr">
        <is>
          <t xml:space="preserve">CONCLUIDO	</t>
        </is>
      </c>
      <c r="D676" t="n">
        <v>5.7674</v>
      </c>
      <c r="E676" t="n">
        <v>17.34</v>
      </c>
      <c r="F676" t="n">
        <v>13.31</v>
      </c>
      <c r="G676" t="n">
        <v>27.54</v>
      </c>
      <c r="H676" t="n">
        <v>0.37</v>
      </c>
      <c r="I676" t="n">
        <v>29</v>
      </c>
      <c r="J676" t="n">
        <v>239.58</v>
      </c>
      <c r="K676" t="n">
        <v>57.72</v>
      </c>
      <c r="L676" t="n">
        <v>5</v>
      </c>
      <c r="M676" t="n">
        <v>27</v>
      </c>
      <c r="N676" t="n">
        <v>56.86</v>
      </c>
      <c r="O676" t="n">
        <v>29782.33</v>
      </c>
      <c r="P676" t="n">
        <v>195.35</v>
      </c>
      <c r="Q676" t="n">
        <v>988.08</v>
      </c>
      <c r="R676" t="n">
        <v>54.97</v>
      </c>
      <c r="S676" t="n">
        <v>35.43</v>
      </c>
      <c r="T676" t="n">
        <v>8651.629999999999</v>
      </c>
      <c r="U676" t="n">
        <v>0.64</v>
      </c>
      <c r="V676" t="n">
        <v>0.86</v>
      </c>
      <c r="W676" t="n">
        <v>3.01</v>
      </c>
      <c r="X676" t="n">
        <v>0.5600000000000001</v>
      </c>
      <c r="Y676" t="n">
        <v>1</v>
      </c>
      <c r="Z676" t="n">
        <v>10</v>
      </c>
    </row>
    <row r="677">
      <c r="A677" t="n">
        <v>17</v>
      </c>
      <c r="B677" t="n">
        <v>120</v>
      </c>
      <c r="C677" t="inlineStr">
        <is>
          <t xml:space="preserve">CONCLUIDO	</t>
        </is>
      </c>
      <c r="D677" t="n">
        <v>5.7877</v>
      </c>
      <c r="E677" t="n">
        <v>17.28</v>
      </c>
      <c r="F677" t="n">
        <v>13.29</v>
      </c>
      <c r="G677" t="n">
        <v>28.49</v>
      </c>
      <c r="H677" t="n">
        <v>0.39</v>
      </c>
      <c r="I677" t="n">
        <v>28</v>
      </c>
      <c r="J677" t="n">
        <v>240.02</v>
      </c>
      <c r="K677" t="n">
        <v>57.72</v>
      </c>
      <c r="L677" t="n">
        <v>5.25</v>
      </c>
      <c r="M677" t="n">
        <v>26</v>
      </c>
      <c r="N677" t="n">
        <v>57.04</v>
      </c>
      <c r="O677" t="n">
        <v>29836.09</v>
      </c>
      <c r="P677" t="n">
        <v>194.38</v>
      </c>
      <c r="Q677" t="n">
        <v>988.11</v>
      </c>
      <c r="R677" t="n">
        <v>54.59</v>
      </c>
      <c r="S677" t="n">
        <v>35.43</v>
      </c>
      <c r="T677" t="n">
        <v>8466.719999999999</v>
      </c>
      <c r="U677" t="n">
        <v>0.65</v>
      </c>
      <c r="V677" t="n">
        <v>0.86</v>
      </c>
      <c r="W677" t="n">
        <v>3.01</v>
      </c>
      <c r="X677" t="n">
        <v>0.54</v>
      </c>
      <c r="Y677" t="n">
        <v>1</v>
      </c>
      <c r="Z677" t="n">
        <v>10</v>
      </c>
    </row>
    <row r="678">
      <c r="A678" t="n">
        <v>18</v>
      </c>
      <c r="B678" t="n">
        <v>120</v>
      </c>
      <c r="C678" t="inlineStr">
        <is>
          <t xml:space="preserve">CONCLUIDO	</t>
        </is>
      </c>
      <c r="D678" t="n">
        <v>5.8113</v>
      </c>
      <c r="E678" t="n">
        <v>17.21</v>
      </c>
      <c r="F678" t="n">
        <v>13.27</v>
      </c>
      <c r="G678" t="n">
        <v>29.49</v>
      </c>
      <c r="H678" t="n">
        <v>0.41</v>
      </c>
      <c r="I678" t="n">
        <v>27</v>
      </c>
      <c r="J678" t="n">
        <v>240.45</v>
      </c>
      <c r="K678" t="n">
        <v>57.72</v>
      </c>
      <c r="L678" t="n">
        <v>5.5</v>
      </c>
      <c r="M678" t="n">
        <v>25</v>
      </c>
      <c r="N678" t="n">
        <v>57.23</v>
      </c>
      <c r="O678" t="n">
        <v>29890.04</v>
      </c>
      <c r="P678" t="n">
        <v>193.22</v>
      </c>
      <c r="Q678" t="n">
        <v>988.24</v>
      </c>
      <c r="R678" t="n">
        <v>53.58</v>
      </c>
      <c r="S678" t="n">
        <v>35.43</v>
      </c>
      <c r="T678" t="n">
        <v>7967.9</v>
      </c>
      <c r="U678" t="n">
        <v>0.66</v>
      </c>
      <c r="V678" t="n">
        <v>0.86</v>
      </c>
      <c r="W678" t="n">
        <v>3.01</v>
      </c>
      <c r="X678" t="n">
        <v>0.51</v>
      </c>
      <c r="Y678" t="n">
        <v>1</v>
      </c>
      <c r="Z678" t="n">
        <v>10</v>
      </c>
    </row>
    <row r="679">
      <c r="A679" t="n">
        <v>19</v>
      </c>
      <c r="B679" t="n">
        <v>120</v>
      </c>
      <c r="C679" t="inlineStr">
        <is>
          <t xml:space="preserve">CONCLUIDO	</t>
        </is>
      </c>
      <c r="D679" t="n">
        <v>5.8557</v>
      </c>
      <c r="E679" t="n">
        <v>17.08</v>
      </c>
      <c r="F679" t="n">
        <v>13.23</v>
      </c>
      <c r="G679" t="n">
        <v>31.75</v>
      </c>
      <c r="H679" t="n">
        <v>0.42</v>
      </c>
      <c r="I679" t="n">
        <v>25</v>
      </c>
      <c r="J679" t="n">
        <v>240.89</v>
      </c>
      <c r="K679" t="n">
        <v>57.72</v>
      </c>
      <c r="L679" t="n">
        <v>5.75</v>
      </c>
      <c r="M679" t="n">
        <v>23</v>
      </c>
      <c r="N679" t="n">
        <v>57.42</v>
      </c>
      <c r="O679" t="n">
        <v>29943.94</v>
      </c>
      <c r="P679" t="n">
        <v>191.89</v>
      </c>
      <c r="Q679" t="n">
        <v>988.1</v>
      </c>
      <c r="R679" t="n">
        <v>52.57</v>
      </c>
      <c r="S679" t="n">
        <v>35.43</v>
      </c>
      <c r="T679" t="n">
        <v>7469.13</v>
      </c>
      <c r="U679" t="n">
        <v>0.67</v>
      </c>
      <c r="V679" t="n">
        <v>0.86</v>
      </c>
      <c r="W679" t="n">
        <v>3</v>
      </c>
      <c r="X679" t="n">
        <v>0.48</v>
      </c>
      <c r="Y679" t="n">
        <v>1</v>
      </c>
      <c r="Z679" t="n">
        <v>10</v>
      </c>
    </row>
    <row r="680">
      <c r="A680" t="n">
        <v>20</v>
      </c>
      <c r="B680" t="n">
        <v>120</v>
      </c>
      <c r="C680" t="inlineStr">
        <is>
          <t xml:space="preserve">CONCLUIDO	</t>
        </is>
      </c>
      <c r="D680" t="n">
        <v>5.8764</v>
      </c>
      <c r="E680" t="n">
        <v>17.02</v>
      </c>
      <c r="F680" t="n">
        <v>13.21</v>
      </c>
      <c r="G680" t="n">
        <v>33.04</v>
      </c>
      <c r="H680" t="n">
        <v>0.44</v>
      </c>
      <c r="I680" t="n">
        <v>24</v>
      </c>
      <c r="J680" t="n">
        <v>241.33</v>
      </c>
      <c r="K680" t="n">
        <v>57.72</v>
      </c>
      <c r="L680" t="n">
        <v>6</v>
      </c>
      <c r="M680" t="n">
        <v>22</v>
      </c>
      <c r="N680" t="n">
        <v>57.6</v>
      </c>
      <c r="O680" t="n">
        <v>29997.9</v>
      </c>
      <c r="P680" t="n">
        <v>190.8</v>
      </c>
      <c r="Q680" t="n">
        <v>988.15</v>
      </c>
      <c r="R680" t="n">
        <v>52.07</v>
      </c>
      <c r="S680" t="n">
        <v>35.43</v>
      </c>
      <c r="T680" t="n">
        <v>7225.1</v>
      </c>
      <c r="U680" t="n">
        <v>0.68</v>
      </c>
      <c r="V680" t="n">
        <v>0.86</v>
      </c>
      <c r="W680" t="n">
        <v>3</v>
      </c>
      <c r="X680" t="n">
        <v>0.46</v>
      </c>
      <c r="Y680" t="n">
        <v>1</v>
      </c>
      <c r="Z680" t="n">
        <v>10</v>
      </c>
    </row>
    <row r="681">
      <c r="A681" t="n">
        <v>21</v>
      </c>
      <c r="B681" t="n">
        <v>120</v>
      </c>
      <c r="C681" t="inlineStr">
        <is>
          <t xml:space="preserve">CONCLUIDO	</t>
        </is>
      </c>
      <c r="D681" t="n">
        <v>5.8963</v>
      </c>
      <c r="E681" t="n">
        <v>16.96</v>
      </c>
      <c r="F681" t="n">
        <v>13.2</v>
      </c>
      <c r="G681" t="n">
        <v>34.44</v>
      </c>
      <c r="H681" t="n">
        <v>0.46</v>
      </c>
      <c r="I681" t="n">
        <v>23</v>
      </c>
      <c r="J681" t="n">
        <v>241.77</v>
      </c>
      <c r="K681" t="n">
        <v>57.72</v>
      </c>
      <c r="L681" t="n">
        <v>6.25</v>
      </c>
      <c r="M681" t="n">
        <v>21</v>
      </c>
      <c r="N681" t="n">
        <v>57.79</v>
      </c>
      <c r="O681" t="n">
        <v>30051.93</v>
      </c>
      <c r="P681" t="n">
        <v>189.89</v>
      </c>
      <c r="Q681" t="n">
        <v>988.1799999999999</v>
      </c>
      <c r="R681" t="n">
        <v>51.68</v>
      </c>
      <c r="S681" t="n">
        <v>35.43</v>
      </c>
      <c r="T681" t="n">
        <v>7037.07</v>
      </c>
      <c r="U681" t="n">
        <v>0.6899999999999999</v>
      </c>
      <c r="V681" t="n">
        <v>0.86</v>
      </c>
      <c r="W681" t="n">
        <v>3</v>
      </c>
      <c r="X681" t="n">
        <v>0.45</v>
      </c>
      <c r="Y681" t="n">
        <v>1</v>
      </c>
      <c r="Z681" t="n">
        <v>10</v>
      </c>
    </row>
    <row r="682">
      <c r="A682" t="n">
        <v>22</v>
      </c>
      <c r="B682" t="n">
        <v>120</v>
      </c>
      <c r="C682" t="inlineStr">
        <is>
          <t xml:space="preserve">CONCLUIDO	</t>
        </is>
      </c>
      <c r="D682" t="n">
        <v>5.9245</v>
      </c>
      <c r="E682" t="n">
        <v>16.88</v>
      </c>
      <c r="F682" t="n">
        <v>13.17</v>
      </c>
      <c r="G682" t="n">
        <v>35.91</v>
      </c>
      <c r="H682" t="n">
        <v>0.48</v>
      </c>
      <c r="I682" t="n">
        <v>22</v>
      </c>
      <c r="J682" t="n">
        <v>242.2</v>
      </c>
      <c r="K682" t="n">
        <v>57.72</v>
      </c>
      <c r="L682" t="n">
        <v>6.5</v>
      </c>
      <c r="M682" t="n">
        <v>20</v>
      </c>
      <c r="N682" t="n">
        <v>57.98</v>
      </c>
      <c r="O682" t="n">
        <v>30106.03</v>
      </c>
      <c r="P682" t="n">
        <v>188.62</v>
      </c>
      <c r="Q682" t="n">
        <v>988.14</v>
      </c>
      <c r="R682" t="n">
        <v>50.62</v>
      </c>
      <c r="S682" t="n">
        <v>35.43</v>
      </c>
      <c r="T682" t="n">
        <v>6509.31</v>
      </c>
      <c r="U682" t="n">
        <v>0.7</v>
      </c>
      <c r="V682" t="n">
        <v>0.87</v>
      </c>
      <c r="W682" t="n">
        <v>3</v>
      </c>
      <c r="X682" t="n">
        <v>0.41</v>
      </c>
      <c r="Y682" t="n">
        <v>1</v>
      </c>
      <c r="Z682" t="n">
        <v>10</v>
      </c>
    </row>
    <row r="683">
      <c r="A683" t="n">
        <v>23</v>
      </c>
      <c r="B683" t="n">
        <v>120</v>
      </c>
      <c r="C683" t="inlineStr">
        <is>
          <t xml:space="preserve">CONCLUIDO	</t>
        </is>
      </c>
      <c r="D683" t="n">
        <v>5.9422</v>
      </c>
      <c r="E683" t="n">
        <v>16.83</v>
      </c>
      <c r="F683" t="n">
        <v>13.16</v>
      </c>
      <c r="G683" t="n">
        <v>37.61</v>
      </c>
      <c r="H683" t="n">
        <v>0.49</v>
      </c>
      <c r="I683" t="n">
        <v>21</v>
      </c>
      <c r="J683" t="n">
        <v>242.64</v>
      </c>
      <c r="K683" t="n">
        <v>57.72</v>
      </c>
      <c r="L683" t="n">
        <v>6.75</v>
      </c>
      <c r="M683" t="n">
        <v>19</v>
      </c>
      <c r="N683" t="n">
        <v>58.17</v>
      </c>
      <c r="O683" t="n">
        <v>30160.2</v>
      </c>
      <c r="P683" t="n">
        <v>187.71</v>
      </c>
      <c r="Q683" t="n">
        <v>988.13</v>
      </c>
      <c r="R683" t="n">
        <v>50.39</v>
      </c>
      <c r="S683" t="n">
        <v>35.43</v>
      </c>
      <c r="T683" t="n">
        <v>6402.4</v>
      </c>
      <c r="U683" t="n">
        <v>0.7</v>
      </c>
      <c r="V683" t="n">
        <v>0.87</v>
      </c>
      <c r="W683" t="n">
        <v>3</v>
      </c>
      <c r="X683" t="n">
        <v>0.41</v>
      </c>
      <c r="Y683" t="n">
        <v>1</v>
      </c>
      <c r="Z683" t="n">
        <v>10</v>
      </c>
    </row>
    <row r="684">
      <c r="A684" t="n">
        <v>24</v>
      </c>
      <c r="B684" t="n">
        <v>120</v>
      </c>
      <c r="C684" t="inlineStr">
        <is>
          <t xml:space="preserve">CONCLUIDO	</t>
        </is>
      </c>
      <c r="D684" t="n">
        <v>5.9469</v>
      </c>
      <c r="E684" t="n">
        <v>16.82</v>
      </c>
      <c r="F684" t="n">
        <v>13.15</v>
      </c>
      <c r="G684" t="n">
        <v>37.57</v>
      </c>
      <c r="H684" t="n">
        <v>0.51</v>
      </c>
      <c r="I684" t="n">
        <v>21</v>
      </c>
      <c r="J684" t="n">
        <v>243.08</v>
      </c>
      <c r="K684" t="n">
        <v>57.72</v>
      </c>
      <c r="L684" t="n">
        <v>7</v>
      </c>
      <c r="M684" t="n">
        <v>19</v>
      </c>
      <c r="N684" t="n">
        <v>58.36</v>
      </c>
      <c r="O684" t="n">
        <v>30214.44</v>
      </c>
      <c r="P684" t="n">
        <v>186.65</v>
      </c>
      <c r="Q684" t="n">
        <v>988.2</v>
      </c>
      <c r="R684" t="n">
        <v>50</v>
      </c>
      <c r="S684" t="n">
        <v>35.43</v>
      </c>
      <c r="T684" t="n">
        <v>6206.73</v>
      </c>
      <c r="U684" t="n">
        <v>0.71</v>
      </c>
      <c r="V684" t="n">
        <v>0.87</v>
      </c>
      <c r="W684" t="n">
        <v>3</v>
      </c>
      <c r="X684" t="n">
        <v>0.4</v>
      </c>
      <c r="Y684" t="n">
        <v>1</v>
      </c>
      <c r="Z684" t="n">
        <v>10</v>
      </c>
    </row>
    <row r="685">
      <c r="A685" t="n">
        <v>25</v>
      </c>
      <c r="B685" t="n">
        <v>120</v>
      </c>
      <c r="C685" t="inlineStr">
        <is>
          <t xml:space="preserve">CONCLUIDO	</t>
        </is>
      </c>
      <c r="D685" t="n">
        <v>5.9727</v>
      </c>
      <c r="E685" t="n">
        <v>16.74</v>
      </c>
      <c r="F685" t="n">
        <v>13.12</v>
      </c>
      <c r="G685" t="n">
        <v>39.37</v>
      </c>
      <c r="H685" t="n">
        <v>0.53</v>
      </c>
      <c r="I685" t="n">
        <v>20</v>
      </c>
      <c r="J685" t="n">
        <v>243.52</v>
      </c>
      <c r="K685" t="n">
        <v>57.72</v>
      </c>
      <c r="L685" t="n">
        <v>7.25</v>
      </c>
      <c r="M685" t="n">
        <v>18</v>
      </c>
      <c r="N685" t="n">
        <v>58.55</v>
      </c>
      <c r="O685" t="n">
        <v>30268.74</v>
      </c>
      <c r="P685" t="n">
        <v>185.61</v>
      </c>
      <c r="Q685" t="n">
        <v>988.11</v>
      </c>
      <c r="R685" t="n">
        <v>49.12</v>
      </c>
      <c r="S685" t="n">
        <v>35.43</v>
      </c>
      <c r="T685" t="n">
        <v>5772.79</v>
      </c>
      <c r="U685" t="n">
        <v>0.72</v>
      </c>
      <c r="V685" t="n">
        <v>0.87</v>
      </c>
      <c r="W685" t="n">
        <v>3</v>
      </c>
      <c r="X685" t="n">
        <v>0.37</v>
      </c>
      <c r="Y685" t="n">
        <v>1</v>
      </c>
      <c r="Z685" t="n">
        <v>10</v>
      </c>
    </row>
    <row r="686">
      <c r="A686" t="n">
        <v>26</v>
      </c>
      <c r="B686" t="n">
        <v>120</v>
      </c>
      <c r="C686" t="inlineStr">
        <is>
          <t xml:space="preserve">CONCLUIDO	</t>
        </is>
      </c>
      <c r="D686" t="n">
        <v>5.9937</v>
      </c>
      <c r="E686" t="n">
        <v>16.68</v>
      </c>
      <c r="F686" t="n">
        <v>13.11</v>
      </c>
      <c r="G686" t="n">
        <v>41.4</v>
      </c>
      <c r="H686" t="n">
        <v>0.55</v>
      </c>
      <c r="I686" t="n">
        <v>19</v>
      </c>
      <c r="J686" t="n">
        <v>243.96</v>
      </c>
      <c r="K686" t="n">
        <v>57.72</v>
      </c>
      <c r="L686" t="n">
        <v>7.5</v>
      </c>
      <c r="M686" t="n">
        <v>17</v>
      </c>
      <c r="N686" t="n">
        <v>58.74</v>
      </c>
      <c r="O686" t="n">
        <v>30323.11</v>
      </c>
      <c r="P686" t="n">
        <v>184.6</v>
      </c>
      <c r="Q686" t="n">
        <v>988.13</v>
      </c>
      <c r="R686" t="n">
        <v>48.85</v>
      </c>
      <c r="S686" t="n">
        <v>35.43</v>
      </c>
      <c r="T686" t="n">
        <v>5640.79</v>
      </c>
      <c r="U686" t="n">
        <v>0.73</v>
      </c>
      <c r="V686" t="n">
        <v>0.87</v>
      </c>
      <c r="W686" t="n">
        <v>2.99</v>
      </c>
      <c r="X686" t="n">
        <v>0.36</v>
      </c>
      <c r="Y686" t="n">
        <v>1</v>
      </c>
      <c r="Z686" t="n">
        <v>10</v>
      </c>
    </row>
    <row r="687">
      <c r="A687" t="n">
        <v>27</v>
      </c>
      <c r="B687" t="n">
        <v>120</v>
      </c>
      <c r="C687" t="inlineStr">
        <is>
          <t xml:space="preserve">CONCLUIDO	</t>
        </is>
      </c>
      <c r="D687" t="n">
        <v>6.0149</v>
      </c>
      <c r="E687" t="n">
        <v>16.63</v>
      </c>
      <c r="F687" t="n">
        <v>13.1</v>
      </c>
      <c r="G687" t="n">
        <v>43.65</v>
      </c>
      <c r="H687" t="n">
        <v>0.5600000000000001</v>
      </c>
      <c r="I687" t="n">
        <v>18</v>
      </c>
      <c r="J687" t="n">
        <v>244.41</v>
      </c>
      <c r="K687" t="n">
        <v>57.72</v>
      </c>
      <c r="L687" t="n">
        <v>7.75</v>
      </c>
      <c r="M687" t="n">
        <v>16</v>
      </c>
      <c r="N687" t="n">
        <v>58.93</v>
      </c>
      <c r="O687" t="n">
        <v>30377.55</v>
      </c>
      <c r="P687" t="n">
        <v>183.43</v>
      </c>
      <c r="Q687" t="n">
        <v>988.1</v>
      </c>
      <c r="R687" t="n">
        <v>48.41</v>
      </c>
      <c r="S687" t="n">
        <v>35.43</v>
      </c>
      <c r="T687" t="n">
        <v>5425.19</v>
      </c>
      <c r="U687" t="n">
        <v>0.73</v>
      </c>
      <c r="V687" t="n">
        <v>0.87</v>
      </c>
      <c r="W687" t="n">
        <v>2.99</v>
      </c>
      <c r="X687" t="n">
        <v>0.34</v>
      </c>
      <c r="Y687" t="n">
        <v>1</v>
      </c>
      <c r="Z687" t="n">
        <v>10</v>
      </c>
    </row>
    <row r="688">
      <c r="A688" t="n">
        <v>28</v>
      </c>
      <c r="B688" t="n">
        <v>120</v>
      </c>
      <c r="C688" t="inlineStr">
        <is>
          <t xml:space="preserve">CONCLUIDO	</t>
        </is>
      </c>
      <c r="D688" t="n">
        <v>6.0163</v>
      </c>
      <c r="E688" t="n">
        <v>16.62</v>
      </c>
      <c r="F688" t="n">
        <v>13.09</v>
      </c>
      <c r="G688" t="n">
        <v>43.64</v>
      </c>
      <c r="H688" t="n">
        <v>0.58</v>
      </c>
      <c r="I688" t="n">
        <v>18</v>
      </c>
      <c r="J688" t="n">
        <v>244.85</v>
      </c>
      <c r="K688" t="n">
        <v>57.72</v>
      </c>
      <c r="L688" t="n">
        <v>8</v>
      </c>
      <c r="M688" t="n">
        <v>16</v>
      </c>
      <c r="N688" t="n">
        <v>59.12</v>
      </c>
      <c r="O688" t="n">
        <v>30432.06</v>
      </c>
      <c r="P688" t="n">
        <v>182.51</v>
      </c>
      <c r="Q688" t="n">
        <v>988.17</v>
      </c>
      <c r="R688" t="n">
        <v>48.23</v>
      </c>
      <c r="S688" t="n">
        <v>35.43</v>
      </c>
      <c r="T688" t="n">
        <v>5338.23</v>
      </c>
      <c r="U688" t="n">
        <v>0.73</v>
      </c>
      <c r="V688" t="n">
        <v>0.87</v>
      </c>
      <c r="W688" t="n">
        <v>2.99</v>
      </c>
      <c r="X688" t="n">
        <v>0.34</v>
      </c>
      <c r="Y688" t="n">
        <v>1</v>
      </c>
      <c r="Z688" t="n">
        <v>10</v>
      </c>
    </row>
    <row r="689">
      <c r="A689" t="n">
        <v>29</v>
      </c>
      <c r="B689" t="n">
        <v>120</v>
      </c>
      <c r="C689" t="inlineStr">
        <is>
          <t xml:space="preserve">CONCLUIDO	</t>
        </is>
      </c>
      <c r="D689" t="n">
        <v>6.0426</v>
      </c>
      <c r="E689" t="n">
        <v>16.55</v>
      </c>
      <c r="F689" t="n">
        <v>13.07</v>
      </c>
      <c r="G689" t="n">
        <v>46.11</v>
      </c>
      <c r="H689" t="n">
        <v>0.6</v>
      </c>
      <c r="I689" t="n">
        <v>17</v>
      </c>
      <c r="J689" t="n">
        <v>245.29</v>
      </c>
      <c r="K689" t="n">
        <v>57.72</v>
      </c>
      <c r="L689" t="n">
        <v>8.25</v>
      </c>
      <c r="M689" t="n">
        <v>15</v>
      </c>
      <c r="N689" t="n">
        <v>59.32</v>
      </c>
      <c r="O689" t="n">
        <v>30486.64</v>
      </c>
      <c r="P689" t="n">
        <v>180.48</v>
      </c>
      <c r="Q689" t="n">
        <v>988.16</v>
      </c>
      <c r="R689" t="n">
        <v>47.43</v>
      </c>
      <c r="S689" t="n">
        <v>35.43</v>
      </c>
      <c r="T689" t="n">
        <v>4941.88</v>
      </c>
      <c r="U689" t="n">
        <v>0.75</v>
      </c>
      <c r="V689" t="n">
        <v>0.87</v>
      </c>
      <c r="W689" t="n">
        <v>2.99</v>
      </c>
      <c r="X689" t="n">
        <v>0.31</v>
      </c>
      <c r="Y689" t="n">
        <v>1</v>
      </c>
      <c r="Z689" t="n">
        <v>10</v>
      </c>
    </row>
    <row r="690">
      <c r="A690" t="n">
        <v>30</v>
      </c>
      <c r="B690" t="n">
        <v>120</v>
      </c>
      <c r="C690" t="inlineStr">
        <is>
          <t xml:space="preserve">CONCLUIDO	</t>
        </is>
      </c>
      <c r="D690" t="n">
        <v>6.0392</v>
      </c>
      <c r="E690" t="n">
        <v>16.56</v>
      </c>
      <c r="F690" t="n">
        <v>13.08</v>
      </c>
      <c r="G690" t="n">
        <v>46.15</v>
      </c>
      <c r="H690" t="n">
        <v>0.62</v>
      </c>
      <c r="I690" t="n">
        <v>17</v>
      </c>
      <c r="J690" t="n">
        <v>245.73</v>
      </c>
      <c r="K690" t="n">
        <v>57.72</v>
      </c>
      <c r="L690" t="n">
        <v>8.5</v>
      </c>
      <c r="M690" t="n">
        <v>15</v>
      </c>
      <c r="N690" t="n">
        <v>59.51</v>
      </c>
      <c r="O690" t="n">
        <v>30541.29</v>
      </c>
      <c r="P690" t="n">
        <v>179.83</v>
      </c>
      <c r="Q690" t="n">
        <v>988.1</v>
      </c>
      <c r="R690" t="n">
        <v>47.63</v>
      </c>
      <c r="S690" t="n">
        <v>35.43</v>
      </c>
      <c r="T690" t="n">
        <v>5041.99</v>
      </c>
      <c r="U690" t="n">
        <v>0.74</v>
      </c>
      <c r="V690" t="n">
        <v>0.87</v>
      </c>
      <c r="W690" t="n">
        <v>3</v>
      </c>
      <c r="X690" t="n">
        <v>0.32</v>
      </c>
      <c r="Y690" t="n">
        <v>1</v>
      </c>
      <c r="Z690" t="n">
        <v>10</v>
      </c>
    </row>
    <row r="691">
      <c r="A691" t="n">
        <v>31</v>
      </c>
      <c r="B691" t="n">
        <v>120</v>
      </c>
      <c r="C691" t="inlineStr">
        <is>
          <t xml:space="preserve">CONCLUIDO	</t>
        </is>
      </c>
      <c r="D691" t="n">
        <v>6.0619</v>
      </c>
      <c r="E691" t="n">
        <v>16.5</v>
      </c>
      <c r="F691" t="n">
        <v>13.06</v>
      </c>
      <c r="G691" t="n">
        <v>48.97</v>
      </c>
      <c r="H691" t="n">
        <v>0.63</v>
      </c>
      <c r="I691" t="n">
        <v>16</v>
      </c>
      <c r="J691" t="n">
        <v>246.18</v>
      </c>
      <c r="K691" t="n">
        <v>57.72</v>
      </c>
      <c r="L691" t="n">
        <v>8.75</v>
      </c>
      <c r="M691" t="n">
        <v>14</v>
      </c>
      <c r="N691" t="n">
        <v>59.7</v>
      </c>
      <c r="O691" t="n">
        <v>30596.01</v>
      </c>
      <c r="P691" t="n">
        <v>179.57</v>
      </c>
      <c r="Q691" t="n">
        <v>988.34</v>
      </c>
      <c r="R691" t="n">
        <v>47.08</v>
      </c>
      <c r="S691" t="n">
        <v>35.43</v>
      </c>
      <c r="T691" t="n">
        <v>4769.53</v>
      </c>
      <c r="U691" t="n">
        <v>0.75</v>
      </c>
      <c r="V691" t="n">
        <v>0.87</v>
      </c>
      <c r="W691" t="n">
        <v>2.99</v>
      </c>
      <c r="X691" t="n">
        <v>0.3</v>
      </c>
      <c r="Y691" t="n">
        <v>1</v>
      </c>
      <c r="Z691" t="n">
        <v>10</v>
      </c>
    </row>
    <row r="692">
      <c r="A692" t="n">
        <v>32</v>
      </c>
      <c r="B692" t="n">
        <v>120</v>
      </c>
      <c r="C692" t="inlineStr">
        <is>
          <t xml:space="preserve">CONCLUIDO	</t>
        </is>
      </c>
      <c r="D692" t="n">
        <v>6.0624</v>
      </c>
      <c r="E692" t="n">
        <v>16.5</v>
      </c>
      <c r="F692" t="n">
        <v>13.06</v>
      </c>
      <c r="G692" t="n">
        <v>48.96</v>
      </c>
      <c r="H692" t="n">
        <v>0.65</v>
      </c>
      <c r="I692" t="n">
        <v>16</v>
      </c>
      <c r="J692" t="n">
        <v>246.62</v>
      </c>
      <c r="K692" t="n">
        <v>57.72</v>
      </c>
      <c r="L692" t="n">
        <v>9</v>
      </c>
      <c r="M692" t="n">
        <v>14</v>
      </c>
      <c r="N692" t="n">
        <v>59.9</v>
      </c>
      <c r="O692" t="n">
        <v>30650.8</v>
      </c>
      <c r="P692" t="n">
        <v>178.35</v>
      </c>
      <c r="Q692" t="n">
        <v>988.25</v>
      </c>
      <c r="R692" t="n">
        <v>47.29</v>
      </c>
      <c r="S692" t="n">
        <v>35.43</v>
      </c>
      <c r="T692" t="n">
        <v>4876.05</v>
      </c>
      <c r="U692" t="n">
        <v>0.75</v>
      </c>
      <c r="V692" t="n">
        <v>0.87</v>
      </c>
      <c r="W692" t="n">
        <v>2.99</v>
      </c>
      <c r="X692" t="n">
        <v>0.3</v>
      </c>
      <c r="Y692" t="n">
        <v>1</v>
      </c>
      <c r="Z692" t="n">
        <v>10</v>
      </c>
    </row>
    <row r="693">
      <c r="A693" t="n">
        <v>33</v>
      </c>
      <c r="B693" t="n">
        <v>120</v>
      </c>
      <c r="C693" t="inlineStr">
        <is>
          <t xml:space="preserve">CONCLUIDO	</t>
        </is>
      </c>
      <c r="D693" t="n">
        <v>6.0849</v>
      </c>
      <c r="E693" t="n">
        <v>16.43</v>
      </c>
      <c r="F693" t="n">
        <v>13.04</v>
      </c>
      <c r="G693" t="n">
        <v>52.17</v>
      </c>
      <c r="H693" t="n">
        <v>0.67</v>
      </c>
      <c r="I693" t="n">
        <v>15</v>
      </c>
      <c r="J693" t="n">
        <v>247.07</v>
      </c>
      <c r="K693" t="n">
        <v>57.72</v>
      </c>
      <c r="L693" t="n">
        <v>9.25</v>
      </c>
      <c r="M693" t="n">
        <v>13</v>
      </c>
      <c r="N693" t="n">
        <v>60.09</v>
      </c>
      <c r="O693" t="n">
        <v>30705.66</v>
      </c>
      <c r="P693" t="n">
        <v>177.22</v>
      </c>
      <c r="Q693" t="n">
        <v>988.11</v>
      </c>
      <c r="R693" t="n">
        <v>46.74</v>
      </c>
      <c r="S693" t="n">
        <v>35.43</v>
      </c>
      <c r="T693" t="n">
        <v>4608.35</v>
      </c>
      <c r="U693" t="n">
        <v>0.76</v>
      </c>
      <c r="V693" t="n">
        <v>0.87</v>
      </c>
      <c r="W693" t="n">
        <v>2.99</v>
      </c>
      <c r="X693" t="n">
        <v>0.29</v>
      </c>
      <c r="Y693" t="n">
        <v>1</v>
      </c>
      <c r="Z693" t="n">
        <v>10</v>
      </c>
    </row>
    <row r="694">
      <c r="A694" t="n">
        <v>34</v>
      </c>
      <c r="B694" t="n">
        <v>120</v>
      </c>
      <c r="C694" t="inlineStr">
        <is>
          <t xml:space="preserve">CONCLUIDO	</t>
        </is>
      </c>
      <c r="D694" t="n">
        <v>6.0902</v>
      </c>
      <c r="E694" t="n">
        <v>16.42</v>
      </c>
      <c r="F694" t="n">
        <v>13.03</v>
      </c>
      <c r="G694" t="n">
        <v>52.11</v>
      </c>
      <c r="H694" t="n">
        <v>0.68</v>
      </c>
      <c r="I694" t="n">
        <v>15</v>
      </c>
      <c r="J694" t="n">
        <v>247.51</v>
      </c>
      <c r="K694" t="n">
        <v>57.72</v>
      </c>
      <c r="L694" t="n">
        <v>9.5</v>
      </c>
      <c r="M694" t="n">
        <v>13</v>
      </c>
      <c r="N694" t="n">
        <v>60.29</v>
      </c>
      <c r="O694" t="n">
        <v>30760.6</v>
      </c>
      <c r="P694" t="n">
        <v>176.31</v>
      </c>
      <c r="Q694" t="n">
        <v>988.28</v>
      </c>
      <c r="R694" t="n">
        <v>46.25</v>
      </c>
      <c r="S694" t="n">
        <v>35.43</v>
      </c>
      <c r="T694" t="n">
        <v>4359.43</v>
      </c>
      <c r="U694" t="n">
        <v>0.77</v>
      </c>
      <c r="V694" t="n">
        <v>0.87</v>
      </c>
      <c r="W694" t="n">
        <v>2.99</v>
      </c>
      <c r="X694" t="n">
        <v>0.27</v>
      </c>
      <c r="Y694" t="n">
        <v>1</v>
      </c>
      <c r="Z694" t="n">
        <v>10</v>
      </c>
    </row>
    <row r="695">
      <c r="A695" t="n">
        <v>35</v>
      </c>
      <c r="B695" t="n">
        <v>120</v>
      </c>
      <c r="C695" t="inlineStr">
        <is>
          <t xml:space="preserve">CONCLUIDO	</t>
        </is>
      </c>
      <c r="D695" t="n">
        <v>6.1142</v>
      </c>
      <c r="E695" t="n">
        <v>16.36</v>
      </c>
      <c r="F695" t="n">
        <v>13.01</v>
      </c>
      <c r="G695" t="n">
        <v>55.75</v>
      </c>
      <c r="H695" t="n">
        <v>0.7</v>
      </c>
      <c r="I695" t="n">
        <v>14</v>
      </c>
      <c r="J695" t="n">
        <v>247.96</v>
      </c>
      <c r="K695" t="n">
        <v>57.72</v>
      </c>
      <c r="L695" t="n">
        <v>9.75</v>
      </c>
      <c r="M695" t="n">
        <v>12</v>
      </c>
      <c r="N695" t="n">
        <v>60.48</v>
      </c>
      <c r="O695" t="n">
        <v>30815.6</v>
      </c>
      <c r="P695" t="n">
        <v>174.91</v>
      </c>
      <c r="Q695" t="n">
        <v>988.08</v>
      </c>
      <c r="R695" t="n">
        <v>45.57</v>
      </c>
      <c r="S695" t="n">
        <v>35.43</v>
      </c>
      <c r="T695" t="n">
        <v>4025.04</v>
      </c>
      <c r="U695" t="n">
        <v>0.78</v>
      </c>
      <c r="V695" t="n">
        <v>0.88</v>
      </c>
      <c r="W695" t="n">
        <v>2.99</v>
      </c>
      <c r="X695" t="n">
        <v>0.26</v>
      </c>
      <c r="Y695" t="n">
        <v>1</v>
      </c>
      <c r="Z695" t="n">
        <v>10</v>
      </c>
    </row>
    <row r="696">
      <c r="A696" t="n">
        <v>36</v>
      </c>
      <c r="B696" t="n">
        <v>120</v>
      </c>
      <c r="C696" t="inlineStr">
        <is>
          <t xml:space="preserve">CONCLUIDO	</t>
        </is>
      </c>
      <c r="D696" t="n">
        <v>6.1146</v>
      </c>
      <c r="E696" t="n">
        <v>16.35</v>
      </c>
      <c r="F696" t="n">
        <v>13.01</v>
      </c>
      <c r="G696" t="n">
        <v>55.75</v>
      </c>
      <c r="H696" t="n">
        <v>0.72</v>
      </c>
      <c r="I696" t="n">
        <v>14</v>
      </c>
      <c r="J696" t="n">
        <v>248.4</v>
      </c>
      <c r="K696" t="n">
        <v>57.72</v>
      </c>
      <c r="L696" t="n">
        <v>10</v>
      </c>
      <c r="M696" t="n">
        <v>12</v>
      </c>
      <c r="N696" t="n">
        <v>60.68</v>
      </c>
      <c r="O696" t="n">
        <v>30870.67</v>
      </c>
      <c r="P696" t="n">
        <v>174.65</v>
      </c>
      <c r="Q696" t="n">
        <v>988.08</v>
      </c>
      <c r="R696" t="n">
        <v>45.69</v>
      </c>
      <c r="S696" t="n">
        <v>35.43</v>
      </c>
      <c r="T696" t="n">
        <v>4086.99</v>
      </c>
      <c r="U696" t="n">
        <v>0.78</v>
      </c>
      <c r="V696" t="n">
        <v>0.88</v>
      </c>
      <c r="W696" t="n">
        <v>2.99</v>
      </c>
      <c r="X696" t="n">
        <v>0.25</v>
      </c>
      <c r="Y696" t="n">
        <v>1</v>
      </c>
      <c r="Z696" t="n">
        <v>10</v>
      </c>
    </row>
    <row r="697">
      <c r="A697" t="n">
        <v>37</v>
      </c>
      <c r="B697" t="n">
        <v>120</v>
      </c>
      <c r="C697" t="inlineStr">
        <is>
          <t xml:space="preserve">CONCLUIDO	</t>
        </is>
      </c>
      <c r="D697" t="n">
        <v>6.142</v>
      </c>
      <c r="E697" t="n">
        <v>16.28</v>
      </c>
      <c r="F697" t="n">
        <v>12.98</v>
      </c>
      <c r="G697" t="n">
        <v>59.91</v>
      </c>
      <c r="H697" t="n">
        <v>0.73</v>
      </c>
      <c r="I697" t="n">
        <v>13</v>
      </c>
      <c r="J697" t="n">
        <v>248.85</v>
      </c>
      <c r="K697" t="n">
        <v>57.72</v>
      </c>
      <c r="L697" t="n">
        <v>10.25</v>
      </c>
      <c r="M697" t="n">
        <v>11</v>
      </c>
      <c r="N697" t="n">
        <v>60.88</v>
      </c>
      <c r="O697" t="n">
        <v>30925.82</v>
      </c>
      <c r="P697" t="n">
        <v>171.94</v>
      </c>
      <c r="Q697" t="n">
        <v>988.08</v>
      </c>
      <c r="R697" t="n">
        <v>44.81</v>
      </c>
      <c r="S697" t="n">
        <v>35.43</v>
      </c>
      <c r="T697" t="n">
        <v>3650.78</v>
      </c>
      <c r="U697" t="n">
        <v>0.79</v>
      </c>
      <c r="V697" t="n">
        <v>0.88</v>
      </c>
      <c r="W697" t="n">
        <v>2.98</v>
      </c>
      <c r="X697" t="n">
        <v>0.23</v>
      </c>
      <c r="Y697" t="n">
        <v>1</v>
      </c>
      <c r="Z697" t="n">
        <v>10</v>
      </c>
    </row>
    <row r="698">
      <c r="A698" t="n">
        <v>38</v>
      </c>
      <c r="B698" t="n">
        <v>120</v>
      </c>
      <c r="C698" t="inlineStr">
        <is>
          <t xml:space="preserve">CONCLUIDO	</t>
        </is>
      </c>
      <c r="D698" t="n">
        <v>6.1353</v>
      </c>
      <c r="E698" t="n">
        <v>16.3</v>
      </c>
      <c r="F698" t="n">
        <v>13</v>
      </c>
      <c r="G698" t="n">
        <v>59.99</v>
      </c>
      <c r="H698" t="n">
        <v>0.75</v>
      </c>
      <c r="I698" t="n">
        <v>13</v>
      </c>
      <c r="J698" t="n">
        <v>249.3</v>
      </c>
      <c r="K698" t="n">
        <v>57.72</v>
      </c>
      <c r="L698" t="n">
        <v>10.5</v>
      </c>
      <c r="M698" t="n">
        <v>11</v>
      </c>
      <c r="N698" t="n">
        <v>61.07</v>
      </c>
      <c r="O698" t="n">
        <v>30981.04</v>
      </c>
      <c r="P698" t="n">
        <v>171.68</v>
      </c>
      <c r="Q698" t="n">
        <v>988.13</v>
      </c>
      <c r="R698" t="n">
        <v>45.48</v>
      </c>
      <c r="S698" t="n">
        <v>35.43</v>
      </c>
      <c r="T698" t="n">
        <v>3986.87</v>
      </c>
      <c r="U698" t="n">
        <v>0.78</v>
      </c>
      <c r="V698" t="n">
        <v>0.88</v>
      </c>
      <c r="W698" t="n">
        <v>2.98</v>
      </c>
      <c r="X698" t="n">
        <v>0.24</v>
      </c>
      <c r="Y698" t="n">
        <v>1</v>
      </c>
      <c r="Z698" t="n">
        <v>10</v>
      </c>
    </row>
    <row r="699">
      <c r="A699" t="n">
        <v>39</v>
      </c>
      <c r="B699" t="n">
        <v>120</v>
      </c>
      <c r="C699" t="inlineStr">
        <is>
          <t xml:space="preserve">CONCLUIDO	</t>
        </is>
      </c>
      <c r="D699" t="n">
        <v>6.1361</v>
      </c>
      <c r="E699" t="n">
        <v>16.3</v>
      </c>
      <c r="F699" t="n">
        <v>13</v>
      </c>
      <c r="G699" t="n">
        <v>59.98</v>
      </c>
      <c r="H699" t="n">
        <v>0.77</v>
      </c>
      <c r="I699" t="n">
        <v>13</v>
      </c>
      <c r="J699" t="n">
        <v>249.75</v>
      </c>
      <c r="K699" t="n">
        <v>57.72</v>
      </c>
      <c r="L699" t="n">
        <v>10.75</v>
      </c>
      <c r="M699" t="n">
        <v>11</v>
      </c>
      <c r="N699" t="n">
        <v>61.27</v>
      </c>
      <c r="O699" t="n">
        <v>31036.33</v>
      </c>
      <c r="P699" t="n">
        <v>171.55</v>
      </c>
      <c r="Q699" t="n">
        <v>988.14</v>
      </c>
      <c r="R699" t="n">
        <v>45.31</v>
      </c>
      <c r="S699" t="n">
        <v>35.43</v>
      </c>
      <c r="T699" t="n">
        <v>3899.09</v>
      </c>
      <c r="U699" t="n">
        <v>0.78</v>
      </c>
      <c r="V699" t="n">
        <v>0.88</v>
      </c>
      <c r="W699" t="n">
        <v>2.98</v>
      </c>
      <c r="X699" t="n">
        <v>0.24</v>
      </c>
      <c r="Y699" t="n">
        <v>1</v>
      </c>
      <c r="Z699" t="n">
        <v>10</v>
      </c>
    </row>
    <row r="700">
      <c r="A700" t="n">
        <v>40</v>
      </c>
      <c r="B700" t="n">
        <v>120</v>
      </c>
      <c r="C700" t="inlineStr">
        <is>
          <t xml:space="preserve">CONCLUIDO	</t>
        </is>
      </c>
      <c r="D700" t="n">
        <v>6.1625</v>
      </c>
      <c r="E700" t="n">
        <v>16.23</v>
      </c>
      <c r="F700" t="n">
        <v>12.97</v>
      </c>
      <c r="G700" t="n">
        <v>64.86</v>
      </c>
      <c r="H700" t="n">
        <v>0.78</v>
      </c>
      <c r="I700" t="n">
        <v>12</v>
      </c>
      <c r="J700" t="n">
        <v>250.2</v>
      </c>
      <c r="K700" t="n">
        <v>57.72</v>
      </c>
      <c r="L700" t="n">
        <v>11</v>
      </c>
      <c r="M700" t="n">
        <v>10</v>
      </c>
      <c r="N700" t="n">
        <v>61.47</v>
      </c>
      <c r="O700" t="n">
        <v>31091.69</v>
      </c>
      <c r="P700" t="n">
        <v>168.98</v>
      </c>
      <c r="Q700" t="n">
        <v>988.12</v>
      </c>
      <c r="R700" t="n">
        <v>44.5</v>
      </c>
      <c r="S700" t="n">
        <v>35.43</v>
      </c>
      <c r="T700" t="n">
        <v>3499.64</v>
      </c>
      <c r="U700" t="n">
        <v>0.8</v>
      </c>
      <c r="V700" t="n">
        <v>0.88</v>
      </c>
      <c r="W700" t="n">
        <v>2.98</v>
      </c>
      <c r="X700" t="n">
        <v>0.22</v>
      </c>
      <c r="Y700" t="n">
        <v>1</v>
      </c>
      <c r="Z700" t="n">
        <v>10</v>
      </c>
    </row>
    <row r="701">
      <c r="A701" t="n">
        <v>41</v>
      </c>
      <c r="B701" t="n">
        <v>120</v>
      </c>
      <c r="C701" t="inlineStr">
        <is>
          <t xml:space="preserve">CONCLUIDO	</t>
        </is>
      </c>
      <c r="D701" t="n">
        <v>6.1638</v>
      </c>
      <c r="E701" t="n">
        <v>16.22</v>
      </c>
      <c r="F701" t="n">
        <v>12.97</v>
      </c>
      <c r="G701" t="n">
        <v>64.84</v>
      </c>
      <c r="H701" t="n">
        <v>0.8</v>
      </c>
      <c r="I701" t="n">
        <v>12</v>
      </c>
      <c r="J701" t="n">
        <v>250.65</v>
      </c>
      <c r="K701" t="n">
        <v>57.72</v>
      </c>
      <c r="L701" t="n">
        <v>11.25</v>
      </c>
      <c r="M701" t="n">
        <v>10</v>
      </c>
      <c r="N701" t="n">
        <v>61.67</v>
      </c>
      <c r="O701" t="n">
        <v>31147.12</v>
      </c>
      <c r="P701" t="n">
        <v>168.56</v>
      </c>
      <c r="Q701" t="n">
        <v>988.08</v>
      </c>
      <c r="R701" t="n">
        <v>44.46</v>
      </c>
      <c r="S701" t="n">
        <v>35.43</v>
      </c>
      <c r="T701" t="n">
        <v>3482.63</v>
      </c>
      <c r="U701" t="n">
        <v>0.8</v>
      </c>
      <c r="V701" t="n">
        <v>0.88</v>
      </c>
      <c r="W701" t="n">
        <v>2.98</v>
      </c>
      <c r="X701" t="n">
        <v>0.21</v>
      </c>
      <c r="Y701" t="n">
        <v>1</v>
      </c>
      <c r="Z701" t="n">
        <v>10</v>
      </c>
    </row>
    <row r="702">
      <c r="A702" t="n">
        <v>42</v>
      </c>
      <c r="B702" t="n">
        <v>120</v>
      </c>
      <c r="C702" t="inlineStr">
        <is>
          <t xml:space="preserve">CONCLUIDO	</t>
        </is>
      </c>
      <c r="D702" t="n">
        <v>6.1674</v>
      </c>
      <c r="E702" t="n">
        <v>16.21</v>
      </c>
      <c r="F702" t="n">
        <v>12.96</v>
      </c>
      <c r="G702" t="n">
        <v>64.79000000000001</v>
      </c>
      <c r="H702" t="n">
        <v>0.8100000000000001</v>
      </c>
      <c r="I702" t="n">
        <v>12</v>
      </c>
      <c r="J702" t="n">
        <v>251.1</v>
      </c>
      <c r="K702" t="n">
        <v>57.72</v>
      </c>
      <c r="L702" t="n">
        <v>11.5</v>
      </c>
      <c r="M702" t="n">
        <v>10</v>
      </c>
      <c r="N702" t="n">
        <v>61.87</v>
      </c>
      <c r="O702" t="n">
        <v>31202.63</v>
      </c>
      <c r="P702" t="n">
        <v>167.81</v>
      </c>
      <c r="Q702" t="n">
        <v>988.15</v>
      </c>
      <c r="R702" t="n">
        <v>44.08</v>
      </c>
      <c r="S702" t="n">
        <v>35.43</v>
      </c>
      <c r="T702" t="n">
        <v>3291.46</v>
      </c>
      <c r="U702" t="n">
        <v>0.8</v>
      </c>
      <c r="V702" t="n">
        <v>0.88</v>
      </c>
      <c r="W702" t="n">
        <v>2.98</v>
      </c>
      <c r="X702" t="n">
        <v>0.2</v>
      </c>
      <c r="Y702" t="n">
        <v>1</v>
      </c>
      <c r="Z702" t="n">
        <v>10</v>
      </c>
    </row>
    <row r="703">
      <c r="A703" t="n">
        <v>43</v>
      </c>
      <c r="B703" t="n">
        <v>120</v>
      </c>
      <c r="C703" t="inlineStr">
        <is>
          <t xml:space="preserve">CONCLUIDO	</t>
        </is>
      </c>
      <c r="D703" t="n">
        <v>6.1615</v>
      </c>
      <c r="E703" t="n">
        <v>16.23</v>
      </c>
      <c r="F703" t="n">
        <v>12.97</v>
      </c>
      <c r="G703" t="n">
        <v>64.87</v>
      </c>
      <c r="H703" t="n">
        <v>0.83</v>
      </c>
      <c r="I703" t="n">
        <v>12</v>
      </c>
      <c r="J703" t="n">
        <v>251.55</v>
      </c>
      <c r="K703" t="n">
        <v>57.72</v>
      </c>
      <c r="L703" t="n">
        <v>11.75</v>
      </c>
      <c r="M703" t="n">
        <v>10</v>
      </c>
      <c r="N703" t="n">
        <v>62.07</v>
      </c>
      <c r="O703" t="n">
        <v>31258.21</v>
      </c>
      <c r="P703" t="n">
        <v>166.91</v>
      </c>
      <c r="Q703" t="n">
        <v>988.15</v>
      </c>
      <c r="R703" t="n">
        <v>44.58</v>
      </c>
      <c r="S703" t="n">
        <v>35.43</v>
      </c>
      <c r="T703" t="n">
        <v>3540.66</v>
      </c>
      <c r="U703" t="n">
        <v>0.79</v>
      </c>
      <c r="V703" t="n">
        <v>0.88</v>
      </c>
      <c r="W703" t="n">
        <v>2.99</v>
      </c>
      <c r="X703" t="n">
        <v>0.22</v>
      </c>
      <c r="Y703" t="n">
        <v>1</v>
      </c>
      <c r="Z703" t="n">
        <v>10</v>
      </c>
    </row>
    <row r="704">
      <c r="A704" t="n">
        <v>44</v>
      </c>
      <c r="B704" t="n">
        <v>120</v>
      </c>
      <c r="C704" t="inlineStr">
        <is>
          <t xml:space="preserve">CONCLUIDO	</t>
        </is>
      </c>
      <c r="D704" t="n">
        <v>6.1848</v>
      </c>
      <c r="E704" t="n">
        <v>16.17</v>
      </c>
      <c r="F704" t="n">
        <v>12.96</v>
      </c>
      <c r="G704" t="n">
        <v>70.68000000000001</v>
      </c>
      <c r="H704" t="n">
        <v>0.85</v>
      </c>
      <c r="I704" t="n">
        <v>11</v>
      </c>
      <c r="J704" t="n">
        <v>252</v>
      </c>
      <c r="K704" t="n">
        <v>57.72</v>
      </c>
      <c r="L704" t="n">
        <v>12</v>
      </c>
      <c r="M704" t="n">
        <v>9</v>
      </c>
      <c r="N704" t="n">
        <v>62.27</v>
      </c>
      <c r="O704" t="n">
        <v>31313.87</v>
      </c>
      <c r="P704" t="n">
        <v>165.64</v>
      </c>
      <c r="Q704" t="n">
        <v>988.08</v>
      </c>
      <c r="R704" t="n">
        <v>44.14</v>
      </c>
      <c r="S704" t="n">
        <v>35.43</v>
      </c>
      <c r="T704" t="n">
        <v>3325.06</v>
      </c>
      <c r="U704" t="n">
        <v>0.8</v>
      </c>
      <c r="V704" t="n">
        <v>0.88</v>
      </c>
      <c r="W704" t="n">
        <v>2.98</v>
      </c>
      <c r="X704" t="n">
        <v>0.21</v>
      </c>
      <c r="Y704" t="n">
        <v>1</v>
      </c>
      <c r="Z704" t="n">
        <v>10</v>
      </c>
    </row>
    <row r="705">
      <c r="A705" t="n">
        <v>45</v>
      </c>
      <c r="B705" t="n">
        <v>120</v>
      </c>
      <c r="C705" t="inlineStr">
        <is>
          <t xml:space="preserve">CONCLUIDO	</t>
        </is>
      </c>
      <c r="D705" t="n">
        <v>6.1898</v>
      </c>
      <c r="E705" t="n">
        <v>16.16</v>
      </c>
      <c r="F705" t="n">
        <v>12.95</v>
      </c>
      <c r="G705" t="n">
        <v>70.61</v>
      </c>
      <c r="H705" t="n">
        <v>0.86</v>
      </c>
      <c r="I705" t="n">
        <v>11</v>
      </c>
      <c r="J705" t="n">
        <v>252.45</v>
      </c>
      <c r="K705" t="n">
        <v>57.72</v>
      </c>
      <c r="L705" t="n">
        <v>12.25</v>
      </c>
      <c r="M705" t="n">
        <v>9</v>
      </c>
      <c r="N705" t="n">
        <v>62.48</v>
      </c>
      <c r="O705" t="n">
        <v>31369.6</v>
      </c>
      <c r="P705" t="n">
        <v>164.87</v>
      </c>
      <c r="Q705" t="n">
        <v>988.09</v>
      </c>
      <c r="R705" t="n">
        <v>43.8</v>
      </c>
      <c r="S705" t="n">
        <v>35.43</v>
      </c>
      <c r="T705" t="n">
        <v>3153.99</v>
      </c>
      <c r="U705" t="n">
        <v>0.8100000000000001</v>
      </c>
      <c r="V705" t="n">
        <v>0.88</v>
      </c>
      <c r="W705" t="n">
        <v>2.98</v>
      </c>
      <c r="X705" t="n">
        <v>0.19</v>
      </c>
      <c r="Y705" t="n">
        <v>1</v>
      </c>
      <c r="Z705" t="n">
        <v>10</v>
      </c>
    </row>
    <row r="706">
      <c r="A706" t="n">
        <v>46</v>
      </c>
      <c r="B706" t="n">
        <v>120</v>
      </c>
      <c r="C706" t="inlineStr">
        <is>
          <t xml:space="preserve">CONCLUIDO	</t>
        </is>
      </c>
      <c r="D706" t="n">
        <v>6.1899</v>
      </c>
      <c r="E706" t="n">
        <v>16.16</v>
      </c>
      <c r="F706" t="n">
        <v>12.95</v>
      </c>
      <c r="G706" t="n">
        <v>70.61</v>
      </c>
      <c r="H706" t="n">
        <v>0.88</v>
      </c>
      <c r="I706" t="n">
        <v>11</v>
      </c>
      <c r="J706" t="n">
        <v>252.9</v>
      </c>
      <c r="K706" t="n">
        <v>57.72</v>
      </c>
      <c r="L706" t="n">
        <v>12.5</v>
      </c>
      <c r="M706" t="n">
        <v>9</v>
      </c>
      <c r="N706" t="n">
        <v>62.68</v>
      </c>
      <c r="O706" t="n">
        <v>31425.4</v>
      </c>
      <c r="P706" t="n">
        <v>163.77</v>
      </c>
      <c r="Q706" t="n">
        <v>988.08</v>
      </c>
      <c r="R706" t="n">
        <v>43.79</v>
      </c>
      <c r="S706" t="n">
        <v>35.43</v>
      </c>
      <c r="T706" t="n">
        <v>3150.61</v>
      </c>
      <c r="U706" t="n">
        <v>0.8100000000000001</v>
      </c>
      <c r="V706" t="n">
        <v>0.88</v>
      </c>
      <c r="W706" t="n">
        <v>2.98</v>
      </c>
      <c r="X706" t="n">
        <v>0.19</v>
      </c>
      <c r="Y706" t="n">
        <v>1</v>
      </c>
      <c r="Z706" t="n">
        <v>10</v>
      </c>
    </row>
    <row r="707">
      <c r="A707" t="n">
        <v>47</v>
      </c>
      <c r="B707" t="n">
        <v>120</v>
      </c>
      <c r="C707" t="inlineStr">
        <is>
          <t xml:space="preserve">CONCLUIDO	</t>
        </is>
      </c>
      <c r="D707" t="n">
        <v>6.1902</v>
      </c>
      <c r="E707" t="n">
        <v>16.15</v>
      </c>
      <c r="F707" t="n">
        <v>12.94</v>
      </c>
      <c r="G707" t="n">
        <v>70.61</v>
      </c>
      <c r="H707" t="n">
        <v>0.9</v>
      </c>
      <c r="I707" t="n">
        <v>11</v>
      </c>
      <c r="J707" t="n">
        <v>253.35</v>
      </c>
      <c r="K707" t="n">
        <v>57.72</v>
      </c>
      <c r="L707" t="n">
        <v>12.75</v>
      </c>
      <c r="M707" t="n">
        <v>9</v>
      </c>
      <c r="N707" t="n">
        <v>62.88</v>
      </c>
      <c r="O707" t="n">
        <v>31481.28</v>
      </c>
      <c r="P707" t="n">
        <v>161.01</v>
      </c>
      <c r="Q707" t="n">
        <v>988.08</v>
      </c>
      <c r="R707" t="n">
        <v>43.67</v>
      </c>
      <c r="S707" t="n">
        <v>35.43</v>
      </c>
      <c r="T707" t="n">
        <v>3090.84</v>
      </c>
      <c r="U707" t="n">
        <v>0.8100000000000001</v>
      </c>
      <c r="V707" t="n">
        <v>0.88</v>
      </c>
      <c r="W707" t="n">
        <v>2.98</v>
      </c>
      <c r="X707" t="n">
        <v>0.19</v>
      </c>
      <c r="Y707" t="n">
        <v>1</v>
      </c>
      <c r="Z707" t="n">
        <v>10</v>
      </c>
    </row>
    <row r="708">
      <c r="A708" t="n">
        <v>48</v>
      </c>
      <c r="B708" t="n">
        <v>120</v>
      </c>
      <c r="C708" t="inlineStr">
        <is>
          <t xml:space="preserve">CONCLUIDO	</t>
        </is>
      </c>
      <c r="D708" t="n">
        <v>6.2151</v>
      </c>
      <c r="E708" t="n">
        <v>16.09</v>
      </c>
      <c r="F708" t="n">
        <v>12.93</v>
      </c>
      <c r="G708" t="n">
        <v>77.55</v>
      </c>
      <c r="H708" t="n">
        <v>0.91</v>
      </c>
      <c r="I708" t="n">
        <v>10</v>
      </c>
      <c r="J708" t="n">
        <v>253.81</v>
      </c>
      <c r="K708" t="n">
        <v>57.72</v>
      </c>
      <c r="L708" t="n">
        <v>13</v>
      </c>
      <c r="M708" t="n">
        <v>6</v>
      </c>
      <c r="N708" t="n">
        <v>63.08</v>
      </c>
      <c r="O708" t="n">
        <v>31537.23</v>
      </c>
      <c r="P708" t="n">
        <v>160.75</v>
      </c>
      <c r="Q708" t="n">
        <v>988.12</v>
      </c>
      <c r="R708" t="n">
        <v>43.09</v>
      </c>
      <c r="S708" t="n">
        <v>35.43</v>
      </c>
      <c r="T708" t="n">
        <v>2806.83</v>
      </c>
      <c r="U708" t="n">
        <v>0.82</v>
      </c>
      <c r="V708" t="n">
        <v>0.88</v>
      </c>
      <c r="W708" t="n">
        <v>2.98</v>
      </c>
      <c r="X708" t="n">
        <v>0.17</v>
      </c>
      <c r="Y708" t="n">
        <v>1</v>
      </c>
      <c r="Z708" t="n">
        <v>10</v>
      </c>
    </row>
    <row r="709">
      <c r="A709" t="n">
        <v>49</v>
      </c>
      <c r="B709" t="n">
        <v>120</v>
      </c>
      <c r="C709" t="inlineStr">
        <is>
          <t xml:space="preserve">CONCLUIDO	</t>
        </is>
      </c>
      <c r="D709" t="n">
        <v>6.2113</v>
      </c>
      <c r="E709" t="n">
        <v>16.1</v>
      </c>
      <c r="F709" t="n">
        <v>12.94</v>
      </c>
      <c r="G709" t="n">
        <v>77.61</v>
      </c>
      <c r="H709" t="n">
        <v>0.93</v>
      </c>
      <c r="I709" t="n">
        <v>10</v>
      </c>
      <c r="J709" t="n">
        <v>254.26</v>
      </c>
      <c r="K709" t="n">
        <v>57.72</v>
      </c>
      <c r="L709" t="n">
        <v>13.25</v>
      </c>
      <c r="M709" t="n">
        <v>5</v>
      </c>
      <c r="N709" t="n">
        <v>63.29</v>
      </c>
      <c r="O709" t="n">
        <v>31593.26</v>
      </c>
      <c r="P709" t="n">
        <v>159.63</v>
      </c>
      <c r="Q709" t="n">
        <v>988.15</v>
      </c>
      <c r="R709" t="n">
        <v>43.25</v>
      </c>
      <c r="S709" t="n">
        <v>35.43</v>
      </c>
      <c r="T709" t="n">
        <v>2885.77</v>
      </c>
      <c r="U709" t="n">
        <v>0.82</v>
      </c>
      <c r="V709" t="n">
        <v>0.88</v>
      </c>
      <c r="W709" t="n">
        <v>2.99</v>
      </c>
      <c r="X709" t="n">
        <v>0.18</v>
      </c>
      <c r="Y709" t="n">
        <v>1</v>
      </c>
      <c r="Z709" t="n">
        <v>10</v>
      </c>
    </row>
    <row r="710">
      <c r="A710" t="n">
        <v>50</v>
      </c>
      <c r="B710" t="n">
        <v>120</v>
      </c>
      <c r="C710" t="inlineStr">
        <is>
          <t xml:space="preserve">CONCLUIDO	</t>
        </is>
      </c>
      <c r="D710" t="n">
        <v>6.2103</v>
      </c>
      <c r="E710" t="n">
        <v>16.1</v>
      </c>
      <c r="F710" t="n">
        <v>12.94</v>
      </c>
      <c r="G710" t="n">
        <v>77.63</v>
      </c>
      <c r="H710" t="n">
        <v>0.9399999999999999</v>
      </c>
      <c r="I710" t="n">
        <v>10</v>
      </c>
      <c r="J710" t="n">
        <v>254.72</v>
      </c>
      <c r="K710" t="n">
        <v>57.72</v>
      </c>
      <c r="L710" t="n">
        <v>13.5</v>
      </c>
      <c r="M710" t="n">
        <v>4</v>
      </c>
      <c r="N710" t="n">
        <v>63.49</v>
      </c>
      <c r="O710" t="n">
        <v>31649.36</v>
      </c>
      <c r="P710" t="n">
        <v>158.86</v>
      </c>
      <c r="Q710" t="n">
        <v>988.12</v>
      </c>
      <c r="R710" t="n">
        <v>43.27</v>
      </c>
      <c r="S710" t="n">
        <v>35.43</v>
      </c>
      <c r="T710" t="n">
        <v>2898.31</v>
      </c>
      <c r="U710" t="n">
        <v>0.82</v>
      </c>
      <c r="V710" t="n">
        <v>0.88</v>
      </c>
      <c r="W710" t="n">
        <v>2.99</v>
      </c>
      <c r="X710" t="n">
        <v>0.18</v>
      </c>
      <c r="Y710" t="n">
        <v>1</v>
      </c>
      <c r="Z710" t="n">
        <v>10</v>
      </c>
    </row>
    <row r="711">
      <c r="A711" t="n">
        <v>51</v>
      </c>
      <c r="B711" t="n">
        <v>120</v>
      </c>
      <c r="C711" t="inlineStr">
        <is>
          <t xml:space="preserve">CONCLUIDO	</t>
        </is>
      </c>
      <c r="D711" t="n">
        <v>6.21</v>
      </c>
      <c r="E711" t="n">
        <v>16.1</v>
      </c>
      <c r="F711" t="n">
        <v>12.94</v>
      </c>
      <c r="G711" t="n">
        <v>77.63</v>
      </c>
      <c r="H711" t="n">
        <v>0.96</v>
      </c>
      <c r="I711" t="n">
        <v>10</v>
      </c>
      <c r="J711" t="n">
        <v>255.17</v>
      </c>
      <c r="K711" t="n">
        <v>57.72</v>
      </c>
      <c r="L711" t="n">
        <v>13.75</v>
      </c>
      <c r="M711" t="n">
        <v>4</v>
      </c>
      <c r="N711" t="n">
        <v>63.7</v>
      </c>
      <c r="O711" t="n">
        <v>31705.54</v>
      </c>
      <c r="P711" t="n">
        <v>158.99</v>
      </c>
      <c r="Q711" t="n">
        <v>988.11</v>
      </c>
      <c r="R711" t="n">
        <v>43.36</v>
      </c>
      <c r="S711" t="n">
        <v>35.43</v>
      </c>
      <c r="T711" t="n">
        <v>2942.39</v>
      </c>
      <c r="U711" t="n">
        <v>0.82</v>
      </c>
      <c r="V711" t="n">
        <v>0.88</v>
      </c>
      <c r="W711" t="n">
        <v>2.99</v>
      </c>
      <c r="X711" t="n">
        <v>0.18</v>
      </c>
      <c r="Y711" t="n">
        <v>1</v>
      </c>
      <c r="Z711" t="n">
        <v>10</v>
      </c>
    </row>
    <row r="712">
      <c r="A712" t="n">
        <v>52</v>
      </c>
      <c r="B712" t="n">
        <v>120</v>
      </c>
      <c r="C712" t="inlineStr">
        <is>
          <t xml:space="preserve">CONCLUIDO	</t>
        </is>
      </c>
      <c r="D712" t="n">
        <v>6.2119</v>
      </c>
      <c r="E712" t="n">
        <v>16.1</v>
      </c>
      <c r="F712" t="n">
        <v>12.93</v>
      </c>
      <c r="G712" t="n">
        <v>77.59999999999999</v>
      </c>
      <c r="H712" t="n">
        <v>0.97</v>
      </c>
      <c r="I712" t="n">
        <v>10</v>
      </c>
      <c r="J712" t="n">
        <v>255.63</v>
      </c>
      <c r="K712" t="n">
        <v>57.72</v>
      </c>
      <c r="L712" t="n">
        <v>14</v>
      </c>
      <c r="M712" t="n">
        <v>2</v>
      </c>
      <c r="N712" t="n">
        <v>63.91</v>
      </c>
      <c r="O712" t="n">
        <v>31761.8</v>
      </c>
      <c r="P712" t="n">
        <v>158.95</v>
      </c>
      <c r="Q712" t="n">
        <v>988.16</v>
      </c>
      <c r="R712" t="n">
        <v>43.2</v>
      </c>
      <c r="S712" t="n">
        <v>35.43</v>
      </c>
      <c r="T712" t="n">
        <v>2863.4</v>
      </c>
      <c r="U712" t="n">
        <v>0.82</v>
      </c>
      <c r="V712" t="n">
        <v>0.88</v>
      </c>
      <c r="W712" t="n">
        <v>2.98</v>
      </c>
      <c r="X712" t="n">
        <v>0.18</v>
      </c>
      <c r="Y712" t="n">
        <v>1</v>
      </c>
      <c r="Z712" t="n">
        <v>10</v>
      </c>
    </row>
    <row r="713">
      <c r="A713" t="n">
        <v>53</v>
      </c>
      <c r="B713" t="n">
        <v>120</v>
      </c>
      <c r="C713" t="inlineStr">
        <is>
          <t xml:space="preserve">CONCLUIDO	</t>
        </is>
      </c>
      <c r="D713" t="n">
        <v>6.2099</v>
      </c>
      <c r="E713" t="n">
        <v>16.1</v>
      </c>
      <c r="F713" t="n">
        <v>12.94</v>
      </c>
      <c r="G713" t="n">
        <v>77.63</v>
      </c>
      <c r="H713" t="n">
        <v>0.99</v>
      </c>
      <c r="I713" t="n">
        <v>10</v>
      </c>
      <c r="J713" t="n">
        <v>256.09</v>
      </c>
      <c r="K713" t="n">
        <v>57.72</v>
      </c>
      <c r="L713" t="n">
        <v>14.25</v>
      </c>
      <c r="M713" t="n">
        <v>1</v>
      </c>
      <c r="N713" t="n">
        <v>64.11</v>
      </c>
      <c r="O713" t="n">
        <v>31818.13</v>
      </c>
      <c r="P713" t="n">
        <v>158.87</v>
      </c>
      <c r="Q713" t="n">
        <v>988.16</v>
      </c>
      <c r="R713" t="n">
        <v>43.28</v>
      </c>
      <c r="S713" t="n">
        <v>35.43</v>
      </c>
      <c r="T713" t="n">
        <v>2901.71</v>
      </c>
      <c r="U713" t="n">
        <v>0.82</v>
      </c>
      <c r="V713" t="n">
        <v>0.88</v>
      </c>
      <c r="W713" t="n">
        <v>2.99</v>
      </c>
      <c r="X713" t="n">
        <v>0.18</v>
      </c>
      <c r="Y713" t="n">
        <v>1</v>
      </c>
      <c r="Z713" t="n">
        <v>10</v>
      </c>
    </row>
    <row r="714">
      <c r="A714" t="n">
        <v>54</v>
      </c>
      <c r="B714" t="n">
        <v>120</v>
      </c>
      <c r="C714" t="inlineStr">
        <is>
          <t xml:space="preserve">CONCLUIDO	</t>
        </is>
      </c>
      <c r="D714" t="n">
        <v>6.2099</v>
      </c>
      <c r="E714" t="n">
        <v>16.1</v>
      </c>
      <c r="F714" t="n">
        <v>12.94</v>
      </c>
      <c r="G714" t="n">
        <v>77.63</v>
      </c>
      <c r="H714" t="n">
        <v>1.01</v>
      </c>
      <c r="I714" t="n">
        <v>10</v>
      </c>
      <c r="J714" t="n">
        <v>256.54</v>
      </c>
      <c r="K714" t="n">
        <v>57.72</v>
      </c>
      <c r="L714" t="n">
        <v>14.5</v>
      </c>
      <c r="M714" t="n">
        <v>0</v>
      </c>
      <c r="N714" t="n">
        <v>64.31999999999999</v>
      </c>
      <c r="O714" t="n">
        <v>31874.54</v>
      </c>
      <c r="P714" t="n">
        <v>159.12</v>
      </c>
      <c r="Q714" t="n">
        <v>988.16</v>
      </c>
      <c r="R714" t="n">
        <v>43.29</v>
      </c>
      <c r="S714" t="n">
        <v>35.43</v>
      </c>
      <c r="T714" t="n">
        <v>2903.59</v>
      </c>
      <c r="U714" t="n">
        <v>0.82</v>
      </c>
      <c r="V714" t="n">
        <v>0.88</v>
      </c>
      <c r="W714" t="n">
        <v>2.99</v>
      </c>
      <c r="X714" t="n">
        <v>0.18</v>
      </c>
      <c r="Y714" t="n">
        <v>1</v>
      </c>
      <c r="Z714" t="n">
        <v>10</v>
      </c>
    </row>
    <row r="715">
      <c r="A715" t="n">
        <v>0</v>
      </c>
      <c r="B715" t="n">
        <v>145</v>
      </c>
      <c r="C715" t="inlineStr">
        <is>
          <t xml:space="preserve">CONCLUIDO	</t>
        </is>
      </c>
      <c r="D715" t="n">
        <v>3.1005</v>
      </c>
      <c r="E715" t="n">
        <v>32.25</v>
      </c>
      <c r="F715" t="n">
        <v>17.34</v>
      </c>
      <c r="G715" t="n">
        <v>4.69</v>
      </c>
      <c r="H715" t="n">
        <v>0.06</v>
      </c>
      <c r="I715" t="n">
        <v>222</v>
      </c>
      <c r="J715" t="n">
        <v>285.18</v>
      </c>
      <c r="K715" t="n">
        <v>61.2</v>
      </c>
      <c r="L715" t="n">
        <v>1</v>
      </c>
      <c r="M715" t="n">
        <v>220</v>
      </c>
      <c r="N715" t="n">
        <v>77.98</v>
      </c>
      <c r="O715" t="n">
        <v>35406.83</v>
      </c>
      <c r="P715" t="n">
        <v>307.76</v>
      </c>
      <c r="Q715" t="n">
        <v>988.7</v>
      </c>
      <c r="R715" t="n">
        <v>180.73</v>
      </c>
      <c r="S715" t="n">
        <v>35.43</v>
      </c>
      <c r="T715" t="n">
        <v>70563.86</v>
      </c>
      <c r="U715" t="n">
        <v>0.2</v>
      </c>
      <c r="V715" t="n">
        <v>0.66</v>
      </c>
      <c r="W715" t="n">
        <v>3.33</v>
      </c>
      <c r="X715" t="n">
        <v>4.58</v>
      </c>
      <c r="Y715" t="n">
        <v>1</v>
      </c>
      <c r="Z715" t="n">
        <v>10</v>
      </c>
    </row>
    <row r="716">
      <c r="A716" t="n">
        <v>1</v>
      </c>
      <c r="B716" t="n">
        <v>145</v>
      </c>
      <c r="C716" t="inlineStr">
        <is>
          <t xml:space="preserve">CONCLUIDO	</t>
        </is>
      </c>
      <c r="D716" t="n">
        <v>3.5789</v>
      </c>
      <c r="E716" t="n">
        <v>27.94</v>
      </c>
      <c r="F716" t="n">
        <v>16.1</v>
      </c>
      <c r="G716" t="n">
        <v>5.85</v>
      </c>
      <c r="H716" t="n">
        <v>0.08</v>
      </c>
      <c r="I716" t="n">
        <v>165</v>
      </c>
      <c r="J716" t="n">
        <v>285.68</v>
      </c>
      <c r="K716" t="n">
        <v>61.2</v>
      </c>
      <c r="L716" t="n">
        <v>1.25</v>
      </c>
      <c r="M716" t="n">
        <v>163</v>
      </c>
      <c r="N716" t="n">
        <v>78.23999999999999</v>
      </c>
      <c r="O716" t="n">
        <v>35468.6</v>
      </c>
      <c r="P716" t="n">
        <v>285.16</v>
      </c>
      <c r="Q716" t="n">
        <v>988.54</v>
      </c>
      <c r="R716" t="n">
        <v>142.18</v>
      </c>
      <c r="S716" t="n">
        <v>35.43</v>
      </c>
      <c r="T716" t="n">
        <v>51577.47</v>
      </c>
      <c r="U716" t="n">
        <v>0.25</v>
      </c>
      <c r="V716" t="n">
        <v>0.71</v>
      </c>
      <c r="W716" t="n">
        <v>3.23</v>
      </c>
      <c r="X716" t="n">
        <v>3.34</v>
      </c>
      <c r="Y716" t="n">
        <v>1</v>
      </c>
      <c r="Z716" t="n">
        <v>10</v>
      </c>
    </row>
    <row r="717">
      <c r="A717" t="n">
        <v>2</v>
      </c>
      <c r="B717" t="n">
        <v>145</v>
      </c>
      <c r="C717" t="inlineStr">
        <is>
          <t xml:space="preserve">CONCLUIDO	</t>
        </is>
      </c>
      <c r="D717" t="n">
        <v>3.9205</v>
      </c>
      <c r="E717" t="n">
        <v>25.51</v>
      </c>
      <c r="F717" t="n">
        <v>15.44</v>
      </c>
      <c r="G717" t="n">
        <v>7.02</v>
      </c>
      <c r="H717" t="n">
        <v>0.09</v>
      </c>
      <c r="I717" t="n">
        <v>132</v>
      </c>
      <c r="J717" t="n">
        <v>286.19</v>
      </c>
      <c r="K717" t="n">
        <v>61.2</v>
      </c>
      <c r="L717" t="n">
        <v>1.5</v>
      </c>
      <c r="M717" t="n">
        <v>130</v>
      </c>
      <c r="N717" t="n">
        <v>78.48999999999999</v>
      </c>
      <c r="O717" t="n">
        <v>35530.47</v>
      </c>
      <c r="P717" t="n">
        <v>272.95</v>
      </c>
      <c r="Q717" t="n">
        <v>988.5700000000001</v>
      </c>
      <c r="R717" t="n">
        <v>121.03</v>
      </c>
      <c r="S717" t="n">
        <v>35.43</v>
      </c>
      <c r="T717" t="n">
        <v>41168.39</v>
      </c>
      <c r="U717" t="n">
        <v>0.29</v>
      </c>
      <c r="V717" t="n">
        <v>0.74</v>
      </c>
      <c r="W717" t="n">
        <v>3.19</v>
      </c>
      <c r="X717" t="n">
        <v>2.69</v>
      </c>
      <c r="Y717" t="n">
        <v>1</v>
      </c>
      <c r="Z717" t="n">
        <v>10</v>
      </c>
    </row>
    <row r="718">
      <c r="A718" t="n">
        <v>3</v>
      </c>
      <c r="B718" t="n">
        <v>145</v>
      </c>
      <c r="C718" t="inlineStr">
        <is>
          <t xml:space="preserve">CONCLUIDO	</t>
        </is>
      </c>
      <c r="D718" t="n">
        <v>4.2073</v>
      </c>
      <c r="E718" t="n">
        <v>23.77</v>
      </c>
      <c r="F718" t="n">
        <v>14.95</v>
      </c>
      <c r="G718" t="n">
        <v>8.23</v>
      </c>
      <c r="H718" t="n">
        <v>0.11</v>
      </c>
      <c r="I718" t="n">
        <v>109</v>
      </c>
      <c r="J718" t="n">
        <v>286.69</v>
      </c>
      <c r="K718" t="n">
        <v>61.2</v>
      </c>
      <c r="L718" t="n">
        <v>1.75</v>
      </c>
      <c r="M718" t="n">
        <v>107</v>
      </c>
      <c r="N718" t="n">
        <v>78.73999999999999</v>
      </c>
      <c r="O718" t="n">
        <v>35592.57</v>
      </c>
      <c r="P718" t="n">
        <v>263.54</v>
      </c>
      <c r="Q718" t="n">
        <v>988.33</v>
      </c>
      <c r="R718" t="n">
        <v>105.86</v>
      </c>
      <c r="S718" t="n">
        <v>35.43</v>
      </c>
      <c r="T718" t="n">
        <v>33694.91</v>
      </c>
      <c r="U718" t="n">
        <v>0.33</v>
      </c>
      <c r="V718" t="n">
        <v>0.76</v>
      </c>
      <c r="W718" t="n">
        <v>3.14</v>
      </c>
      <c r="X718" t="n">
        <v>2.19</v>
      </c>
      <c r="Y718" t="n">
        <v>1</v>
      </c>
      <c r="Z718" t="n">
        <v>10</v>
      </c>
    </row>
    <row r="719">
      <c r="A719" t="n">
        <v>4</v>
      </c>
      <c r="B719" t="n">
        <v>145</v>
      </c>
      <c r="C719" t="inlineStr">
        <is>
          <t xml:space="preserve">CONCLUIDO	</t>
        </is>
      </c>
      <c r="D719" t="n">
        <v>4.4135</v>
      </c>
      <c r="E719" t="n">
        <v>22.66</v>
      </c>
      <c r="F719" t="n">
        <v>14.64</v>
      </c>
      <c r="G719" t="n">
        <v>9.35</v>
      </c>
      <c r="H719" t="n">
        <v>0.12</v>
      </c>
      <c r="I719" t="n">
        <v>94</v>
      </c>
      <c r="J719" t="n">
        <v>287.19</v>
      </c>
      <c r="K719" t="n">
        <v>61.2</v>
      </c>
      <c r="L719" t="n">
        <v>2</v>
      </c>
      <c r="M719" t="n">
        <v>92</v>
      </c>
      <c r="N719" t="n">
        <v>78.98999999999999</v>
      </c>
      <c r="O719" t="n">
        <v>35654.65</v>
      </c>
      <c r="P719" t="n">
        <v>257.63</v>
      </c>
      <c r="Q719" t="n">
        <v>988.4</v>
      </c>
      <c r="R719" t="n">
        <v>96.44</v>
      </c>
      <c r="S719" t="n">
        <v>35.43</v>
      </c>
      <c r="T719" t="n">
        <v>29060</v>
      </c>
      <c r="U719" t="n">
        <v>0.37</v>
      </c>
      <c r="V719" t="n">
        <v>0.78</v>
      </c>
      <c r="W719" t="n">
        <v>3.12</v>
      </c>
      <c r="X719" t="n">
        <v>1.89</v>
      </c>
      <c r="Y719" t="n">
        <v>1</v>
      </c>
      <c r="Z719" t="n">
        <v>10</v>
      </c>
    </row>
    <row r="720">
      <c r="A720" t="n">
        <v>5</v>
      </c>
      <c r="B720" t="n">
        <v>145</v>
      </c>
      <c r="C720" t="inlineStr">
        <is>
          <t xml:space="preserve">CONCLUIDO	</t>
        </is>
      </c>
      <c r="D720" t="n">
        <v>4.598</v>
      </c>
      <c r="E720" t="n">
        <v>21.75</v>
      </c>
      <c r="F720" t="n">
        <v>14.38</v>
      </c>
      <c r="G720" t="n">
        <v>10.52</v>
      </c>
      <c r="H720" t="n">
        <v>0.14</v>
      </c>
      <c r="I720" t="n">
        <v>82</v>
      </c>
      <c r="J720" t="n">
        <v>287.7</v>
      </c>
      <c r="K720" t="n">
        <v>61.2</v>
      </c>
      <c r="L720" t="n">
        <v>2.25</v>
      </c>
      <c r="M720" t="n">
        <v>80</v>
      </c>
      <c r="N720" t="n">
        <v>79.25</v>
      </c>
      <c r="O720" t="n">
        <v>35716.83</v>
      </c>
      <c r="P720" t="n">
        <v>252.44</v>
      </c>
      <c r="Q720" t="n">
        <v>988.4</v>
      </c>
      <c r="R720" t="n">
        <v>88.48999999999999</v>
      </c>
      <c r="S720" t="n">
        <v>35.43</v>
      </c>
      <c r="T720" t="n">
        <v>25145.85</v>
      </c>
      <c r="U720" t="n">
        <v>0.4</v>
      </c>
      <c r="V720" t="n">
        <v>0.79</v>
      </c>
      <c r="W720" t="n">
        <v>3.09</v>
      </c>
      <c r="X720" t="n">
        <v>1.62</v>
      </c>
      <c r="Y720" t="n">
        <v>1</v>
      </c>
      <c r="Z720" t="n">
        <v>10</v>
      </c>
    </row>
    <row r="721">
      <c r="A721" t="n">
        <v>6</v>
      </c>
      <c r="B721" t="n">
        <v>145</v>
      </c>
      <c r="C721" t="inlineStr">
        <is>
          <t xml:space="preserve">CONCLUIDO	</t>
        </is>
      </c>
      <c r="D721" t="n">
        <v>4.7405</v>
      </c>
      <c r="E721" t="n">
        <v>21.09</v>
      </c>
      <c r="F721" t="n">
        <v>14.21</v>
      </c>
      <c r="G721" t="n">
        <v>11.68</v>
      </c>
      <c r="H721" t="n">
        <v>0.15</v>
      </c>
      <c r="I721" t="n">
        <v>73</v>
      </c>
      <c r="J721" t="n">
        <v>288.2</v>
      </c>
      <c r="K721" t="n">
        <v>61.2</v>
      </c>
      <c r="L721" t="n">
        <v>2.5</v>
      </c>
      <c r="M721" t="n">
        <v>71</v>
      </c>
      <c r="N721" t="n">
        <v>79.5</v>
      </c>
      <c r="O721" t="n">
        <v>35779.11</v>
      </c>
      <c r="P721" t="n">
        <v>248.83</v>
      </c>
      <c r="Q721" t="n">
        <v>988.47</v>
      </c>
      <c r="R721" t="n">
        <v>82.87</v>
      </c>
      <c r="S721" t="n">
        <v>35.43</v>
      </c>
      <c r="T721" t="n">
        <v>22382.47</v>
      </c>
      <c r="U721" t="n">
        <v>0.43</v>
      </c>
      <c r="V721" t="n">
        <v>0.8</v>
      </c>
      <c r="W721" t="n">
        <v>3.09</v>
      </c>
      <c r="X721" t="n">
        <v>1.45</v>
      </c>
      <c r="Y721" t="n">
        <v>1</v>
      </c>
      <c r="Z721" t="n">
        <v>10</v>
      </c>
    </row>
    <row r="722">
      <c r="A722" t="n">
        <v>7</v>
      </c>
      <c r="B722" t="n">
        <v>145</v>
      </c>
      <c r="C722" t="inlineStr">
        <is>
          <t xml:space="preserve">CONCLUIDO	</t>
        </is>
      </c>
      <c r="D722" t="n">
        <v>4.8816</v>
      </c>
      <c r="E722" t="n">
        <v>20.48</v>
      </c>
      <c r="F722" t="n">
        <v>14.03</v>
      </c>
      <c r="G722" t="n">
        <v>12.95</v>
      </c>
      <c r="H722" t="n">
        <v>0.17</v>
      </c>
      <c r="I722" t="n">
        <v>65</v>
      </c>
      <c r="J722" t="n">
        <v>288.71</v>
      </c>
      <c r="K722" t="n">
        <v>61.2</v>
      </c>
      <c r="L722" t="n">
        <v>2.75</v>
      </c>
      <c r="M722" t="n">
        <v>63</v>
      </c>
      <c r="N722" t="n">
        <v>79.76000000000001</v>
      </c>
      <c r="O722" t="n">
        <v>35841.5</v>
      </c>
      <c r="P722" t="n">
        <v>245.2</v>
      </c>
      <c r="Q722" t="n">
        <v>988.3</v>
      </c>
      <c r="R722" t="n">
        <v>77.34999999999999</v>
      </c>
      <c r="S722" t="n">
        <v>35.43</v>
      </c>
      <c r="T722" t="n">
        <v>19662.72</v>
      </c>
      <c r="U722" t="n">
        <v>0.46</v>
      </c>
      <c r="V722" t="n">
        <v>0.8100000000000001</v>
      </c>
      <c r="W722" t="n">
        <v>3.07</v>
      </c>
      <c r="X722" t="n">
        <v>1.28</v>
      </c>
      <c r="Y722" t="n">
        <v>1</v>
      </c>
      <c r="Z722" t="n">
        <v>10</v>
      </c>
    </row>
    <row r="723">
      <c r="A723" t="n">
        <v>8</v>
      </c>
      <c r="B723" t="n">
        <v>145</v>
      </c>
      <c r="C723" t="inlineStr">
        <is>
          <t xml:space="preserve">CONCLUIDO	</t>
        </is>
      </c>
      <c r="D723" t="n">
        <v>4.9882</v>
      </c>
      <c r="E723" t="n">
        <v>20.05</v>
      </c>
      <c r="F723" t="n">
        <v>13.92</v>
      </c>
      <c r="G723" t="n">
        <v>14.15</v>
      </c>
      <c r="H723" t="n">
        <v>0.18</v>
      </c>
      <c r="I723" t="n">
        <v>59</v>
      </c>
      <c r="J723" t="n">
        <v>289.21</v>
      </c>
      <c r="K723" t="n">
        <v>61.2</v>
      </c>
      <c r="L723" t="n">
        <v>3</v>
      </c>
      <c r="M723" t="n">
        <v>57</v>
      </c>
      <c r="N723" t="n">
        <v>80.02</v>
      </c>
      <c r="O723" t="n">
        <v>35903.99</v>
      </c>
      <c r="P723" t="n">
        <v>242.66</v>
      </c>
      <c r="Q723" t="n">
        <v>988.36</v>
      </c>
      <c r="R723" t="n">
        <v>73.62</v>
      </c>
      <c r="S723" t="n">
        <v>35.43</v>
      </c>
      <c r="T723" t="n">
        <v>17824.08</v>
      </c>
      <c r="U723" t="n">
        <v>0.48</v>
      </c>
      <c r="V723" t="n">
        <v>0.82</v>
      </c>
      <c r="W723" t="n">
        <v>3.07</v>
      </c>
      <c r="X723" t="n">
        <v>1.16</v>
      </c>
      <c r="Y723" t="n">
        <v>1</v>
      </c>
      <c r="Z723" t="n">
        <v>10</v>
      </c>
    </row>
    <row r="724">
      <c r="A724" t="n">
        <v>9</v>
      </c>
      <c r="B724" t="n">
        <v>145</v>
      </c>
      <c r="C724" t="inlineStr">
        <is>
          <t xml:space="preserve">CONCLUIDO	</t>
        </is>
      </c>
      <c r="D724" t="n">
        <v>5.0819</v>
      </c>
      <c r="E724" t="n">
        <v>19.68</v>
      </c>
      <c r="F724" t="n">
        <v>13.82</v>
      </c>
      <c r="G724" t="n">
        <v>15.35</v>
      </c>
      <c r="H724" t="n">
        <v>0.2</v>
      </c>
      <c r="I724" t="n">
        <v>54</v>
      </c>
      <c r="J724" t="n">
        <v>289.72</v>
      </c>
      <c r="K724" t="n">
        <v>61.2</v>
      </c>
      <c r="L724" t="n">
        <v>3.25</v>
      </c>
      <c r="M724" t="n">
        <v>52</v>
      </c>
      <c r="N724" t="n">
        <v>80.27</v>
      </c>
      <c r="O724" t="n">
        <v>35966.59</v>
      </c>
      <c r="P724" t="n">
        <v>240.26</v>
      </c>
      <c r="Q724" t="n">
        <v>988.2</v>
      </c>
      <c r="R724" t="n">
        <v>70.45999999999999</v>
      </c>
      <c r="S724" t="n">
        <v>35.43</v>
      </c>
      <c r="T724" t="n">
        <v>16272.55</v>
      </c>
      <c r="U724" t="n">
        <v>0.5</v>
      </c>
      <c r="V724" t="n">
        <v>0.82</v>
      </c>
      <c r="W724" t="n">
        <v>3.06</v>
      </c>
      <c r="X724" t="n">
        <v>1.06</v>
      </c>
      <c r="Y724" t="n">
        <v>1</v>
      </c>
      <c r="Z724" t="n">
        <v>10</v>
      </c>
    </row>
    <row r="725">
      <c r="A725" t="n">
        <v>10</v>
      </c>
      <c r="B725" t="n">
        <v>145</v>
      </c>
      <c r="C725" t="inlineStr">
        <is>
          <t xml:space="preserve">CONCLUIDO	</t>
        </is>
      </c>
      <c r="D725" t="n">
        <v>5.1541</v>
      </c>
      <c r="E725" t="n">
        <v>19.4</v>
      </c>
      <c r="F725" t="n">
        <v>13.76</v>
      </c>
      <c r="G725" t="n">
        <v>16.51</v>
      </c>
      <c r="H725" t="n">
        <v>0.21</v>
      </c>
      <c r="I725" t="n">
        <v>50</v>
      </c>
      <c r="J725" t="n">
        <v>290.23</v>
      </c>
      <c r="K725" t="n">
        <v>61.2</v>
      </c>
      <c r="L725" t="n">
        <v>3.5</v>
      </c>
      <c r="M725" t="n">
        <v>48</v>
      </c>
      <c r="N725" t="n">
        <v>80.53</v>
      </c>
      <c r="O725" t="n">
        <v>36029.29</v>
      </c>
      <c r="P725" t="n">
        <v>238.74</v>
      </c>
      <c r="Q725" t="n">
        <v>988.5700000000001</v>
      </c>
      <c r="R725" t="n">
        <v>68.97</v>
      </c>
      <c r="S725" t="n">
        <v>35.43</v>
      </c>
      <c r="T725" t="n">
        <v>15547.4</v>
      </c>
      <c r="U725" t="n">
        <v>0.51</v>
      </c>
      <c r="V725" t="n">
        <v>0.83</v>
      </c>
      <c r="W725" t="n">
        <v>3.05</v>
      </c>
      <c r="X725" t="n">
        <v>1</v>
      </c>
      <c r="Y725" t="n">
        <v>1</v>
      </c>
      <c r="Z725" t="n">
        <v>10</v>
      </c>
    </row>
    <row r="726">
      <c r="A726" t="n">
        <v>11</v>
      </c>
      <c r="B726" t="n">
        <v>145</v>
      </c>
      <c r="C726" t="inlineStr">
        <is>
          <t xml:space="preserve">CONCLUIDO	</t>
        </is>
      </c>
      <c r="D726" t="n">
        <v>5.217</v>
      </c>
      <c r="E726" t="n">
        <v>19.17</v>
      </c>
      <c r="F726" t="n">
        <v>13.69</v>
      </c>
      <c r="G726" t="n">
        <v>17.47</v>
      </c>
      <c r="H726" t="n">
        <v>0.23</v>
      </c>
      <c r="I726" t="n">
        <v>47</v>
      </c>
      <c r="J726" t="n">
        <v>290.74</v>
      </c>
      <c r="K726" t="n">
        <v>61.2</v>
      </c>
      <c r="L726" t="n">
        <v>3.75</v>
      </c>
      <c r="M726" t="n">
        <v>45</v>
      </c>
      <c r="N726" t="n">
        <v>80.79000000000001</v>
      </c>
      <c r="O726" t="n">
        <v>36092.1</v>
      </c>
      <c r="P726" t="n">
        <v>236.84</v>
      </c>
      <c r="Q726" t="n">
        <v>988.21</v>
      </c>
      <c r="R726" t="n">
        <v>66.5</v>
      </c>
      <c r="S726" t="n">
        <v>35.43</v>
      </c>
      <c r="T726" t="n">
        <v>14326.94</v>
      </c>
      <c r="U726" t="n">
        <v>0.53</v>
      </c>
      <c r="V726" t="n">
        <v>0.83</v>
      </c>
      <c r="W726" t="n">
        <v>3.05</v>
      </c>
      <c r="X726" t="n">
        <v>0.93</v>
      </c>
      <c r="Y726" t="n">
        <v>1</v>
      </c>
      <c r="Z726" t="n">
        <v>10</v>
      </c>
    </row>
    <row r="727">
      <c r="A727" t="n">
        <v>12</v>
      </c>
      <c r="B727" t="n">
        <v>145</v>
      </c>
      <c r="C727" t="inlineStr">
        <is>
          <t xml:space="preserve">CONCLUIDO	</t>
        </is>
      </c>
      <c r="D727" t="n">
        <v>5.3007</v>
      </c>
      <c r="E727" t="n">
        <v>18.87</v>
      </c>
      <c r="F727" t="n">
        <v>13.6</v>
      </c>
      <c r="G727" t="n">
        <v>18.98</v>
      </c>
      <c r="H727" t="n">
        <v>0.24</v>
      </c>
      <c r="I727" t="n">
        <v>43</v>
      </c>
      <c r="J727" t="n">
        <v>291.25</v>
      </c>
      <c r="K727" t="n">
        <v>61.2</v>
      </c>
      <c r="L727" t="n">
        <v>4</v>
      </c>
      <c r="M727" t="n">
        <v>41</v>
      </c>
      <c r="N727" t="n">
        <v>81.05</v>
      </c>
      <c r="O727" t="n">
        <v>36155.02</v>
      </c>
      <c r="P727" t="n">
        <v>234.77</v>
      </c>
      <c r="Q727" t="n">
        <v>988.15</v>
      </c>
      <c r="R727" t="n">
        <v>64.09</v>
      </c>
      <c r="S727" t="n">
        <v>35.43</v>
      </c>
      <c r="T727" t="n">
        <v>13142.62</v>
      </c>
      <c r="U727" t="n">
        <v>0.55</v>
      </c>
      <c r="V727" t="n">
        <v>0.84</v>
      </c>
      <c r="W727" t="n">
        <v>3.03</v>
      </c>
      <c r="X727" t="n">
        <v>0.84</v>
      </c>
      <c r="Y727" t="n">
        <v>1</v>
      </c>
      <c r="Z727" t="n">
        <v>10</v>
      </c>
    </row>
    <row r="728">
      <c r="A728" t="n">
        <v>13</v>
      </c>
      <c r="B728" t="n">
        <v>145</v>
      </c>
      <c r="C728" t="inlineStr">
        <is>
          <t xml:space="preserve">CONCLUIDO	</t>
        </is>
      </c>
      <c r="D728" t="n">
        <v>5.3405</v>
      </c>
      <c r="E728" t="n">
        <v>18.72</v>
      </c>
      <c r="F728" t="n">
        <v>13.57</v>
      </c>
      <c r="G728" t="n">
        <v>19.85</v>
      </c>
      <c r="H728" t="n">
        <v>0.26</v>
      </c>
      <c r="I728" t="n">
        <v>41</v>
      </c>
      <c r="J728" t="n">
        <v>291.76</v>
      </c>
      <c r="K728" t="n">
        <v>61.2</v>
      </c>
      <c r="L728" t="n">
        <v>4.25</v>
      </c>
      <c r="M728" t="n">
        <v>39</v>
      </c>
      <c r="N728" t="n">
        <v>81.31</v>
      </c>
      <c r="O728" t="n">
        <v>36218.04</v>
      </c>
      <c r="P728" t="n">
        <v>233.73</v>
      </c>
      <c r="Q728" t="n">
        <v>988.25</v>
      </c>
      <c r="R728" t="n">
        <v>62.61</v>
      </c>
      <c r="S728" t="n">
        <v>35.43</v>
      </c>
      <c r="T728" t="n">
        <v>12408.89</v>
      </c>
      <c r="U728" t="n">
        <v>0.57</v>
      </c>
      <c r="V728" t="n">
        <v>0.84</v>
      </c>
      <c r="W728" t="n">
        <v>3.04</v>
      </c>
      <c r="X728" t="n">
        <v>0.8100000000000001</v>
      </c>
      <c r="Y728" t="n">
        <v>1</v>
      </c>
      <c r="Z728" t="n">
        <v>10</v>
      </c>
    </row>
    <row r="729">
      <c r="A729" t="n">
        <v>14</v>
      </c>
      <c r="B729" t="n">
        <v>145</v>
      </c>
      <c r="C729" t="inlineStr">
        <is>
          <t xml:space="preserve">CONCLUIDO	</t>
        </is>
      </c>
      <c r="D729" t="n">
        <v>5.4064</v>
      </c>
      <c r="E729" t="n">
        <v>18.5</v>
      </c>
      <c r="F729" t="n">
        <v>13.5</v>
      </c>
      <c r="G729" t="n">
        <v>21.32</v>
      </c>
      <c r="H729" t="n">
        <v>0.27</v>
      </c>
      <c r="I729" t="n">
        <v>38</v>
      </c>
      <c r="J729" t="n">
        <v>292.27</v>
      </c>
      <c r="K729" t="n">
        <v>61.2</v>
      </c>
      <c r="L729" t="n">
        <v>4.5</v>
      </c>
      <c r="M729" t="n">
        <v>36</v>
      </c>
      <c r="N729" t="n">
        <v>81.56999999999999</v>
      </c>
      <c r="O729" t="n">
        <v>36281.16</v>
      </c>
      <c r="P729" t="n">
        <v>232</v>
      </c>
      <c r="Q729" t="n">
        <v>988.24</v>
      </c>
      <c r="R729" t="n">
        <v>60.95</v>
      </c>
      <c r="S729" t="n">
        <v>35.43</v>
      </c>
      <c r="T729" t="n">
        <v>11594.69</v>
      </c>
      <c r="U729" t="n">
        <v>0.58</v>
      </c>
      <c r="V729" t="n">
        <v>0.84</v>
      </c>
      <c r="W729" t="n">
        <v>3.02</v>
      </c>
      <c r="X729" t="n">
        <v>0.74</v>
      </c>
      <c r="Y729" t="n">
        <v>1</v>
      </c>
      <c r="Z729" t="n">
        <v>10</v>
      </c>
    </row>
    <row r="730">
      <c r="A730" t="n">
        <v>15</v>
      </c>
      <c r="B730" t="n">
        <v>145</v>
      </c>
      <c r="C730" t="inlineStr">
        <is>
          <t xml:space="preserve">CONCLUIDO	</t>
        </is>
      </c>
      <c r="D730" t="n">
        <v>5.4551</v>
      </c>
      <c r="E730" t="n">
        <v>18.33</v>
      </c>
      <c r="F730" t="n">
        <v>13.44</v>
      </c>
      <c r="G730" t="n">
        <v>22.4</v>
      </c>
      <c r="H730" t="n">
        <v>0.29</v>
      </c>
      <c r="I730" t="n">
        <v>36</v>
      </c>
      <c r="J730" t="n">
        <v>292.79</v>
      </c>
      <c r="K730" t="n">
        <v>61.2</v>
      </c>
      <c r="L730" t="n">
        <v>4.75</v>
      </c>
      <c r="M730" t="n">
        <v>34</v>
      </c>
      <c r="N730" t="n">
        <v>81.84</v>
      </c>
      <c r="O730" t="n">
        <v>36344.4</v>
      </c>
      <c r="P730" t="n">
        <v>230.37</v>
      </c>
      <c r="Q730" t="n">
        <v>988.21</v>
      </c>
      <c r="R730" t="n">
        <v>59.06</v>
      </c>
      <c r="S730" t="n">
        <v>35.43</v>
      </c>
      <c r="T730" t="n">
        <v>10663.58</v>
      </c>
      <c r="U730" t="n">
        <v>0.6</v>
      </c>
      <c r="V730" t="n">
        <v>0.85</v>
      </c>
      <c r="W730" t="n">
        <v>3.02</v>
      </c>
      <c r="X730" t="n">
        <v>0.6899999999999999</v>
      </c>
      <c r="Y730" t="n">
        <v>1</v>
      </c>
      <c r="Z730" t="n">
        <v>10</v>
      </c>
    </row>
    <row r="731">
      <c r="A731" t="n">
        <v>16</v>
      </c>
      <c r="B731" t="n">
        <v>145</v>
      </c>
      <c r="C731" t="inlineStr">
        <is>
          <t xml:space="preserve">CONCLUIDO	</t>
        </is>
      </c>
      <c r="D731" t="n">
        <v>5.4912</v>
      </c>
      <c r="E731" t="n">
        <v>18.21</v>
      </c>
      <c r="F731" t="n">
        <v>13.43</v>
      </c>
      <c r="G731" t="n">
        <v>23.7</v>
      </c>
      <c r="H731" t="n">
        <v>0.3</v>
      </c>
      <c r="I731" t="n">
        <v>34</v>
      </c>
      <c r="J731" t="n">
        <v>293.3</v>
      </c>
      <c r="K731" t="n">
        <v>61.2</v>
      </c>
      <c r="L731" t="n">
        <v>5</v>
      </c>
      <c r="M731" t="n">
        <v>32</v>
      </c>
      <c r="N731" t="n">
        <v>82.09999999999999</v>
      </c>
      <c r="O731" t="n">
        <v>36407.75</v>
      </c>
      <c r="P731" t="n">
        <v>229.59</v>
      </c>
      <c r="Q731" t="n">
        <v>988.22</v>
      </c>
      <c r="R731" t="n">
        <v>58.78</v>
      </c>
      <c r="S731" t="n">
        <v>35.43</v>
      </c>
      <c r="T731" t="n">
        <v>10533.58</v>
      </c>
      <c r="U731" t="n">
        <v>0.6</v>
      </c>
      <c r="V731" t="n">
        <v>0.85</v>
      </c>
      <c r="W731" t="n">
        <v>3.02</v>
      </c>
      <c r="X731" t="n">
        <v>0.68</v>
      </c>
      <c r="Y731" t="n">
        <v>1</v>
      </c>
      <c r="Z731" t="n">
        <v>10</v>
      </c>
    </row>
    <row r="732">
      <c r="A732" t="n">
        <v>17</v>
      </c>
      <c r="B732" t="n">
        <v>145</v>
      </c>
      <c r="C732" t="inlineStr">
        <is>
          <t xml:space="preserve">CONCLUIDO	</t>
        </is>
      </c>
      <c r="D732" t="n">
        <v>5.5208</v>
      </c>
      <c r="E732" t="n">
        <v>18.11</v>
      </c>
      <c r="F732" t="n">
        <v>13.39</v>
      </c>
      <c r="G732" t="n">
        <v>24.34</v>
      </c>
      <c r="H732" t="n">
        <v>0.32</v>
      </c>
      <c r="I732" t="n">
        <v>33</v>
      </c>
      <c r="J732" t="n">
        <v>293.81</v>
      </c>
      <c r="K732" t="n">
        <v>61.2</v>
      </c>
      <c r="L732" t="n">
        <v>5.25</v>
      </c>
      <c r="M732" t="n">
        <v>31</v>
      </c>
      <c r="N732" t="n">
        <v>82.36</v>
      </c>
      <c r="O732" t="n">
        <v>36471.2</v>
      </c>
      <c r="P732" t="n">
        <v>228.36</v>
      </c>
      <c r="Q732" t="n">
        <v>988.2</v>
      </c>
      <c r="R732" t="n">
        <v>57.49</v>
      </c>
      <c r="S732" t="n">
        <v>35.43</v>
      </c>
      <c r="T732" t="n">
        <v>9891.190000000001</v>
      </c>
      <c r="U732" t="n">
        <v>0.62</v>
      </c>
      <c r="V732" t="n">
        <v>0.85</v>
      </c>
      <c r="W732" t="n">
        <v>3.02</v>
      </c>
      <c r="X732" t="n">
        <v>0.63</v>
      </c>
      <c r="Y732" t="n">
        <v>1</v>
      </c>
      <c r="Z732" t="n">
        <v>10</v>
      </c>
    </row>
    <row r="733">
      <c r="A733" t="n">
        <v>18</v>
      </c>
      <c r="B733" t="n">
        <v>145</v>
      </c>
      <c r="C733" t="inlineStr">
        <is>
          <t xml:space="preserve">CONCLUIDO	</t>
        </is>
      </c>
      <c r="D733" t="n">
        <v>5.5604</v>
      </c>
      <c r="E733" t="n">
        <v>17.98</v>
      </c>
      <c r="F733" t="n">
        <v>13.36</v>
      </c>
      <c r="G733" t="n">
        <v>25.87</v>
      </c>
      <c r="H733" t="n">
        <v>0.33</v>
      </c>
      <c r="I733" t="n">
        <v>31</v>
      </c>
      <c r="J733" t="n">
        <v>294.33</v>
      </c>
      <c r="K733" t="n">
        <v>61.2</v>
      </c>
      <c r="L733" t="n">
        <v>5.5</v>
      </c>
      <c r="M733" t="n">
        <v>29</v>
      </c>
      <c r="N733" t="n">
        <v>82.63</v>
      </c>
      <c r="O733" t="n">
        <v>36534.76</v>
      </c>
      <c r="P733" t="n">
        <v>227.48</v>
      </c>
      <c r="Q733" t="n">
        <v>988.15</v>
      </c>
      <c r="R733" t="n">
        <v>56.7</v>
      </c>
      <c r="S733" t="n">
        <v>35.43</v>
      </c>
      <c r="T733" t="n">
        <v>9507.08</v>
      </c>
      <c r="U733" t="n">
        <v>0.62</v>
      </c>
      <c r="V733" t="n">
        <v>0.85</v>
      </c>
      <c r="W733" t="n">
        <v>3.02</v>
      </c>
      <c r="X733" t="n">
        <v>0.61</v>
      </c>
      <c r="Y733" t="n">
        <v>1</v>
      </c>
      <c r="Z733" t="n">
        <v>10</v>
      </c>
    </row>
    <row r="734">
      <c r="A734" t="n">
        <v>19</v>
      </c>
      <c r="B734" t="n">
        <v>145</v>
      </c>
      <c r="C734" t="inlineStr">
        <is>
          <t xml:space="preserve">CONCLUIDO	</t>
        </is>
      </c>
      <c r="D734" t="n">
        <v>5.5897</v>
      </c>
      <c r="E734" t="n">
        <v>17.89</v>
      </c>
      <c r="F734" t="n">
        <v>13.32</v>
      </c>
      <c r="G734" t="n">
        <v>26.65</v>
      </c>
      <c r="H734" t="n">
        <v>0.35</v>
      </c>
      <c r="I734" t="n">
        <v>30</v>
      </c>
      <c r="J734" t="n">
        <v>294.84</v>
      </c>
      <c r="K734" t="n">
        <v>61.2</v>
      </c>
      <c r="L734" t="n">
        <v>5.75</v>
      </c>
      <c r="M734" t="n">
        <v>28</v>
      </c>
      <c r="N734" t="n">
        <v>82.90000000000001</v>
      </c>
      <c r="O734" t="n">
        <v>36598.44</v>
      </c>
      <c r="P734" t="n">
        <v>225.95</v>
      </c>
      <c r="Q734" t="n">
        <v>988.12</v>
      </c>
      <c r="R734" t="n">
        <v>55.48</v>
      </c>
      <c r="S734" t="n">
        <v>35.43</v>
      </c>
      <c r="T734" t="n">
        <v>8903.049999999999</v>
      </c>
      <c r="U734" t="n">
        <v>0.64</v>
      </c>
      <c r="V734" t="n">
        <v>0.86</v>
      </c>
      <c r="W734" t="n">
        <v>3.01</v>
      </c>
      <c r="X734" t="n">
        <v>0.57</v>
      </c>
      <c r="Y734" t="n">
        <v>1</v>
      </c>
      <c r="Z734" t="n">
        <v>10</v>
      </c>
    </row>
    <row r="735">
      <c r="A735" t="n">
        <v>20</v>
      </c>
      <c r="B735" t="n">
        <v>145</v>
      </c>
      <c r="C735" t="inlineStr">
        <is>
          <t xml:space="preserve">CONCLUIDO	</t>
        </is>
      </c>
      <c r="D735" t="n">
        <v>5.6284</v>
      </c>
      <c r="E735" t="n">
        <v>17.77</v>
      </c>
      <c r="F735" t="n">
        <v>13.31</v>
      </c>
      <c r="G735" t="n">
        <v>28.52</v>
      </c>
      <c r="H735" t="n">
        <v>0.36</v>
      </c>
      <c r="I735" t="n">
        <v>28</v>
      </c>
      <c r="J735" t="n">
        <v>295.36</v>
      </c>
      <c r="K735" t="n">
        <v>61.2</v>
      </c>
      <c r="L735" t="n">
        <v>6</v>
      </c>
      <c r="M735" t="n">
        <v>26</v>
      </c>
      <c r="N735" t="n">
        <v>83.16</v>
      </c>
      <c r="O735" t="n">
        <v>36662.22</v>
      </c>
      <c r="P735" t="n">
        <v>225.14</v>
      </c>
      <c r="Q735" t="n">
        <v>988.11</v>
      </c>
      <c r="R735" t="n">
        <v>54.9</v>
      </c>
      <c r="S735" t="n">
        <v>35.43</v>
      </c>
      <c r="T735" t="n">
        <v>8620.24</v>
      </c>
      <c r="U735" t="n">
        <v>0.65</v>
      </c>
      <c r="V735" t="n">
        <v>0.86</v>
      </c>
      <c r="W735" t="n">
        <v>3.01</v>
      </c>
      <c r="X735" t="n">
        <v>0.55</v>
      </c>
      <c r="Y735" t="n">
        <v>1</v>
      </c>
      <c r="Z735" t="n">
        <v>10</v>
      </c>
    </row>
    <row r="736">
      <c r="A736" t="n">
        <v>21</v>
      </c>
      <c r="B736" t="n">
        <v>145</v>
      </c>
      <c r="C736" t="inlineStr">
        <is>
          <t xml:space="preserve">CONCLUIDO	</t>
        </is>
      </c>
      <c r="D736" t="n">
        <v>5.657</v>
      </c>
      <c r="E736" t="n">
        <v>17.68</v>
      </c>
      <c r="F736" t="n">
        <v>13.27</v>
      </c>
      <c r="G736" t="n">
        <v>29.5</v>
      </c>
      <c r="H736" t="n">
        <v>0.38</v>
      </c>
      <c r="I736" t="n">
        <v>27</v>
      </c>
      <c r="J736" t="n">
        <v>295.88</v>
      </c>
      <c r="K736" t="n">
        <v>61.2</v>
      </c>
      <c r="L736" t="n">
        <v>6.25</v>
      </c>
      <c r="M736" t="n">
        <v>25</v>
      </c>
      <c r="N736" t="n">
        <v>83.43000000000001</v>
      </c>
      <c r="O736" t="n">
        <v>36726.12</v>
      </c>
      <c r="P736" t="n">
        <v>223.9</v>
      </c>
      <c r="Q736" t="n">
        <v>988.08</v>
      </c>
      <c r="R736" t="n">
        <v>53.93</v>
      </c>
      <c r="S736" t="n">
        <v>35.43</v>
      </c>
      <c r="T736" t="n">
        <v>8142.95</v>
      </c>
      <c r="U736" t="n">
        <v>0.66</v>
      </c>
      <c r="V736" t="n">
        <v>0.86</v>
      </c>
      <c r="W736" t="n">
        <v>3.01</v>
      </c>
      <c r="X736" t="n">
        <v>0.52</v>
      </c>
      <c r="Y736" t="n">
        <v>1</v>
      </c>
      <c r="Z736" t="n">
        <v>10</v>
      </c>
    </row>
    <row r="737">
      <c r="A737" t="n">
        <v>22</v>
      </c>
      <c r="B737" t="n">
        <v>145</v>
      </c>
      <c r="C737" t="inlineStr">
        <is>
          <t xml:space="preserve">CONCLUIDO	</t>
        </is>
      </c>
      <c r="D737" t="n">
        <v>5.681</v>
      </c>
      <c r="E737" t="n">
        <v>17.6</v>
      </c>
      <c r="F737" t="n">
        <v>13.25</v>
      </c>
      <c r="G737" t="n">
        <v>30.58</v>
      </c>
      <c r="H737" t="n">
        <v>0.39</v>
      </c>
      <c r="I737" t="n">
        <v>26</v>
      </c>
      <c r="J737" t="n">
        <v>296.4</v>
      </c>
      <c r="K737" t="n">
        <v>61.2</v>
      </c>
      <c r="L737" t="n">
        <v>6.5</v>
      </c>
      <c r="M737" t="n">
        <v>24</v>
      </c>
      <c r="N737" t="n">
        <v>83.7</v>
      </c>
      <c r="O737" t="n">
        <v>36790.13</v>
      </c>
      <c r="P737" t="n">
        <v>223.19</v>
      </c>
      <c r="Q737" t="n">
        <v>988.2</v>
      </c>
      <c r="R737" t="n">
        <v>53.21</v>
      </c>
      <c r="S737" t="n">
        <v>35.43</v>
      </c>
      <c r="T737" t="n">
        <v>7785.02</v>
      </c>
      <c r="U737" t="n">
        <v>0.67</v>
      </c>
      <c r="V737" t="n">
        <v>0.86</v>
      </c>
      <c r="W737" t="n">
        <v>3.01</v>
      </c>
      <c r="X737" t="n">
        <v>0.5</v>
      </c>
      <c r="Y737" t="n">
        <v>1</v>
      </c>
      <c r="Z737" t="n">
        <v>10</v>
      </c>
    </row>
    <row r="738">
      <c r="A738" t="n">
        <v>23</v>
      </c>
      <c r="B738" t="n">
        <v>145</v>
      </c>
      <c r="C738" t="inlineStr">
        <is>
          <t xml:space="preserve">CONCLUIDO	</t>
        </is>
      </c>
      <c r="D738" t="n">
        <v>5.7035</v>
      </c>
      <c r="E738" t="n">
        <v>17.53</v>
      </c>
      <c r="F738" t="n">
        <v>13.24</v>
      </c>
      <c r="G738" t="n">
        <v>31.77</v>
      </c>
      <c r="H738" t="n">
        <v>0.4</v>
      </c>
      <c r="I738" t="n">
        <v>25</v>
      </c>
      <c r="J738" t="n">
        <v>296.92</v>
      </c>
      <c r="K738" t="n">
        <v>61.2</v>
      </c>
      <c r="L738" t="n">
        <v>6.75</v>
      </c>
      <c r="M738" t="n">
        <v>23</v>
      </c>
      <c r="N738" t="n">
        <v>83.97</v>
      </c>
      <c r="O738" t="n">
        <v>36854.25</v>
      </c>
      <c r="P738" t="n">
        <v>222.43</v>
      </c>
      <c r="Q738" t="n">
        <v>988.21</v>
      </c>
      <c r="R738" t="n">
        <v>52.85</v>
      </c>
      <c r="S738" t="n">
        <v>35.43</v>
      </c>
      <c r="T738" t="n">
        <v>7613.37</v>
      </c>
      <c r="U738" t="n">
        <v>0.67</v>
      </c>
      <c r="V738" t="n">
        <v>0.86</v>
      </c>
      <c r="W738" t="n">
        <v>3</v>
      </c>
      <c r="X738" t="n">
        <v>0.48</v>
      </c>
      <c r="Y738" t="n">
        <v>1</v>
      </c>
      <c r="Z738" t="n">
        <v>10</v>
      </c>
    </row>
    <row r="739">
      <c r="A739" t="n">
        <v>24</v>
      </c>
      <c r="B739" t="n">
        <v>145</v>
      </c>
      <c r="C739" t="inlineStr">
        <is>
          <t xml:space="preserve">CONCLUIDO	</t>
        </is>
      </c>
      <c r="D739" t="n">
        <v>5.7267</v>
      </c>
      <c r="E739" t="n">
        <v>17.46</v>
      </c>
      <c r="F739" t="n">
        <v>13.22</v>
      </c>
      <c r="G739" t="n">
        <v>33.05</v>
      </c>
      <c r="H739" t="n">
        <v>0.42</v>
      </c>
      <c r="I739" t="n">
        <v>24</v>
      </c>
      <c r="J739" t="n">
        <v>297.44</v>
      </c>
      <c r="K739" t="n">
        <v>61.2</v>
      </c>
      <c r="L739" t="n">
        <v>7</v>
      </c>
      <c r="M739" t="n">
        <v>22</v>
      </c>
      <c r="N739" t="n">
        <v>84.23999999999999</v>
      </c>
      <c r="O739" t="n">
        <v>36918.48</v>
      </c>
      <c r="P739" t="n">
        <v>221.58</v>
      </c>
      <c r="Q739" t="n">
        <v>988.1</v>
      </c>
      <c r="R739" t="n">
        <v>52.17</v>
      </c>
      <c r="S739" t="n">
        <v>35.43</v>
      </c>
      <c r="T739" t="n">
        <v>7275.45</v>
      </c>
      <c r="U739" t="n">
        <v>0.68</v>
      </c>
      <c r="V739" t="n">
        <v>0.86</v>
      </c>
      <c r="W739" t="n">
        <v>3.01</v>
      </c>
      <c r="X739" t="n">
        <v>0.47</v>
      </c>
      <c r="Y739" t="n">
        <v>1</v>
      </c>
      <c r="Z739" t="n">
        <v>10</v>
      </c>
    </row>
    <row r="740">
      <c r="A740" t="n">
        <v>25</v>
      </c>
      <c r="B740" t="n">
        <v>145</v>
      </c>
      <c r="C740" t="inlineStr">
        <is>
          <t xml:space="preserve">CONCLUIDO	</t>
        </is>
      </c>
      <c r="D740" t="n">
        <v>5.7491</v>
      </c>
      <c r="E740" t="n">
        <v>17.39</v>
      </c>
      <c r="F740" t="n">
        <v>13.21</v>
      </c>
      <c r="G740" t="n">
        <v>34.45</v>
      </c>
      <c r="H740" t="n">
        <v>0.43</v>
      </c>
      <c r="I740" t="n">
        <v>23</v>
      </c>
      <c r="J740" t="n">
        <v>297.96</v>
      </c>
      <c r="K740" t="n">
        <v>61.2</v>
      </c>
      <c r="L740" t="n">
        <v>7.25</v>
      </c>
      <c r="M740" t="n">
        <v>21</v>
      </c>
      <c r="N740" t="n">
        <v>84.51000000000001</v>
      </c>
      <c r="O740" t="n">
        <v>36982.83</v>
      </c>
      <c r="P740" t="n">
        <v>220.69</v>
      </c>
      <c r="Q740" t="n">
        <v>988.15</v>
      </c>
      <c r="R740" t="n">
        <v>51.76</v>
      </c>
      <c r="S740" t="n">
        <v>35.43</v>
      </c>
      <c r="T740" t="n">
        <v>7078.31</v>
      </c>
      <c r="U740" t="n">
        <v>0.68</v>
      </c>
      <c r="V740" t="n">
        <v>0.86</v>
      </c>
      <c r="W740" t="n">
        <v>3</v>
      </c>
      <c r="X740" t="n">
        <v>0.45</v>
      </c>
      <c r="Y740" t="n">
        <v>1</v>
      </c>
      <c r="Z740" t="n">
        <v>10</v>
      </c>
    </row>
    <row r="741">
      <c r="A741" t="n">
        <v>26</v>
      </c>
      <c r="B741" t="n">
        <v>145</v>
      </c>
      <c r="C741" t="inlineStr">
        <is>
          <t xml:space="preserve">CONCLUIDO	</t>
        </is>
      </c>
      <c r="D741" t="n">
        <v>5.7784</v>
      </c>
      <c r="E741" t="n">
        <v>17.31</v>
      </c>
      <c r="F741" t="n">
        <v>13.17</v>
      </c>
      <c r="G741" t="n">
        <v>35.92</v>
      </c>
      <c r="H741" t="n">
        <v>0.45</v>
      </c>
      <c r="I741" t="n">
        <v>22</v>
      </c>
      <c r="J741" t="n">
        <v>298.48</v>
      </c>
      <c r="K741" t="n">
        <v>61.2</v>
      </c>
      <c r="L741" t="n">
        <v>7.5</v>
      </c>
      <c r="M741" t="n">
        <v>20</v>
      </c>
      <c r="N741" t="n">
        <v>84.79000000000001</v>
      </c>
      <c r="O741" t="n">
        <v>37047.29</v>
      </c>
      <c r="P741" t="n">
        <v>219.65</v>
      </c>
      <c r="Q741" t="n">
        <v>988.27</v>
      </c>
      <c r="R741" t="n">
        <v>50.61</v>
      </c>
      <c r="S741" t="n">
        <v>35.43</v>
      </c>
      <c r="T741" t="n">
        <v>6506.33</v>
      </c>
      <c r="U741" t="n">
        <v>0.7</v>
      </c>
      <c r="V741" t="n">
        <v>0.87</v>
      </c>
      <c r="W741" t="n">
        <v>3</v>
      </c>
      <c r="X741" t="n">
        <v>0.42</v>
      </c>
      <c r="Y741" t="n">
        <v>1</v>
      </c>
      <c r="Z741" t="n">
        <v>10</v>
      </c>
    </row>
    <row r="742">
      <c r="A742" t="n">
        <v>27</v>
      </c>
      <c r="B742" t="n">
        <v>145</v>
      </c>
      <c r="C742" t="inlineStr">
        <is>
          <t xml:space="preserve">CONCLUIDO	</t>
        </is>
      </c>
      <c r="D742" t="n">
        <v>5.7768</v>
      </c>
      <c r="E742" t="n">
        <v>17.31</v>
      </c>
      <c r="F742" t="n">
        <v>13.18</v>
      </c>
      <c r="G742" t="n">
        <v>35.93</v>
      </c>
      <c r="H742" t="n">
        <v>0.46</v>
      </c>
      <c r="I742" t="n">
        <v>22</v>
      </c>
      <c r="J742" t="n">
        <v>299.01</v>
      </c>
      <c r="K742" t="n">
        <v>61.2</v>
      </c>
      <c r="L742" t="n">
        <v>7.75</v>
      </c>
      <c r="M742" t="n">
        <v>20</v>
      </c>
      <c r="N742" t="n">
        <v>85.06</v>
      </c>
      <c r="O742" t="n">
        <v>37111.87</v>
      </c>
      <c r="P742" t="n">
        <v>219.2</v>
      </c>
      <c r="Q742" t="n">
        <v>988.17</v>
      </c>
      <c r="R742" t="n">
        <v>50.91</v>
      </c>
      <c r="S742" t="n">
        <v>35.43</v>
      </c>
      <c r="T742" t="n">
        <v>6655.3</v>
      </c>
      <c r="U742" t="n">
        <v>0.7</v>
      </c>
      <c r="V742" t="n">
        <v>0.87</v>
      </c>
      <c r="W742" t="n">
        <v>3</v>
      </c>
      <c r="X742" t="n">
        <v>0.42</v>
      </c>
      <c r="Y742" t="n">
        <v>1</v>
      </c>
      <c r="Z742" t="n">
        <v>10</v>
      </c>
    </row>
    <row r="743">
      <c r="A743" t="n">
        <v>28</v>
      </c>
      <c r="B743" t="n">
        <v>145</v>
      </c>
      <c r="C743" t="inlineStr">
        <is>
          <t xml:space="preserve">CONCLUIDO	</t>
        </is>
      </c>
      <c r="D743" t="n">
        <v>5.798</v>
      </c>
      <c r="E743" t="n">
        <v>17.25</v>
      </c>
      <c r="F743" t="n">
        <v>13.17</v>
      </c>
      <c r="G743" t="n">
        <v>37.62</v>
      </c>
      <c r="H743" t="n">
        <v>0.48</v>
      </c>
      <c r="I743" t="n">
        <v>21</v>
      </c>
      <c r="J743" t="n">
        <v>299.53</v>
      </c>
      <c r="K743" t="n">
        <v>61.2</v>
      </c>
      <c r="L743" t="n">
        <v>8</v>
      </c>
      <c r="M743" t="n">
        <v>19</v>
      </c>
      <c r="N743" t="n">
        <v>85.33</v>
      </c>
      <c r="O743" t="n">
        <v>37176.68</v>
      </c>
      <c r="P743" t="n">
        <v>218.26</v>
      </c>
      <c r="Q743" t="n">
        <v>988.13</v>
      </c>
      <c r="R743" t="n">
        <v>50.56</v>
      </c>
      <c r="S743" t="n">
        <v>35.43</v>
      </c>
      <c r="T743" t="n">
        <v>6485.97</v>
      </c>
      <c r="U743" t="n">
        <v>0.7</v>
      </c>
      <c r="V743" t="n">
        <v>0.87</v>
      </c>
      <c r="W743" t="n">
        <v>3</v>
      </c>
      <c r="X743" t="n">
        <v>0.41</v>
      </c>
      <c r="Y743" t="n">
        <v>1</v>
      </c>
      <c r="Z743" t="n">
        <v>10</v>
      </c>
    </row>
    <row r="744">
      <c r="A744" t="n">
        <v>29</v>
      </c>
      <c r="B744" t="n">
        <v>145</v>
      </c>
      <c r="C744" t="inlineStr">
        <is>
          <t xml:space="preserve">CONCLUIDO	</t>
        </is>
      </c>
      <c r="D744" t="n">
        <v>5.829</v>
      </c>
      <c r="E744" t="n">
        <v>17.16</v>
      </c>
      <c r="F744" t="n">
        <v>13.13</v>
      </c>
      <c r="G744" t="n">
        <v>39.39</v>
      </c>
      <c r="H744" t="n">
        <v>0.49</v>
      </c>
      <c r="I744" t="n">
        <v>20</v>
      </c>
      <c r="J744" t="n">
        <v>300.06</v>
      </c>
      <c r="K744" t="n">
        <v>61.2</v>
      </c>
      <c r="L744" t="n">
        <v>8.25</v>
      </c>
      <c r="M744" t="n">
        <v>18</v>
      </c>
      <c r="N744" t="n">
        <v>85.61</v>
      </c>
      <c r="O744" t="n">
        <v>37241.49</v>
      </c>
      <c r="P744" t="n">
        <v>217.55</v>
      </c>
      <c r="Q744" t="n">
        <v>988.1799999999999</v>
      </c>
      <c r="R744" t="n">
        <v>49.3</v>
      </c>
      <c r="S744" t="n">
        <v>35.43</v>
      </c>
      <c r="T744" t="n">
        <v>5861.86</v>
      </c>
      <c r="U744" t="n">
        <v>0.72</v>
      </c>
      <c r="V744" t="n">
        <v>0.87</v>
      </c>
      <c r="W744" t="n">
        <v>3</v>
      </c>
      <c r="X744" t="n">
        <v>0.37</v>
      </c>
      <c r="Y744" t="n">
        <v>1</v>
      </c>
      <c r="Z744" t="n">
        <v>10</v>
      </c>
    </row>
    <row r="745">
      <c r="A745" t="n">
        <v>30</v>
      </c>
      <c r="B745" t="n">
        <v>145</v>
      </c>
      <c r="C745" t="inlineStr">
        <is>
          <t xml:space="preserve">CONCLUIDO	</t>
        </is>
      </c>
      <c r="D745" t="n">
        <v>5.8317</v>
      </c>
      <c r="E745" t="n">
        <v>17.15</v>
      </c>
      <c r="F745" t="n">
        <v>13.12</v>
      </c>
      <c r="G745" t="n">
        <v>39.36</v>
      </c>
      <c r="H745" t="n">
        <v>0.5</v>
      </c>
      <c r="I745" t="n">
        <v>20</v>
      </c>
      <c r="J745" t="n">
        <v>300.59</v>
      </c>
      <c r="K745" t="n">
        <v>61.2</v>
      </c>
      <c r="L745" t="n">
        <v>8.5</v>
      </c>
      <c r="M745" t="n">
        <v>18</v>
      </c>
      <c r="N745" t="n">
        <v>85.89</v>
      </c>
      <c r="O745" t="n">
        <v>37306.42</v>
      </c>
      <c r="P745" t="n">
        <v>216.6</v>
      </c>
      <c r="Q745" t="n">
        <v>988.1</v>
      </c>
      <c r="R745" t="n">
        <v>49.03</v>
      </c>
      <c r="S745" t="n">
        <v>35.43</v>
      </c>
      <c r="T745" t="n">
        <v>5727.2</v>
      </c>
      <c r="U745" t="n">
        <v>0.72</v>
      </c>
      <c r="V745" t="n">
        <v>0.87</v>
      </c>
      <c r="W745" t="n">
        <v>3</v>
      </c>
      <c r="X745" t="n">
        <v>0.37</v>
      </c>
      <c r="Y745" t="n">
        <v>1</v>
      </c>
      <c r="Z745" t="n">
        <v>10</v>
      </c>
    </row>
    <row r="746">
      <c r="A746" t="n">
        <v>31</v>
      </c>
      <c r="B746" t="n">
        <v>145</v>
      </c>
      <c r="C746" t="inlineStr">
        <is>
          <t xml:space="preserve">CONCLUIDO	</t>
        </is>
      </c>
      <c r="D746" t="n">
        <v>5.8543</v>
      </c>
      <c r="E746" t="n">
        <v>17.08</v>
      </c>
      <c r="F746" t="n">
        <v>13.11</v>
      </c>
      <c r="G746" t="n">
        <v>41.39</v>
      </c>
      <c r="H746" t="n">
        <v>0.52</v>
      </c>
      <c r="I746" t="n">
        <v>19</v>
      </c>
      <c r="J746" t="n">
        <v>301.11</v>
      </c>
      <c r="K746" t="n">
        <v>61.2</v>
      </c>
      <c r="L746" t="n">
        <v>8.75</v>
      </c>
      <c r="M746" t="n">
        <v>17</v>
      </c>
      <c r="N746" t="n">
        <v>86.16</v>
      </c>
      <c r="O746" t="n">
        <v>37371.47</v>
      </c>
      <c r="P746" t="n">
        <v>215.82</v>
      </c>
      <c r="Q746" t="n">
        <v>988.3</v>
      </c>
      <c r="R746" t="n">
        <v>48.71</v>
      </c>
      <c r="S746" t="n">
        <v>35.43</v>
      </c>
      <c r="T746" t="n">
        <v>5569.29</v>
      </c>
      <c r="U746" t="n">
        <v>0.73</v>
      </c>
      <c r="V746" t="n">
        <v>0.87</v>
      </c>
      <c r="W746" t="n">
        <v>2.99</v>
      </c>
      <c r="X746" t="n">
        <v>0.35</v>
      </c>
      <c r="Y746" t="n">
        <v>1</v>
      </c>
      <c r="Z746" t="n">
        <v>10</v>
      </c>
    </row>
    <row r="747">
      <c r="A747" t="n">
        <v>32</v>
      </c>
      <c r="B747" t="n">
        <v>145</v>
      </c>
      <c r="C747" t="inlineStr">
        <is>
          <t xml:space="preserve">CONCLUIDO	</t>
        </is>
      </c>
      <c r="D747" t="n">
        <v>5.8554</v>
      </c>
      <c r="E747" t="n">
        <v>17.08</v>
      </c>
      <c r="F747" t="n">
        <v>13.11</v>
      </c>
      <c r="G747" t="n">
        <v>41.39</v>
      </c>
      <c r="H747" t="n">
        <v>0.53</v>
      </c>
      <c r="I747" t="n">
        <v>19</v>
      </c>
      <c r="J747" t="n">
        <v>301.64</v>
      </c>
      <c r="K747" t="n">
        <v>61.2</v>
      </c>
      <c r="L747" t="n">
        <v>9</v>
      </c>
      <c r="M747" t="n">
        <v>17</v>
      </c>
      <c r="N747" t="n">
        <v>86.44</v>
      </c>
      <c r="O747" t="n">
        <v>37436.63</v>
      </c>
      <c r="P747" t="n">
        <v>214.85</v>
      </c>
      <c r="Q747" t="n">
        <v>988.17</v>
      </c>
      <c r="R747" t="n">
        <v>48.79</v>
      </c>
      <c r="S747" t="n">
        <v>35.43</v>
      </c>
      <c r="T747" t="n">
        <v>5611.97</v>
      </c>
      <c r="U747" t="n">
        <v>0.73</v>
      </c>
      <c r="V747" t="n">
        <v>0.87</v>
      </c>
      <c r="W747" t="n">
        <v>2.99</v>
      </c>
      <c r="X747" t="n">
        <v>0.35</v>
      </c>
      <c r="Y747" t="n">
        <v>1</v>
      </c>
      <c r="Z747" t="n">
        <v>10</v>
      </c>
    </row>
    <row r="748">
      <c r="A748" t="n">
        <v>33</v>
      </c>
      <c r="B748" t="n">
        <v>145</v>
      </c>
      <c r="C748" t="inlineStr">
        <is>
          <t xml:space="preserve">CONCLUIDO	</t>
        </is>
      </c>
      <c r="D748" t="n">
        <v>5.8769</v>
      </c>
      <c r="E748" t="n">
        <v>17.02</v>
      </c>
      <c r="F748" t="n">
        <v>13.1</v>
      </c>
      <c r="G748" t="n">
        <v>43.66</v>
      </c>
      <c r="H748" t="n">
        <v>0.55</v>
      </c>
      <c r="I748" t="n">
        <v>18</v>
      </c>
      <c r="J748" t="n">
        <v>302.17</v>
      </c>
      <c r="K748" t="n">
        <v>61.2</v>
      </c>
      <c r="L748" t="n">
        <v>9.25</v>
      </c>
      <c r="M748" t="n">
        <v>16</v>
      </c>
      <c r="N748" t="n">
        <v>86.72</v>
      </c>
      <c r="O748" t="n">
        <v>37501.91</v>
      </c>
      <c r="P748" t="n">
        <v>214.58</v>
      </c>
      <c r="Q748" t="n">
        <v>988.17</v>
      </c>
      <c r="R748" t="n">
        <v>48.08</v>
      </c>
      <c r="S748" t="n">
        <v>35.43</v>
      </c>
      <c r="T748" t="n">
        <v>5262.68</v>
      </c>
      <c r="U748" t="n">
        <v>0.74</v>
      </c>
      <c r="V748" t="n">
        <v>0.87</v>
      </c>
      <c r="W748" t="n">
        <v>3</v>
      </c>
      <c r="X748" t="n">
        <v>0.34</v>
      </c>
      <c r="Y748" t="n">
        <v>1</v>
      </c>
      <c r="Z748" t="n">
        <v>10</v>
      </c>
    </row>
    <row r="749">
      <c r="A749" t="n">
        <v>34</v>
      </c>
      <c r="B749" t="n">
        <v>145</v>
      </c>
      <c r="C749" t="inlineStr">
        <is>
          <t xml:space="preserve">CONCLUIDO	</t>
        </is>
      </c>
      <c r="D749" t="n">
        <v>5.9079</v>
      </c>
      <c r="E749" t="n">
        <v>16.93</v>
      </c>
      <c r="F749" t="n">
        <v>13.06</v>
      </c>
      <c r="G749" t="n">
        <v>46.1</v>
      </c>
      <c r="H749" t="n">
        <v>0.5600000000000001</v>
      </c>
      <c r="I749" t="n">
        <v>17</v>
      </c>
      <c r="J749" t="n">
        <v>302.7</v>
      </c>
      <c r="K749" t="n">
        <v>61.2</v>
      </c>
      <c r="L749" t="n">
        <v>9.5</v>
      </c>
      <c r="M749" t="n">
        <v>15</v>
      </c>
      <c r="N749" t="n">
        <v>87</v>
      </c>
      <c r="O749" t="n">
        <v>37567.32</v>
      </c>
      <c r="P749" t="n">
        <v>212.01</v>
      </c>
      <c r="Q749" t="n">
        <v>988.08</v>
      </c>
      <c r="R749" t="n">
        <v>47.34</v>
      </c>
      <c r="S749" t="n">
        <v>35.43</v>
      </c>
      <c r="T749" t="n">
        <v>4897.48</v>
      </c>
      <c r="U749" t="n">
        <v>0.75</v>
      </c>
      <c r="V749" t="n">
        <v>0.87</v>
      </c>
      <c r="W749" t="n">
        <v>2.99</v>
      </c>
      <c r="X749" t="n">
        <v>0.31</v>
      </c>
      <c r="Y749" t="n">
        <v>1</v>
      </c>
      <c r="Z749" t="n">
        <v>10</v>
      </c>
    </row>
    <row r="750">
      <c r="A750" t="n">
        <v>35</v>
      </c>
      <c r="B750" t="n">
        <v>145</v>
      </c>
      <c r="C750" t="inlineStr">
        <is>
          <t xml:space="preserve">CONCLUIDO	</t>
        </is>
      </c>
      <c r="D750" t="n">
        <v>5.9062</v>
      </c>
      <c r="E750" t="n">
        <v>16.93</v>
      </c>
      <c r="F750" t="n">
        <v>13.07</v>
      </c>
      <c r="G750" t="n">
        <v>46.12</v>
      </c>
      <c r="H750" t="n">
        <v>0.57</v>
      </c>
      <c r="I750" t="n">
        <v>17</v>
      </c>
      <c r="J750" t="n">
        <v>303.23</v>
      </c>
      <c r="K750" t="n">
        <v>61.2</v>
      </c>
      <c r="L750" t="n">
        <v>9.75</v>
      </c>
      <c r="M750" t="n">
        <v>15</v>
      </c>
      <c r="N750" t="n">
        <v>87.28</v>
      </c>
      <c r="O750" t="n">
        <v>37632.84</v>
      </c>
      <c r="P750" t="n">
        <v>212.32</v>
      </c>
      <c r="Q750" t="n">
        <v>988.12</v>
      </c>
      <c r="R750" t="n">
        <v>47.66</v>
      </c>
      <c r="S750" t="n">
        <v>35.43</v>
      </c>
      <c r="T750" t="n">
        <v>5058.13</v>
      </c>
      <c r="U750" t="n">
        <v>0.74</v>
      </c>
      <c r="V750" t="n">
        <v>0.87</v>
      </c>
      <c r="W750" t="n">
        <v>2.98</v>
      </c>
      <c r="X750" t="n">
        <v>0.31</v>
      </c>
      <c r="Y750" t="n">
        <v>1</v>
      </c>
      <c r="Z750" t="n">
        <v>10</v>
      </c>
    </row>
    <row r="751">
      <c r="A751" t="n">
        <v>36</v>
      </c>
      <c r="B751" t="n">
        <v>145</v>
      </c>
      <c r="C751" t="inlineStr">
        <is>
          <t xml:space="preserve">CONCLUIDO	</t>
        </is>
      </c>
      <c r="D751" t="n">
        <v>5.9051</v>
      </c>
      <c r="E751" t="n">
        <v>16.93</v>
      </c>
      <c r="F751" t="n">
        <v>13.07</v>
      </c>
      <c r="G751" t="n">
        <v>46.13</v>
      </c>
      <c r="H751" t="n">
        <v>0.59</v>
      </c>
      <c r="I751" t="n">
        <v>17</v>
      </c>
      <c r="J751" t="n">
        <v>303.76</v>
      </c>
      <c r="K751" t="n">
        <v>61.2</v>
      </c>
      <c r="L751" t="n">
        <v>10</v>
      </c>
      <c r="M751" t="n">
        <v>15</v>
      </c>
      <c r="N751" t="n">
        <v>87.56999999999999</v>
      </c>
      <c r="O751" t="n">
        <v>37698.48</v>
      </c>
      <c r="P751" t="n">
        <v>211.4</v>
      </c>
      <c r="Q751" t="n">
        <v>988.1</v>
      </c>
      <c r="R751" t="n">
        <v>47.58</v>
      </c>
      <c r="S751" t="n">
        <v>35.43</v>
      </c>
      <c r="T751" t="n">
        <v>5014.36</v>
      </c>
      <c r="U751" t="n">
        <v>0.74</v>
      </c>
      <c r="V751" t="n">
        <v>0.87</v>
      </c>
      <c r="W751" t="n">
        <v>2.99</v>
      </c>
      <c r="X751" t="n">
        <v>0.32</v>
      </c>
      <c r="Y751" t="n">
        <v>1</v>
      </c>
      <c r="Z751" t="n">
        <v>10</v>
      </c>
    </row>
    <row r="752">
      <c r="A752" t="n">
        <v>37</v>
      </c>
      <c r="B752" t="n">
        <v>145</v>
      </c>
      <c r="C752" t="inlineStr">
        <is>
          <t xml:space="preserve">CONCLUIDO	</t>
        </is>
      </c>
      <c r="D752" t="n">
        <v>5.9285</v>
      </c>
      <c r="E752" t="n">
        <v>16.87</v>
      </c>
      <c r="F752" t="n">
        <v>13.06</v>
      </c>
      <c r="G752" t="n">
        <v>48.96</v>
      </c>
      <c r="H752" t="n">
        <v>0.6</v>
      </c>
      <c r="I752" t="n">
        <v>16</v>
      </c>
      <c r="J752" t="n">
        <v>304.3</v>
      </c>
      <c r="K752" t="n">
        <v>61.2</v>
      </c>
      <c r="L752" t="n">
        <v>10.25</v>
      </c>
      <c r="M752" t="n">
        <v>14</v>
      </c>
      <c r="N752" t="n">
        <v>87.84999999999999</v>
      </c>
      <c r="O752" t="n">
        <v>37764.25</v>
      </c>
      <c r="P752" t="n">
        <v>211.16</v>
      </c>
      <c r="Q752" t="n">
        <v>988.1</v>
      </c>
      <c r="R752" t="n">
        <v>46.88</v>
      </c>
      <c r="S752" t="n">
        <v>35.43</v>
      </c>
      <c r="T752" t="n">
        <v>4668.66</v>
      </c>
      <c r="U752" t="n">
        <v>0.76</v>
      </c>
      <c r="V752" t="n">
        <v>0.87</v>
      </c>
      <c r="W752" t="n">
        <v>3</v>
      </c>
      <c r="X752" t="n">
        <v>0.3</v>
      </c>
      <c r="Y752" t="n">
        <v>1</v>
      </c>
      <c r="Z752" t="n">
        <v>10</v>
      </c>
    </row>
    <row r="753">
      <c r="A753" t="n">
        <v>38</v>
      </c>
      <c r="B753" t="n">
        <v>145</v>
      </c>
      <c r="C753" t="inlineStr">
        <is>
          <t xml:space="preserve">CONCLUIDO	</t>
        </is>
      </c>
      <c r="D753" t="n">
        <v>5.9271</v>
      </c>
      <c r="E753" t="n">
        <v>16.87</v>
      </c>
      <c r="F753" t="n">
        <v>13.06</v>
      </c>
      <c r="G753" t="n">
        <v>48.98</v>
      </c>
      <c r="H753" t="n">
        <v>0.61</v>
      </c>
      <c r="I753" t="n">
        <v>16</v>
      </c>
      <c r="J753" t="n">
        <v>304.83</v>
      </c>
      <c r="K753" t="n">
        <v>61.2</v>
      </c>
      <c r="L753" t="n">
        <v>10.5</v>
      </c>
      <c r="M753" t="n">
        <v>14</v>
      </c>
      <c r="N753" t="n">
        <v>88.13</v>
      </c>
      <c r="O753" t="n">
        <v>37830.13</v>
      </c>
      <c r="P753" t="n">
        <v>210.7</v>
      </c>
      <c r="Q753" t="n">
        <v>988.13</v>
      </c>
      <c r="R753" t="n">
        <v>47.3</v>
      </c>
      <c r="S753" t="n">
        <v>35.43</v>
      </c>
      <c r="T753" t="n">
        <v>4883.48</v>
      </c>
      <c r="U753" t="n">
        <v>0.75</v>
      </c>
      <c r="V753" t="n">
        <v>0.87</v>
      </c>
      <c r="W753" t="n">
        <v>2.99</v>
      </c>
      <c r="X753" t="n">
        <v>0.31</v>
      </c>
      <c r="Y753" t="n">
        <v>1</v>
      </c>
      <c r="Z753" t="n">
        <v>10</v>
      </c>
    </row>
    <row r="754">
      <c r="A754" t="n">
        <v>39</v>
      </c>
      <c r="B754" t="n">
        <v>145</v>
      </c>
      <c r="C754" t="inlineStr">
        <is>
          <t xml:space="preserve">CONCLUIDO	</t>
        </is>
      </c>
      <c r="D754" t="n">
        <v>5.9547</v>
      </c>
      <c r="E754" t="n">
        <v>16.79</v>
      </c>
      <c r="F754" t="n">
        <v>13.04</v>
      </c>
      <c r="G754" t="n">
        <v>52.14</v>
      </c>
      <c r="H754" t="n">
        <v>0.63</v>
      </c>
      <c r="I754" t="n">
        <v>15</v>
      </c>
      <c r="J754" t="n">
        <v>305.37</v>
      </c>
      <c r="K754" t="n">
        <v>61.2</v>
      </c>
      <c r="L754" t="n">
        <v>10.75</v>
      </c>
      <c r="M754" t="n">
        <v>13</v>
      </c>
      <c r="N754" t="n">
        <v>88.42</v>
      </c>
      <c r="O754" t="n">
        <v>37896.14</v>
      </c>
      <c r="P754" t="n">
        <v>209.38</v>
      </c>
      <c r="Q754" t="n">
        <v>988.1</v>
      </c>
      <c r="R754" t="n">
        <v>46.64</v>
      </c>
      <c r="S754" t="n">
        <v>35.43</v>
      </c>
      <c r="T754" t="n">
        <v>4557.33</v>
      </c>
      <c r="U754" t="n">
        <v>0.76</v>
      </c>
      <c r="V754" t="n">
        <v>0.87</v>
      </c>
      <c r="W754" t="n">
        <v>2.99</v>
      </c>
      <c r="X754" t="n">
        <v>0.28</v>
      </c>
      <c r="Y754" t="n">
        <v>1</v>
      </c>
      <c r="Z754" t="n">
        <v>10</v>
      </c>
    </row>
    <row r="755">
      <c r="A755" t="n">
        <v>40</v>
      </c>
      <c r="B755" t="n">
        <v>145</v>
      </c>
      <c r="C755" t="inlineStr">
        <is>
          <t xml:space="preserve">CONCLUIDO	</t>
        </is>
      </c>
      <c r="D755" t="n">
        <v>5.9545</v>
      </c>
      <c r="E755" t="n">
        <v>16.79</v>
      </c>
      <c r="F755" t="n">
        <v>13.04</v>
      </c>
      <c r="G755" t="n">
        <v>52.15</v>
      </c>
      <c r="H755" t="n">
        <v>0.64</v>
      </c>
      <c r="I755" t="n">
        <v>15</v>
      </c>
      <c r="J755" t="n">
        <v>305.9</v>
      </c>
      <c r="K755" t="n">
        <v>61.2</v>
      </c>
      <c r="L755" t="n">
        <v>11</v>
      </c>
      <c r="M755" t="n">
        <v>13</v>
      </c>
      <c r="N755" t="n">
        <v>88.7</v>
      </c>
      <c r="O755" t="n">
        <v>37962.28</v>
      </c>
      <c r="P755" t="n">
        <v>209.01</v>
      </c>
      <c r="Q755" t="n">
        <v>988.11</v>
      </c>
      <c r="R755" t="n">
        <v>46.57</v>
      </c>
      <c r="S755" t="n">
        <v>35.43</v>
      </c>
      <c r="T755" t="n">
        <v>4519.84</v>
      </c>
      <c r="U755" t="n">
        <v>0.76</v>
      </c>
      <c r="V755" t="n">
        <v>0.87</v>
      </c>
      <c r="W755" t="n">
        <v>2.99</v>
      </c>
      <c r="X755" t="n">
        <v>0.28</v>
      </c>
      <c r="Y755" t="n">
        <v>1</v>
      </c>
      <c r="Z755" t="n">
        <v>10</v>
      </c>
    </row>
    <row r="756">
      <c r="A756" t="n">
        <v>41</v>
      </c>
      <c r="B756" t="n">
        <v>145</v>
      </c>
      <c r="C756" t="inlineStr">
        <is>
          <t xml:space="preserve">CONCLUIDO	</t>
        </is>
      </c>
      <c r="D756" t="n">
        <v>5.9587</v>
      </c>
      <c r="E756" t="n">
        <v>16.78</v>
      </c>
      <c r="F756" t="n">
        <v>13.02</v>
      </c>
      <c r="G756" t="n">
        <v>52.1</v>
      </c>
      <c r="H756" t="n">
        <v>0.65</v>
      </c>
      <c r="I756" t="n">
        <v>15</v>
      </c>
      <c r="J756" t="n">
        <v>306.44</v>
      </c>
      <c r="K756" t="n">
        <v>61.2</v>
      </c>
      <c r="L756" t="n">
        <v>11.25</v>
      </c>
      <c r="M756" t="n">
        <v>13</v>
      </c>
      <c r="N756" t="n">
        <v>88.98999999999999</v>
      </c>
      <c r="O756" t="n">
        <v>38028.53</v>
      </c>
      <c r="P756" t="n">
        <v>208.37</v>
      </c>
      <c r="Q756" t="n">
        <v>988.1</v>
      </c>
      <c r="R756" t="n">
        <v>46.2</v>
      </c>
      <c r="S756" t="n">
        <v>35.43</v>
      </c>
      <c r="T756" t="n">
        <v>4337.12</v>
      </c>
      <c r="U756" t="n">
        <v>0.77</v>
      </c>
      <c r="V756" t="n">
        <v>0.88</v>
      </c>
      <c r="W756" t="n">
        <v>2.99</v>
      </c>
      <c r="X756" t="n">
        <v>0.27</v>
      </c>
      <c r="Y756" t="n">
        <v>1</v>
      </c>
      <c r="Z756" t="n">
        <v>10</v>
      </c>
    </row>
    <row r="757">
      <c r="A757" t="n">
        <v>42</v>
      </c>
      <c r="B757" t="n">
        <v>145</v>
      </c>
      <c r="C757" t="inlineStr">
        <is>
          <t xml:space="preserve">CONCLUIDO	</t>
        </is>
      </c>
      <c r="D757" t="n">
        <v>5.9828</v>
      </c>
      <c r="E757" t="n">
        <v>16.71</v>
      </c>
      <c r="F757" t="n">
        <v>13.01</v>
      </c>
      <c r="G757" t="n">
        <v>55.76</v>
      </c>
      <c r="H757" t="n">
        <v>0.67</v>
      </c>
      <c r="I757" t="n">
        <v>14</v>
      </c>
      <c r="J757" t="n">
        <v>306.98</v>
      </c>
      <c r="K757" t="n">
        <v>61.2</v>
      </c>
      <c r="L757" t="n">
        <v>11.5</v>
      </c>
      <c r="M757" t="n">
        <v>12</v>
      </c>
      <c r="N757" t="n">
        <v>89.28</v>
      </c>
      <c r="O757" t="n">
        <v>38094.91</v>
      </c>
      <c r="P757" t="n">
        <v>207.36</v>
      </c>
      <c r="Q757" t="n">
        <v>988.13</v>
      </c>
      <c r="R757" t="n">
        <v>45.58</v>
      </c>
      <c r="S757" t="n">
        <v>35.43</v>
      </c>
      <c r="T757" t="n">
        <v>4033.19</v>
      </c>
      <c r="U757" t="n">
        <v>0.78</v>
      </c>
      <c r="V757" t="n">
        <v>0.88</v>
      </c>
      <c r="W757" t="n">
        <v>2.99</v>
      </c>
      <c r="X757" t="n">
        <v>0.26</v>
      </c>
      <c r="Y757" t="n">
        <v>1</v>
      </c>
      <c r="Z757" t="n">
        <v>10</v>
      </c>
    </row>
    <row r="758">
      <c r="A758" t="n">
        <v>43</v>
      </c>
      <c r="B758" t="n">
        <v>145</v>
      </c>
      <c r="C758" t="inlineStr">
        <is>
          <t xml:space="preserve">CONCLUIDO	</t>
        </is>
      </c>
      <c r="D758" t="n">
        <v>5.9861</v>
      </c>
      <c r="E758" t="n">
        <v>16.71</v>
      </c>
      <c r="F758" t="n">
        <v>13</v>
      </c>
      <c r="G758" t="n">
        <v>55.72</v>
      </c>
      <c r="H758" t="n">
        <v>0.68</v>
      </c>
      <c r="I758" t="n">
        <v>14</v>
      </c>
      <c r="J758" t="n">
        <v>307.52</v>
      </c>
      <c r="K758" t="n">
        <v>61.2</v>
      </c>
      <c r="L758" t="n">
        <v>11.75</v>
      </c>
      <c r="M758" t="n">
        <v>12</v>
      </c>
      <c r="N758" t="n">
        <v>89.56999999999999</v>
      </c>
      <c r="O758" t="n">
        <v>38161.42</v>
      </c>
      <c r="P758" t="n">
        <v>207.21</v>
      </c>
      <c r="Q758" t="n">
        <v>988.17</v>
      </c>
      <c r="R758" t="n">
        <v>45.48</v>
      </c>
      <c r="S758" t="n">
        <v>35.43</v>
      </c>
      <c r="T758" t="n">
        <v>3981.96</v>
      </c>
      <c r="U758" t="n">
        <v>0.78</v>
      </c>
      <c r="V758" t="n">
        <v>0.88</v>
      </c>
      <c r="W758" t="n">
        <v>2.99</v>
      </c>
      <c r="X758" t="n">
        <v>0.25</v>
      </c>
      <c r="Y758" t="n">
        <v>1</v>
      </c>
      <c r="Z758" t="n">
        <v>10</v>
      </c>
    </row>
    <row r="759">
      <c r="A759" t="n">
        <v>44</v>
      </c>
      <c r="B759" t="n">
        <v>145</v>
      </c>
      <c r="C759" t="inlineStr">
        <is>
          <t xml:space="preserve">CONCLUIDO	</t>
        </is>
      </c>
      <c r="D759" t="n">
        <v>5.9863</v>
      </c>
      <c r="E759" t="n">
        <v>16.7</v>
      </c>
      <c r="F759" t="n">
        <v>13</v>
      </c>
      <c r="G759" t="n">
        <v>55.72</v>
      </c>
      <c r="H759" t="n">
        <v>0.6899999999999999</v>
      </c>
      <c r="I759" t="n">
        <v>14</v>
      </c>
      <c r="J759" t="n">
        <v>308.06</v>
      </c>
      <c r="K759" t="n">
        <v>61.2</v>
      </c>
      <c r="L759" t="n">
        <v>12</v>
      </c>
      <c r="M759" t="n">
        <v>12</v>
      </c>
      <c r="N759" t="n">
        <v>89.86</v>
      </c>
      <c r="O759" t="n">
        <v>38228.06</v>
      </c>
      <c r="P759" t="n">
        <v>206.3</v>
      </c>
      <c r="Q759" t="n">
        <v>988.12</v>
      </c>
      <c r="R759" t="n">
        <v>45.23</v>
      </c>
      <c r="S759" t="n">
        <v>35.43</v>
      </c>
      <c r="T759" t="n">
        <v>3858.57</v>
      </c>
      <c r="U759" t="n">
        <v>0.78</v>
      </c>
      <c r="V759" t="n">
        <v>0.88</v>
      </c>
      <c r="W759" t="n">
        <v>2.99</v>
      </c>
      <c r="X759" t="n">
        <v>0.25</v>
      </c>
      <c r="Y759" t="n">
        <v>1</v>
      </c>
      <c r="Z759" t="n">
        <v>10</v>
      </c>
    </row>
    <row r="760">
      <c r="A760" t="n">
        <v>45</v>
      </c>
      <c r="B760" t="n">
        <v>145</v>
      </c>
      <c r="C760" t="inlineStr">
        <is>
          <t xml:space="preserve">CONCLUIDO	</t>
        </is>
      </c>
      <c r="D760" t="n">
        <v>6.0117</v>
      </c>
      <c r="E760" t="n">
        <v>16.63</v>
      </c>
      <c r="F760" t="n">
        <v>12.98</v>
      </c>
      <c r="G760" t="n">
        <v>59.93</v>
      </c>
      <c r="H760" t="n">
        <v>0.71</v>
      </c>
      <c r="I760" t="n">
        <v>13</v>
      </c>
      <c r="J760" t="n">
        <v>308.6</v>
      </c>
      <c r="K760" t="n">
        <v>61.2</v>
      </c>
      <c r="L760" t="n">
        <v>12.25</v>
      </c>
      <c r="M760" t="n">
        <v>11</v>
      </c>
      <c r="N760" t="n">
        <v>90.15000000000001</v>
      </c>
      <c r="O760" t="n">
        <v>38294.82</v>
      </c>
      <c r="P760" t="n">
        <v>204.67</v>
      </c>
      <c r="Q760" t="n">
        <v>988.09</v>
      </c>
      <c r="R760" t="n">
        <v>44.97</v>
      </c>
      <c r="S760" t="n">
        <v>35.43</v>
      </c>
      <c r="T760" t="n">
        <v>3730.52</v>
      </c>
      <c r="U760" t="n">
        <v>0.79</v>
      </c>
      <c r="V760" t="n">
        <v>0.88</v>
      </c>
      <c r="W760" t="n">
        <v>2.98</v>
      </c>
      <c r="X760" t="n">
        <v>0.23</v>
      </c>
      <c r="Y760" t="n">
        <v>1</v>
      </c>
      <c r="Z760" t="n">
        <v>10</v>
      </c>
    </row>
    <row r="761">
      <c r="A761" t="n">
        <v>46</v>
      </c>
      <c r="B761" t="n">
        <v>145</v>
      </c>
      <c r="C761" t="inlineStr">
        <is>
          <t xml:space="preserve">CONCLUIDO	</t>
        </is>
      </c>
      <c r="D761" t="n">
        <v>6.0076</v>
      </c>
      <c r="E761" t="n">
        <v>16.65</v>
      </c>
      <c r="F761" t="n">
        <v>13</v>
      </c>
      <c r="G761" t="n">
        <v>59.98</v>
      </c>
      <c r="H761" t="n">
        <v>0.72</v>
      </c>
      <c r="I761" t="n">
        <v>13</v>
      </c>
      <c r="J761" t="n">
        <v>309.14</v>
      </c>
      <c r="K761" t="n">
        <v>61.2</v>
      </c>
      <c r="L761" t="n">
        <v>12.5</v>
      </c>
      <c r="M761" t="n">
        <v>11</v>
      </c>
      <c r="N761" t="n">
        <v>90.44</v>
      </c>
      <c r="O761" t="n">
        <v>38361.7</v>
      </c>
      <c r="P761" t="n">
        <v>204.64</v>
      </c>
      <c r="Q761" t="n">
        <v>988.13</v>
      </c>
      <c r="R761" t="n">
        <v>45.32</v>
      </c>
      <c r="S761" t="n">
        <v>35.43</v>
      </c>
      <c r="T761" t="n">
        <v>3905.17</v>
      </c>
      <c r="U761" t="n">
        <v>0.78</v>
      </c>
      <c r="V761" t="n">
        <v>0.88</v>
      </c>
      <c r="W761" t="n">
        <v>2.98</v>
      </c>
      <c r="X761" t="n">
        <v>0.24</v>
      </c>
      <c r="Y761" t="n">
        <v>1</v>
      </c>
      <c r="Z761" t="n">
        <v>10</v>
      </c>
    </row>
    <row r="762">
      <c r="A762" t="n">
        <v>47</v>
      </c>
      <c r="B762" t="n">
        <v>145</v>
      </c>
      <c r="C762" t="inlineStr">
        <is>
          <t xml:space="preserve">CONCLUIDO	</t>
        </is>
      </c>
      <c r="D762" t="n">
        <v>6.0085</v>
      </c>
      <c r="E762" t="n">
        <v>16.64</v>
      </c>
      <c r="F762" t="n">
        <v>12.99</v>
      </c>
      <c r="G762" t="n">
        <v>59.97</v>
      </c>
      <c r="H762" t="n">
        <v>0.73</v>
      </c>
      <c r="I762" t="n">
        <v>13</v>
      </c>
      <c r="J762" t="n">
        <v>309.68</v>
      </c>
      <c r="K762" t="n">
        <v>61.2</v>
      </c>
      <c r="L762" t="n">
        <v>12.75</v>
      </c>
      <c r="M762" t="n">
        <v>11</v>
      </c>
      <c r="N762" t="n">
        <v>90.73999999999999</v>
      </c>
      <c r="O762" t="n">
        <v>38428.72</v>
      </c>
      <c r="P762" t="n">
        <v>204.09</v>
      </c>
      <c r="Q762" t="n">
        <v>988.15</v>
      </c>
      <c r="R762" t="n">
        <v>45.12</v>
      </c>
      <c r="S762" t="n">
        <v>35.43</v>
      </c>
      <c r="T762" t="n">
        <v>3808.43</v>
      </c>
      <c r="U762" t="n">
        <v>0.79</v>
      </c>
      <c r="V762" t="n">
        <v>0.88</v>
      </c>
      <c r="W762" t="n">
        <v>2.99</v>
      </c>
      <c r="X762" t="n">
        <v>0.24</v>
      </c>
      <c r="Y762" t="n">
        <v>1</v>
      </c>
      <c r="Z762" t="n">
        <v>10</v>
      </c>
    </row>
    <row r="763">
      <c r="A763" t="n">
        <v>48</v>
      </c>
      <c r="B763" t="n">
        <v>145</v>
      </c>
      <c r="C763" t="inlineStr">
        <is>
          <t xml:space="preserve">CONCLUIDO	</t>
        </is>
      </c>
      <c r="D763" t="n">
        <v>6.0143</v>
      </c>
      <c r="E763" t="n">
        <v>16.63</v>
      </c>
      <c r="F763" t="n">
        <v>12.98</v>
      </c>
      <c r="G763" t="n">
        <v>59.89</v>
      </c>
      <c r="H763" t="n">
        <v>0.75</v>
      </c>
      <c r="I763" t="n">
        <v>13</v>
      </c>
      <c r="J763" t="n">
        <v>310.23</v>
      </c>
      <c r="K763" t="n">
        <v>61.2</v>
      </c>
      <c r="L763" t="n">
        <v>13</v>
      </c>
      <c r="M763" t="n">
        <v>11</v>
      </c>
      <c r="N763" t="n">
        <v>91.03</v>
      </c>
      <c r="O763" t="n">
        <v>38495.87</v>
      </c>
      <c r="P763" t="n">
        <v>202.84</v>
      </c>
      <c r="Q763" t="n">
        <v>988.08</v>
      </c>
      <c r="R763" t="n">
        <v>44.68</v>
      </c>
      <c r="S763" t="n">
        <v>35.43</v>
      </c>
      <c r="T763" t="n">
        <v>3586.44</v>
      </c>
      <c r="U763" t="n">
        <v>0.79</v>
      </c>
      <c r="V763" t="n">
        <v>0.88</v>
      </c>
      <c r="W763" t="n">
        <v>2.98</v>
      </c>
      <c r="X763" t="n">
        <v>0.22</v>
      </c>
      <c r="Y763" t="n">
        <v>1</v>
      </c>
      <c r="Z763" t="n">
        <v>10</v>
      </c>
    </row>
    <row r="764">
      <c r="A764" t="n">
        <v>49</v>
      </c>
      <c r="B764" t="n">
        <v>145</v>
      </c>
      <c r="C764" t="inlineStr">
        <is>
          <t xml:space="preserve">CONCLUIDO	</t>
        </is>
      </c>
      <c r="D764" t="n">
        <v>6.0378</v>
      </c>
      <c r="E764" t="n">
        <v>16.56</v>
      </c>
      <c r="F764" t="n">
        <v>12.97</v>
      </c>
      <c r="G764" t="n">
        <v>64.83</v>
      </c>
      <c r="H764" t="n">
        <v>0.76</v>
      </c>
      <c r="I764" t="n">
        <v>12</v>
      </c>
      <c r="J764" t="n">
        <v>310.77</v>
      </c>
      <c r="K764" t="n">
        <v>61.2</v>
      </c>
      <c r="L764" t="n">
        <v>13.25</v>
      </c>
      <c r="M764" t="n">
        <v>10</v>
      </c>
      <c r="N764" t="n">
        <v>91.33</v>
      </c>
      <c r="O764" t="n">
        <v>38563.14</v>
      </c>
      <c r="P764" t="n">
        <v>201.94</v>
      </c>
      <c r="Q764" t="n">
        <v>988.08</v>
      </c>
      <c r="R764" t="n">
        <v>44.42</v>
      </c>
      <c r="S764" t="n">
        <v>35.43</v>
      </c>
      <c r="T764" t="n">
        <v>3458.75</v>
      </c>
      <c r="U764" t="n">
        <v>0.8</v>
      </c>
      <c r="V764" t="n">
        <v>0.88</v>
      </c>
      <c r="W764" t="n">
        <v>2.98</v>
      </c>
      <c r="X764" t="n">
        <v>0.21</v>
      </c>
      <c r="Y764" t="n">
        <v>1</v>
      </c>
      <c r="Z764" t="n">
        <v>10</v>
      </c>
    </row>
    <row r="765">
      <c r="A765" t="n">
        <v>50</v>
      </c>
      <c r="B765" t="n">
        <v>145</v>
      </c>
      <c r="C765" t="inlineStr">
        <is>
          <t xml:space="preserve">CONCLUIDO	</t>
        </is>
      </c>
      <c r="D765" t="n">
        <v>6.0362</v>
      </c>
      <c r="E765" t="n">
        <v>16.57</v>
      </c>
      <c r="F765" t="n">
        <v>12.97</v>
      </c>
      <c r="G765" t="n">
        <v>64.84999999999999</v>
      </c>
      <c r="H765" t="n">
        <v>0.77</v>
      </c>
      <c r="I765" t="n">
        <v>12</v>
      </c>
      <c r="J765" t="n">
        <v>311.32</v>
      </c>
      <c r="K765" t="n">
        <v>61.2</v>
      </c>
      <c r="L765" t="n">
        <v>13.5</v>
      </c>
      <c r="M765" t="n">
        <v>10</v>
      </c>
      <c r="N765" t="n">
        <v>91.62</v>
      </c>
      <c r="O765" t="n">
        <v>38630.55</v>
      </c>
      <c r="P765" t="n">
        <v>201.59</v>
      </c>
      <c r="Q765" t="n">
        <v>988.15</v>
      </c>
      <c r="R765" t="n">
        <v>44.41</v>
      </c>
      <c r="S765" t="n">
        <v>35.43</v>
      </c>
      <c r="T765" t="n">
        <v>3457.76</v>
      </c>
      <c r="U765" t="n">
        <v>0.8</v>
      </c>
      <c r="V765" t="n">
        <v>0.88</v>
      </c>
      <c r="W765" t="n">
        <v>2.99</v>
      </c>
      <c r="X765" t="n">
        <v>0.22</v>
      </c>
      <c r="Y765" t="n">
        <v>1</v>
      </c>
      <c r="Z765" t="n">
        <v>10</v>
      </c>
    </row>
    <row r="766">
      <c r="A766" t="n">
        <v>51</v>
      </c>
      <c r="B766" t="n">
        <v>145</v>
      </c>
      <c r="C766" t="inlineStr">
        <is>
          <t xml:space="preserve">CONCLUIDO	</t>
        </is>
      </c>
      <c r="D766" t="n">
        <v>6.0363</v>
      </c>
      <c r="E766" t="n">
        <v>16.57</v>
      </c>
      <c r="F766" t="n">
        <v>12.97</v>
      </c>
      <c r="G766" t="n">
        <v>64.84999999999999</v>
      </c>
      <c r="H766" t="n">
        <v>0.79</v>
      </c>
      <c r="I766" t="n">
        <v>12</v>
      </c>
      <c r="J766" t="n">
        <v>311.87</v>
      </c>
      <c r="K766" t="n">
        <v>61.2</v>
      </c>
      <c r="L766" t="n">
        <v>13.75</v>
      </c>
      <c r="M766" t="n">
        <v>10</v>
      </c>
      <c r="N766" t="n">
        <v>91.92</v>
      </c>
      <c r="O766" t="n">
        <v>38698.21</v>
      </c>
      <c r="P766" t="n">
        <v>201.34</v>
      </c>
      <c r="Q766" t="n">
        <v>988.11</v>
      </c>
      <c r="R766" t="n">
        <v>44.27</v>
      </c>
      <c r="S766" t="n">
        <v>35.43</v>
      </c>
      <c r="T766" t="n">
        <v>3385.06</v>
      </c>
      <c r="U766" t="n">
        <v>0.8</v>
      </c>
      <c r="V766" t="n">
        <v>0.88</v>
      </c>
      <c r="W766" t="n">
        <v>2.99</v>
      </c>
      <c r="X766" t="n">
        <v>0.22</v>
      </c>
      <c r="Y766" t="n">
        <v>1</v>
      </c>
      <c r="Z766" t="n">
        <v>10</v>
      </c>
    </row>
    <row r="767">
      <c r="A767" t="n">
        <v>52</v>
      </c>
      <c r="B767" t="n">
        <v>145</v>
      </c>
      <c r="C767" t="inlineStr">
        <is>
          <t xml:space="preserve">CONCLUIDO	</t>
        </is>
      </c>
      <c r="D767" t="n">
        <v>6.0378</v>
      </c>
      <c r="E767" t="n">
        <v>16.56</v>
      </c>
      <c r="F767" t="n">
        <v>12.97</v>
      </c>
      <c r="G767" t="n">
        <v>64.83</v>
      </c>
      <c r="H767" t="n">
        <v>0.8</v>
      </c>
      <c r="I767" t="n">
        <v>12</v>
      </c>
      <c r="J767" t="n">
        <v>312.42</v>
      </c>
      <c r="K767" t="n">
        <v>61.2</v>
      </c>
      <c r="L767" t="n">
        <v>14</v>
      </c>
      <c r="M767" t="n">
        <v>10</v>
      </c>
      <c r="N767" t="n">
        <v>92.22</v>
      </c>
      <c r="O767" t="n">
        <v>38765.89</v>
      </c>
      <c r="P767" t="n">
        <v>200.02</v>
      </c>
      <c r="Q767" t="n">
        <v>988.08</v>
      </c>
      <c r="R767" t="n">
        <v>44.4</v>
      </c>
      <c r="S767" t="n">
        <v>35.43</v>
      </c>
      <c r="T767" t="n">
        <v>3450.5</v>
      </c>
      <c r="U767" t="n">
        <v>0.8</v>
      </c>
      <c r="V767" t="n">
        <v>0.88</v>
      </c>
      <c r="W767" t="n">
        <v>2.98</v>
      </c>
      <c r="X767" t="n">
        <v>0.21</v>
      </c>
      <c r="Y767" t="n">
        <v>1</v>
      </c>
      <c r="Z767" t="n">
        <v>10</v>
      </c>
    </row>
    <row r="768">
      <c r="A768" t="n">
        <v>53</v>
      </c>
      <c r="B768" t="n">
        <v>145</v>
      </c>
      <c r="C768" t="inlineStr">
        <is>
          <t xml:space="preserve">CONCLUIDO	</t>
        </is>
      </c>
      <c r="D768" t="n">
        <v>6.0643</v>
      </c>
      <c r="E768" t="n">
        <v>16.49</v>
      </c>
      <c r="F768" t="n">
        <v>12.95</v>
      </c>
      <c r="G768" t="n">
        <v>70.63</v>
      </c>
      <c r="H768" t="n">
        <v>0.8100000000000001</v>
      </c>
      <c r="I768" t="n">
        <v>11</v>
      </c>
      <c r="J768" t="n">
        <v>312.97</v>
      </c>
      <c r="K768" t="n">
        <v>61.2</v>
      </c>
      <c r="L768" t="n">
        <v>14.25</v>
      </c>
      <c r="M768" t="n">
        <v>9</v>
      </c>
      <c r="N768" t="n">
        <v>92.52</v>
      </c>
      <c r="O768" t="n">
        <v>38833.69</v>
      </c>
      <c r="P768" t="n">
        <v>198.94</v>
      </c>
      <c r="Q768" t="n">
        <v>988.15</v>
      </c>
      <c r="R768" t="n">
        <v>43.89</v>
      </c>
      <c r="S768" t="n">
        <v>35.43</v>
      </c>
      <c r="T768" t="n">
        <v>3199.85</v>
      </c>
      <c r="U768" t="n">
        <v>0.8100000000000001</v>
      </c>
      <c r="V768" t="n">
        <v>0.88</v>
      </c>
      <c r="W768" t="n">
        <v>2.98</v>
      </c>
      <c r="X768" t="n">
        <v>0.19</v>
      </c>
      <c r="Y768" t="n">
        <v>1</v>
      </c>
      <c r="Z768" t="n">
        <v>10</v>
      </c>
    </row>
    <row r="769">
      <c r="A769" t="n">
        <v>54</v>
      </c>
      <c r="B769" t="n">
        <v>145</v>
      </c>
      <c r="C769" t="inlineStr">
        <is>
          <t xml:space="preserve">CONCLUIDO	</t>
        </is>
      </c>
      <c r="D769" t="n">
        <v>6.0587</v>
      </c>
      <c r="E769" t="n">
        <v>16.51</v>
      </c>
      <c r="F769" t="n">
        <v>12.96</v>
      </c>
      <c r="G769" t="n">
        <v>70.70999999999999</v>
      </c>
      <c r="H769" t="n">
        <v>0.82</v>
      </c>
      <c r="I769" t="n">
        <v>11</v>
      </c>
      <c r="J769" t="n">
        <v>313.52</v>
      </c>
      <c r="K769" t="n">
        <v>61.2</v>
      </c>
      <c r="L769" t="n">
        <v>14.5</v>
      </c>
      <c r="M769" t="n">
        <v>9</v>
      </c>
      <c r="N769" t="n">
        <v>92.81999999999999</v>
      </c>
      <c r="O769" t="n">
        <v>38901.63</v>
      </c>
      <c r="P769" t="n">
        <v>199.15</v>
      </c>
      <c r="Q769" t="n">
        <v>988.08</v>
      </c>
      <c r="R769" t="n">
        <v>44.22</v>
      </c>
      <c r="S769" t="n">
        <v>35.43</v>
      </c>
      <c r="T769" t="n">
        <v>3364.56</v>
      </c>
      <c r="U769" t="n">
        <v>0.8</v>
      </c>
      <c r="V769" t="n">
        <v>0.88</v>
      </c>
      <c r="W769" t="n">
        <v>2.99</v>
      </c>
      <c r="X769" t="n">
        <v>0.21</v>
      </c>
      <c r="Y769" t="n">
        <v>1</v>
      </c>
      <c r="Z769" t="n">
        <v>10</v>
      </c>
    </row>
    <row r="770">
      <c r="A770" t="n">
        <v>55</v>
      </c>
      <c r="B770" t="n">
        <v>145</v>
      </c>
      <c r="C770" t="inlineStr">
        <is>
          <t xml:space="preserve">CONCLUIDO	</t>
        </is>
      </c>
      <c r="D770" t="n">
        <v>6.0646</v>
      </c>
      <c r="E770" t="n">
        <v>16.49</v>
      </c>
      <c r="F770" t="n">
        <v>12.95</v>
      </c>
      <c r="G770" t="n">
        <v>70.62</v>
      </c>
      <c r="H770" t="n">
        <v>0.84</v>
      </c>
      <c r="I770" t="n">
        <v>11</v>
      </c>
      <c r="J770" t="n">
        <v>314.07</v>
      </c>
      <c r="K770" t="n">
        <v>61.2</v>
      </c>
      <c r="L770" t="n">
        <v>14.75</v>
      </c>
      <c r="M770" t="n">
        <v>9</v>
      </c>
      <c r="N770" t="n">
        <v>93.12</v>
      </c>
      <c r="O770" t="n">
        <v>38969.71</v>
      </c>
      <c r="P770" t="n">
        <v>198.56</v>
      </c>
      <c r="Q770" t="n">
        <v>988.08</v>
      </c>
      <c r="R770" t="n">
        <v>43.8</v>
      </c>
      <c r="S770" t="n">
        <v>35.43</v>
      </c>
      <c r="T770" t="n">
        <v>3154.76</v>
      </c>
      <c r="U770" t="n">
        <v>0.8100000000000001</v>
      </c>
      <c r="V770" t="n">
        <v>0.88</v>
      </c>
      <c r="W770" t="n">
        <v>2.98</v>
      </c>
      <c r="X770" t="n">
        <v>0.19</v>
      </c>
      <c r="Y770" t="n">
        <v>1</v>
      </c>
      <c r="Z770" t="n">
        <v>10</v>
      </c>
    </row>
    <row r="771">
      <c r="A771" t="n">
        <v>56</v>
      </c>
      <c r="B771" t="n">
        <v>145</v>
      </c>
      <c r="C771" t="inlineStr">
        <is>
          <t xml:space="preserve">CONCLUIDO	</t>
        </is>
      </c>
      <c r="D771" t="n">
        <v>6.0622</v>
      </c>
      <c r="E771" t="n">
        <v>16.5</v>
      </c>
      <c r="F771" t="n">
        <v>12.95</v>
      </c>
      <c r="G771" t="n">
        <v>70.66</v>
      </c>
      <c r="H771" t="n">
        <v>0.85</v>
      </c>
      <c r="I771" t="n">
        <v>11</v>
      </c>
      <c r="J771" t="n">
        <v>314.62</v>
      </c>
      <c r="K771" t="n">
        <v>61.2</v>
      </c>
      <c r="L771" t="n">
        <v>15</v>
      </c>
      <c r="M771" t="n">
        <v>9</v>
      </c>
      <c r="N771" t="n">
        <v>93.43000000000001</v>
      </c>
      <c r="O771" t="n">
        <v>39037.92</v>
      </c>
      <c r="P771" t="n">
        <v>197.95</v>
      </c>
      <c r="Q771" t="n">
        <v>988.1</v>
      </c>
      <c r="R771" t="n">
        <v>43.97</v>
      </c>
      <c r="S771" t="n">
        <v>35.43</v>
      </c>
      <c r="T771" t="n">
        <v>3239.7</v>
      </c>
      <c r="U771" t="n">
        <v>0.8100000000000001</v>
      </c>
      <c r="V771" t="n">
        <v>0.88</v>
      </c>
      <c r="W771" t="n">
        <v>2.98</v>
      </c>
      <c r="X771" t="n">
        <v>0.2</v>
      </c>
      <c r="Y771" t="n">
        <v>1</v>
      </c>
      <c r="Z771" t="n">
        <v>10</v>
      </c>
    </row>
    <row r="772">
      <c r="A772" t="n">
        <v>57</v>
      </c>
      <c r="B772" t="n">
        <v>145</v>
      </c>
      <c r="C772" t="inlineStr">
        <is>
          <t xml:space="preserve">CONCLUIDO	</t>
        </is>
      </c>
      <c r="D772" t="n">
        <v>6.0645</v>
      </c>
      <c r="E772" t="n">
        <v>16.49</v>
      </c>
      <c r="F772" t="n">
        <v>12.95</v>
      </c>
      <c r="G772" t="n">
        <v>70.62</v>
      </c>
      <c r="H772" t="n">
        <v>0.86</v>
      </c>
      <c r="I772" t="n">
        <v>11</v>
      </c>
      <c r="J772" t="n">
        <v>315.18</v>
      </c>
      <c r="K772" t="n">
        <v>61.2</v>
      </c>
      <c r="L772" t="n">
        <v>15.25</v>
      </c>
      <c r="M772" t="n">
        <v>9</v>
      </c>
      <c r="N772" t="n">
        <v>93.73</v>
      </c>
      <c r="O772" t="n">
        <v>39106.27</v>
      </c>
      <c r="P772" t="n">
        <v>196.73</v>
      </c>
      <c r="Q772" t="n">
        <v>988.08</v>
      </c>
      <c r="R772" t="n">
        <v>43.9</v>
      </c>
      <c r="S772" t="n">
        <v>35.43</v>
      </c>
      <c r="T772" t="n">
        <v>3205.84</v>
      </c>
      <c r="U772" t="n">
        <v>0.8100000000000001</v>
      </c>
      <c r="V772" t="n">
        <v>0.88</v>
      </c>
      <c r="W772" t="n">
        <v>2.98</v>
      </c>
      <c r="X772" t="n">
        <v>0.19</v>
      </c>
      <c r="Y772" t="n">
        <v>1</v>
      </c>
      <c r="Z772" t="n">
        <v>10</v>
      </c>
    </row>
    <row r="773">
      <c r="A773" t="n">
        <v>58</v>
      </c>
      <c r="B773" t="n">
        <v>145</v>
      </c>
      <c r="C773" t="inlineStr">
        <is>
          <t xml:space="preserve">CONCLUIDO	</t>
        </is>
      </c>
      <c r="D773" t="n">
        <v>6.0934</v>
      </c>
      <c r="E773" t="n">
        <v>16.41</v>
      </c>
      <c r="F773" t="n">
        <v>12.92</v>
      </c>
      <c r="G773" t="n">
        <v>77.54000000000001</v>
      </c>
      <c r="H773" t="n">
        <v>0.87</v>
      </c>
      <c r="I773" t="n">
        <v>10</v>
      </c>
      <c r="J773" t="n">
        <v>315.73</v>
      </c>
      <c r="K773" t="n">
        <v>61.2</v>
      </c>
      <c r="L773" t="n">
        <v>15.5</v>
      </c>
      <c r="M773" t="n">
        <v>8</v>
      </c>
      <c r="N773" t="n">
        <v>94.03</v>
      </c>
      <c r="O773" t="n">
        <v>39174.75</v>
      </c>
      <c r="P773" t="n">
        <v>194.87</v>
      </c>
      <c r="Q773" t="n">
        <v>988.08</v>
      </c>
      <c r="R773" t="n">
        <v>43.05</v>
      </c>
      <c r="S773" t="n">
        <v>35.43</v>
      </c>
      <c r="T773" t="n">
        <v>2785.01</v>
      </c>
      <c r="U773" t="n">
        <v>0.82</v>
      </c>
      <c r="V773" t="n">
        <v>0.88</v>
      </c>
      <c r="W773" t="n">
        <v>2.98</v>
      </c>
      <c r="X773" t="n">
        <v>0.17</v>
      </c>
      <c r="Y773" t="n">
        <v>1</v>
      </c>
      <c r="Z773" t="n">
        <v>10</v>
      </c>
    </row>
    <row r="774">
      <c r="A774" t="n">
        <v>59</v>
      </c>
      <c r="B774" t="n">
        <v>145</v>
      </c>
      <c r="C774" t="inlineStr">
        <is>
          <t xml:space="preserve">CONCLUIDO	</t>
        </is>
      </c>
      <c r="D774" t="n">
        <v>6.0914</v>
      </c>
      <c r="E774" t="n">
        <v>16.42</v>
      </c>
      <c r="F774" t="n">
        <v>12.93</v>
      </c>
      <c r="G774" t="n">
        <v>77.56999999999999</v>
      </c>
      <c r="H774" t="n">
        <v>0.89</v>
      </c>
      <c r="I774" t="n">
        <v>10</v>
      </c>
      <c r="J774" t="n">
        <v>316.29</v>
      </c>
      <c r="K774" t="n">
        <v>61.2</v>
      </c>
      <c r="L774" t="n">
        <v>15.75</v>
      </c>
      <c r="M774" t="n">
        <v>8</v>
      </c>
      <c r="N774" t="n">
        <v>94.34</v>
      </c>
      <c r="O774" t="n">
        <v>39243.37</v>
      </c>
      <c r="P774" t="n">
        <v>194.95</v>
      </c>
      <c r="Q774" t="n">
        <v>988.16</v>
      </c>
      <c r="R774" t="n">
        <v>43.13</v>
      </c>
      <c r="S774" t="n">
        <v>35.43</v>
      </c>
      <c r="T774" t="n">
        <v>2823.78</v>
      </c>
      <c r="U774" t="n">
        <v>0.82</v>
      </c>
      <c r="V774" t="n">
        <v>0.88</v>
      </c>
      <c r="W774" t="n">
        <v>2.98</v>
      </c>
      <c r="X774" t="n">
        <v>0.17</v>
      </c>
      <c r="Y774" t="n">
        <v>1</v>
      </c>
      <c r="Z774" t="n">
        <v>10</v>
      </c>
    </row>
    <row r="775">
      <c r="A775" t="n">
        <v>60</v>
      </c>
      <c r="B775" t="n">
        <v>145</v>
      </c>
      <c r="C775" t="inlineStr">
        <is>
          <t xml:space="preserve">CONCLUIDO	</t>
        </is>
      </c>
      <c r="D775" t="n">
        <v>6.0929</v>
      </c>
      <c r="E775" t="n">
        <v>16.41</v>
      </c>
      <c r="F775" t="n">
        <v>12.92</v>
      </c>
      <c r="G775" t="n">
        <v>77.55</v>
      </c>
      <c r="H775" t="n">
        <v>0.9</v>
      </c>
      <c r="I775" t="n">
        <v>10</v>
      </c>
      <c r="J775" t="n">
        <v>316.85</v>
      </c>
      <c r="K775" t="n">
        <v>61.2</v>
      </c>
      <c r="L775" t="n">
        <v>16</v>
      </c>
      <c r="M775" t="n">
        <v>8</v>
      </c>
      <c r="N775" t="n">
        <v>94.65000000000001</v>
      </c>
      <c r="O775" t="n">
        <v>39312.13</v>
      </c>
      <c r="P775" t="n">
        <v>193.71</v>
      </c>
      <c r="Q775" t="n">
        <v>988.09</v>
      </c>
      <c r="R775" t="n">
        <v>43</v>
      </c>
      <c r="S775" t="n">
        <v>35.43</v>
      </c>
      <c r="T775" t="n">
        <v>2763.4</v>
      </c>
      <c r="U775" t="n">
        <v>0.82</v>
      </c>
      <c r="V775" t="n">
        <v>0.88</v>
      </c>
      <c r="W775" t="n">
        <v>2.98</v>
      </c>
      <c r="X775" t="n">
        <v>0.17</v>
      </c>
      <c r="Y775" t="n">
        <v>1</v>
      </c>
      <c r="Z775" t="n">
        <v>10</v>
      </c>
    </row>
    <row r="776">
      <c r="A776" t="n">
        <v>61</v>
      </c>
      <c r="B776" t="n">
        <v>145</v>
      </c>
      <c r="C776" t="inlineStr">
        <is>
          <t xml:space="preserve">CONCLUIDO	</t>
        </is>
      </c>
      <c r="D776" t="n">
        <v>6.0901</v>
      </c>
      <c r="E776" t="n">
        <v>16.42</v>
      </c>
      <c r="F776" t="n">
        <v>12.93</v>
      </c>
      <c r="G776" t="n">
        <v>77.59</v>
      </c>
      <c r="H776" t="n">
        <v>0.91</v>
      </c>
      <c r="I776" t="n">
        <v>10</v>
      </c>
      <c r="J776" t="n">
        <v>317.41</v>
      </c>
      <c r="K776" t="n">
        <v>61.2</v>
      </c>
      <c r="L776" t="n">
        <v>16.25</v>
      </c>
      <c r="M776" t="n">
        <v>8</v>
      </c>
      <c r="N776" t="n">
        <v>94.95999999999999</v>
      </c>
      <c r="O776" t="n">
        <v>39381.03</v>
      </c>
      <c r="P776" t="n">
        <v>193.3</v>
      </c>
      <c r="Q776" t="n">
        <v>988.16</v>
      </c>
      <c r="R776" t="n">
        <v>43.28</v>
      </c>
      <c r="S776" t="n">
        <v>35.43</v>
      </c>
      <c r="T776" t="n">
        <v>2902.19</v>
      </c>
      <c r="U776" t="n">
        <v>0.82</v>
      </c>
      <c r="V776" t="n">
        <v>0.88</v>
      </c>
      <c r="W776" t="n">
        <v>2.98</v>
      </c>
      <c r="X776" t="n">
        <v>0.18</v>
      </c>
      <c r="Y776" t="n">
        <v>1</v>
      </c>
      <c r="Z776" t="n">
        <v>10</v>
      </c>
    </row>
    <row r="777">
      <c r="A777" t="n">
        <v>62</v>
      </c>
      <c r="B777" t="n">
        <v>145</v>
      </c>
      <c r="C777" t="inlineStr">
        <is>
          <t xml:space="preserve">CONCLUIDO	</t>
        </is>
      </c>
      <c r="D777" t="n">
        <v>6.0897</v>
      </c>
      <c r="E777" t="n">
        <v>16.42</v>
      </c>
      <c r="F777" t="n">
        <v>12.93</v>
      </c>
      <c r="G777" t="n">
        <v>77.59999999999999</v>
      </c>
      <c r="H777" t="n">
        <v>0.92</v>
      </c>
      <c r="I777" t="n">
        <v>10</v>
      </c>
      <c r="J777" t="n">
        <v>317.97</v>
      </c>
      <c r="K777" t="n">
        <v>61.2</v>
      </c>
      <c r="L777" t="n">
        <v>16.5</v>
      </c>
      <c r="M777" t="n">
        <v>8</v>
      </c>
      <c r="N777" t="n">
        <v>95.27</v>
      </c>
      <c r="O777" t="n">
        <v>39450.07</v>
      </c>
      <c r="P777" t="n">
        <v>192.98</v>
      </c>
      <c r="Q777" t="n">
        <v>988.11</v>
      </c>
      <c r="R777" t="n">
        <v>43.27</v>
      </c>
      <c r="S777" t="n">
        <v>35.43</v>
      </c>
      <c r="T777" t="n">
        <v>2898.02</v>
      </c>
      <c r="U777" t="n">
        <v>0.82</v>
      </c>
      <c r="V777" t="n">
        <v>0.88</v>
      </c>
      <c r="W777" t="n">
        <v>2.98</v>
      </c>
      <c r="X777" t="n">
        <v>0.18</v>
      </c>
      <c r="Y777" t="n">
        <v>1</v>
      </c>
      <c r="Z777" t="n">
        <v>10</v>
      </c>
    </row>
    <row r="778">
      <c r="A778" t="n">
        <v>63</v>
      </c>
      <c r="B778" t="n">
        <v>145</v>
      </c>
      <c r="C778" t="inlineStr">
        <is>
          <t xml:space="preserve">CONCLUIDO	</t>
        </is>
      </c>
      <c r="D778" t="n">
        <v>6.0911</v>
      </c>
      <c r="E778" t="n">
        <v>16.42</v>
      </c>
      <c r="F778" t="n">
        <v>12.93</v>
      </c>
      <c r="G778" t="n">
        <v>77.58</v>
      </c>
      <c r="H778" t="n">
        <v>0.9399999999999999</v>
      </c>
      <c r="I778" t="n">
        <v>10</v>
      </c>
      <c r="J778" t="n">
        <v>318.53</v>
      </c>
      <c r="K778" t="n">
        <v>61.2</v>
      </c>
      <c r="L778" t="n">
        <v>16.75</v>
      </c>
      <c r="M778" t="n">
        <v>8</v>
      </c>
      <c r="N778" t="n">
        <v>95.58</v>
      </c>
      <c r="O778" t="n">
        <v>39519.26</v>
      </c>
      <c r="P778" t="n">
        <v>191.81</v>
      </c>
      <c r="Q778" t="n">
        <v>988.11</v>
      </c>
      <c r="R778" t="n">
        <v>43.1</v>
      </c>
      <c r="S778" t="n">
        <v>35.43</v>
      </c>
      <c r="T778" t="n">
        <v>2813.23</v>
      </c>
      <c r="U778" t="n">
        <v>0.82</v>
      </c>
      <c r="V778" t="n">
        <v>0.88</v>
      </c>
      <c r="W778" t="n">
        <v>2.98</v>
      </c>
      <c r="X778" t="n">
        <v>0.18</v>
      </c>
      <c r="Y778" t="n">
        <v>1</v>
      </c>
      <c r="Z778" t="n">
        <v>10</v>
      </c>
    </row>
    <row r="779">
      <c r="A779" t="n">
        <v>64</v>
      </c>
      <c r="B779" t="n">
        <v>145</v>
      </c>
      <c r="C779" t="inlineStr">
        <is>
          <t xml:space="preserve">CONCLUIDO	</t>
        </is>
      </c>
      <c r="D779" t="n">
        <v>6.1216</v>
      </c>
      <c r="E779" t="n">
        <v>16.34</v>
      </c>
      <c r="F779" t="n">
        <v>12.9</v>
      </c>
      <c r="G779" t="n">
        <v>86.01000000000001</v>
      </c>
      <c r="H779" t="n">
        <v>0.95</v>
      </c>
      <c r="I779" t="n">
        <v>9</v>
      </c>
      <c r="J779" t="n">
        <v>319.09</v>
      </c>
      <c r="K779" t="n">
        <v>61.2</v>
      </c>
      <c r="L779" t="n">
        <v>17</v>
      </c>
      <c r="M779" t="n">
        <v>7</v>
      </c>
      <c r="N779" t="n">
        <v>95.89</v>
      </c>
      <c r="O779" t="n">
        <v>39588.58</v>
      </c>
      <c r="P779" t="n">
        <v>189.8</v>
      </c>
      <c r="Q779" t="n">
        <v>988.08</v>
      </c>
      <c r="R779" t="n">
        <v>42.42</v>
      </c>
      <c r="S779" t="n">
        <v>35.43</v>
      </c>
      <c r="T779" t="n">
        <v>2475</v>
      </c>
      <c r="U779" t="n">
        <v>0.84</v>
      </c>
      <c r="V779" t="n">
        <v>0.88</v>
      </c>
      <c r="W779" t="n">
        <v>2.98</v>
      </c>
      <c r="X779" t="n">
        <v>0.15</v>
      </c>
      <c r="Y779" t="n">
        <v>1</v>
      </c>
      <c r="Z779" t="n">
        <v>10</v>
      </c>
    </row>
    <row r="780">
      <c r="A780" t="n">
        <v>65</v>
      </c>
      <c r="B780" t="n">
        <v>145</v>
      </c>
      <c r="C780" t="inlineStr">
        <is>
          <t xml:space="preserve">CONCLUIDO	</t>
        </is>
      </c>
      <c r="D780" t="n">
        <v>6.1167</v>
      </c>
      <c r="E780" t="n">
        <v>16.35</v>
      </c>
      <c r="F780" t="n">
        <v>12.91</v>
      </c>
      <c r="G780" t="n">
        <v>86.09999999999999</v>
      </c>
      <c r="H780" t="n">
        <v>0.96</v>
      </c>
      <c r="I780" t="n">
        <v>9</v>
      </c>
      <c r="J780" t="n">
        <v>319.65</v>
      </c>
      <c r="K780" t="n">
        <v>61.2</v>
      </c>
      <c r="L780" t="n">
        <v>17.25</v>
      </c>
      <c r="M780" t="n">
        <v>7</v>
      </c>
      <c r="N780" t="n">
        <v>96.2</v>
      </c>
      <c r="O780" t="n">
        <v>39658.05</v>
      </c>
      <c r="P780" t="n">
        <v>190.25</v>
      </c>
      <c r="Q780" t="n">
        <v>988.08</v>
      </c>
      <c r="R780" t="n">
        <v>42.79</v>
      </c>
      <c r="S780" t="n">
        <v>35.43</v>
      </c>
      <c r="T780" t="n">
        <v>2659.02</v>
      </c>
      <c r="U780" t="n">
        <v>0.83</v>
      </c>
      <c r="V780" t="n">
        <v>0.88</v>
      </c>
      <c r="W780" t="n">
        <v>2.98</v>
      </c>
      <c r="X780" t="n">
        <v>0.16</v>
      </c>
      <c r="Y780" t="n">
        <v>1</v>
      </c>
      <c r="Z780" t="n">
        <v>10</v>
      </c>
    </row>
    <row r="781">
      <c r="A781" t="n">
        <v>66</v>
      </c>
      <c r="B781" t="n">
        <v>145</v>
      </c>
      <c r="C781" t="inlineStr">
        <is>
          <t xml:space="preserve">CONCLUIDO	</t>
        </is>
      </c>
      <c r="D781" t="n">
        <v>6.1161</v>
      </c>
      <c r="E781" t="n">
        <v>16.35</v>
      </c>
      <c r="F781" t="n">
        <v>12.92</v>
      </c>
      <c r="G781" t="n">
        <v>86.11</v>
      </c>
      <c r="H781" t="n">
        <v>0.97</v>
      </c>
      <c r="I781" t="n">
        <v>9</v>
      </c>
      <c r="J781" t="n">
        <v>320.22</v>
      </c>
      <c r="K781" t="n">
        <v>61.2</v>
      </c>
      <c r="L781" t="n">
        <v>17.5</v>
      </c>
      <c r="M781" t="n">
        <v>7</v>
      </c>
      <c r="N781" t="n">
        <v>96.52</v>
      </c>
      <c r="O781" t="n">
        <v>39727.66</v>
      </c>
      <c r="P781" t="n">
        <v>190.36</v>
      </c>
      <c r="Q781" t="n">
        <v>988.08</v>
      </c>
      <c r="R781" t="n">
        <v>42.95</v>
      </c>
      <c r="S781" t="n">
        <v>35.43</v>
      </c>
      <c r="T781" t="n">
        <v>2743.58</v>
      </c>
      <c r="U781" t="n">
        <v>0.82</v>
      </c>
      <c r="V781" t="n">
        <v>0.88</v>
      </c>
      <c r="W781" t="n">
        <v>2.98</v>
      </c>
      <c r="X781" t="n">
        <v>0.16</v>
      </c>
      <c r="Y781" t="n">
        <v>1</v>
      </c>
      <c r="Z781" t="n">
        <v>10</v>
      </c>
    </row>
    <row r="782">
      <c r="A782" t="n">
        <v>67</v>
      </c>
      <c r="B782" t="n">
        <v>145</v>
      </c>
      <c r="C782" t="inlineStr">
        <is>
          <t xml:space="preserve">CONCLUIDO	</t>
        </is>
      </c>
      <c r="D782" t="n">
        <v>6.1151</v>
      </c>
      <c r="E782" t="n">
        <v>16.35</v>
      </c>
      <c r="F782" t="n">
        <v>12.92</v>
      </c>
      <c r="G782" t="n">
        <v>86.13</v>
      </c>
      <c r="H782" t="n">
        <v>0.99</v>
      </c>
      <c r="I782" t="n">
        <v>9</v>
      </c>
      <c r="J782" t="n">
        <v>320.78</v>
      </c>
      <c r="K782" t="n">
        <v>61.2</v>
      </c>
      <c r="L782" t="n">
        <v>17.75</v>
      </c>
      <c r="M782" t="n">
        <v>7</v>
      </c>
      <c r="N782" t="n">
        <v>96.83</v>
      </c>
      <c r="O782" t="n">
        <v>39797.41</v>
      </c>
      <c r="P782" t="n">
        <v>190.45</v>
      </c>
      <c r="Q782" t="n">
        <v>988.08</v>
      </c>
      <c r="R782" t="n">
        <v>42.87</v>
      </c>
      <c r="S782" t="n">
        <v>35.43</v>
      </c>
      <c r="T782" t="n">
        <v>2699.35</v>
      </c>
      <c r="U782" t="n">
        <v>0.83</v>
      </c>
      <c r="V782" t="n">
        <v>0.88</v>
      </c>
      <c r="W782" t="n">
        <v>2.98</v>
      </c>
      <c r="X782" t="n">
        <v>0.17</v>
      </c>
      <c r="Y782" t="n">
        <v>1</v>
      </c>
      <c r="Z782" t="n">
        <v>10</v>
      </c>
    </row>
    <row r="783">
      <c r="A783" t="n">
        <v>68</v>
      </c>
      <c r="B783" t="n">
        <v>145</v>
      </c>
      <c r="C783" t="inlineStr">
        <is>
          <t xml:space="preserve">CONCLUIDO	</t>
        </is>
      </c>
      <c r="D783" t="n">
        <v>6.1178</v>
      </c>
      <c r="E783" t="n">
        <v>16.35</v>
      </c>
      <c r="F783" t="n">
        <v>12.91</v>
      </c>
      <c r="G783" t="n">
        <v>86.08</v>
      </c>
      <c r="H783" t="n">
        <v>1</v>
      </c>
      <c r="I783" t="n">
        <v>9</v>
      </c>
      <c r="J783" t="n">
        <v>321.35</v>
      </c>
      <c r="K783" t="n">
        <v>61.2</v>
      </c>
      <c r="L783" t="n">
        <v>18</v>
      </c>
      <c r="M783" t="n">
        <v>7</v>
      </c>
      <c r="N783" t="n">
        <v>97.15000000000001</v>
      </c>
      <c r="O783" t="n">
        <v>39867.32</v>
      </c>
      <c r="P783" t="n">
        <v>189.79</v>
      </c>
      <c r="Q783" t="n">
        <v>988.09</v>
      </c>
      <c r="R783" t="n">
        <v>42.78</v>
      </c>
      <c r="S783" t="n">
        <v>35.43</v>
      </c>
      <c r="T783" t="n">
        <v>2657.15</v>
      </c>
      <c r="U783" t="n">
        <v>0.83</v>
      </c>
      <c r="V783" t="n">
        <v>0.88</v>
      </c>
      <c r="W783" t="n">
        <v>2.98</v>
      </c>
      <c r="X783" t="n">
        <v>0.16</v>
      </c>
      <c r="Y783" t="n">
        <v>1</v>
      </c>
      <c r="Z783" t="n">
        <v>10</v>
      </c>
    </row>
    <row r="784">
      <c r="A784" t="n">
        <v>69</v>
      </c>
      <c r="B784" t="n">
        <v>145</v>
      </c>
      <c r="C784" t="inlineStr">
        <is>
          <t xml:space="preserve">CONCLUIDO	</t>
        </is>
      </c>
      <c r="D784" t="n">
        <v>6.1188</v>
      </c>
      <c r="E784" t="n">
        <v>16.34</v>
      </c>
      <c r="F784" t="n">
        <v>12.91</v>
      </c>
      <c r="G784" t="n">
        <v>86.06</v>
      </c>
      <c r="H784" t="n">
        <v>1.01</v>
      </c>
      <c r="I784" t="n">
        <v>9</v>
      </c>
      <c r="J784" t="n">
        <v>321.92</v>
      </c>
      <c r="K784" t="n">
        <v>61.2</v>
      </c>
      <c r="L784" t="n">
        <v>18.25</v>
      </c>
      <c r="M784" t="n">
        <v>7</v>
      </c>
      <c r="N784" t="n">
        <v>97.47</v>
      </c>
      <c r="O784" t="n">
        <v>39937.36</v>
      </c>
      <c r="P784" t="n">
        <v>188.86</v>
      </c>
      <c r="Q784" t="n">
        <v>988.13</v>
      </c>
      <c r="R784" t="n">
        <v>42.51</v>
      </c>
      <c r="S784" t="n">
        <v>35.43</v>
      </c>
      <c r="T784" t="n">
        <v>2519.76</v>
      </c>
      <c r="U784" t="n">
        <v>0.83</v>
      </c>
      <c r="V784" t="n">
        <v>0.88</v>
      </c>
      <c r="W784" t="n">
        <v>2.98</v>
      </c>
      <c r="X784" t="n">
        <v>0.16</v>
      </c>
      <c r="Y784" t="n">
        <v>1</v>
      </c>
      <c r="Z784" t="n">
        <v>10</v>
      </c>
    </row>
    <row r="785">
      <c r="A785" t="n">
        <v>70</v>
      </c>
      <c r="B785" t="n">
        <v>145</v>
      </c>
      <c r="C785" t="inlineStr">
        <is>
          <t xml:space="preserve">CONCLUIDO	</t>
        </is>
      </c>
      <c r="D785" t="n">
        <v>6.1188</v>
      </c>
      <c r="E785" t="n">
        <v>16.34</v>
      </c>
      <c r="F785" t="n">
        <v>12.91</v>
      </c>
      <c r="G785" t="n">
        <v>86.06</v>
      </c>
      <c r="H785" t="n">
        <v>1.02</v>
      </c>
      <c r="I785" t="n">
        <v>9</v>
      </c>
      <c r="J785" t="n">
        <v>322.49</v>
      </c>
      <c r="K785" t="n">
        <v>61.2</v>
      </c>
      <c r="L785" t="n">
        <v>18.5</v>
      </c>
      <c r="M785" t="n">
        <v>6</v>
      </c>
      <c r="N785" t="n">
        <v>97.79000000000001</v>
      </c>
      <c r="O785" t="n">
        <v>40007.56</v>
      </c>
      <c r="P785" t="n">
        <v>187.03</v>
      </c>
      <c r="Q785" t="n">
        <v>988.11</v>
      </c>
      <c r="R785" t="n">
        <v>42.65</v>
      </c>
      <c r="S785" t="n">
        <v>35.43</v>
      </c>
      <c r="T785" t="n">
        <v>2589.39</v>
      </c>
      <c r="U785" t="n">
        <v>0.83</v>
      </c>
      <c r="V785" t="n">
        <v>0.88</v>
      </c>
      <c r="W785" t="n">
        <v>2.98</v>
      </c>
      <c r="X785" t="n">
        <v>0.15</v>
      </c>
      <c r="Y785" t="n">
        <v>1</v>
      </c>
      <c r="Z785" t="n">
        <v>10</v>
      </c>
    </row>
    <row r="786">
      <c r="A786" t="n">
        <v>71</v>
      </c>
      <c r="B786" t="n">
        <v>145</v>
      </c>
      <c r="C786" t="inlineStr">
        <is>
          <t xml:space="preserve">CONCLUIDO	</t>
        </is>
      </c>
      <c r="D786" t="n">
        <v>6.1153</v>
      </c>
      <c r="E786" t="n">
        <v>16.35</v>
      </c>
      <c r="F786" t="n">
        <v>12.92</v>
      </c>
      <c r="G786" t="n">
        <v>86.12</v>
      </c>
      <c r="H786" t="n">
        <v>1.03</v>
      </c>
      <c r="I786" t="n">
        <v>9</v>
      </c>
      <c r="J786" t="n">
        <v>323.06</v>
      </c>
      <c r="K786" t="n">
        <v>61.2</v>
      </c>
      <c r="L786" t="n">
        <v>18.75</v>
      </c>
      <c r="M786" t="n">
        <v>4</v>
      </c>
      <c r="N786" t="n">
        <v>98.11</v>
      </c>
      <c r="O786" t="n">
        <v>40077.9</v>
      </c>
      <c r="P786" t="n">
        <v>186.64</v>
      </c>
      <c r="Q786" t="n">
        <v>988.08</v>
      </c>
      <c r="R786" t="n">
        <v>42.76</v>
      </c>
      <c r="S786" t="n">
        <v>35.43</v>
      </c>
      <c r="T786" t="n">
        <v>2644.8</v>
      </c>
      <c r="U786" t="n">
        <v>0.83</v>
      </c>
      <c r="V786" t="n">
        <v>0.88</v>
      </c>
      <c r="W786" t="n">
        <v>2.98</v>
      </c>
      <c r="X786" t="n">
        <v>0.17</v>
      </c>
      <c r="Y786" t="n">
        <v>1</v>
      </c>
      <c r="Z786" t="n">
        <v>10</v>
      </c>
    </row>
    <row r="787">
      <c r="A787" t="n">
        <v>72</v>
      </c>
      <c r="B787" t="n">
        <v>145</v>
      </c>
      <c r="C787" t="inlineStr">
        <is>
          <t xml:space="preserve">CONCLUIDO	</t>
        </is>
      </c>
      <c r="D787" t="n">
        <v>6.1145</v>
      </c>
      <c r="E787" t="n">
        <v>16.35</v>
      </c>
      <c r="F787" t="n">
        <v>12.92</v>
      </c>
      <c r="G787" t="n">
        <v>86.14</v>
      </c>
      <c r="H787" t="n">
        <v>1.05</v>
      </c>
      <c r="I787" t="n">
        <v>9</v>
      </c>
      <c r="J787" t="n">
        <v>323.63</v>
      </c>
      <c r="K787" t="n">
        <v>61.2</v>
      </c>
      <c r="L787" t="n">
        <v>19</v>
      </c>
      <c r="M787" t="n">
        <v>4</v>
      </c>
      <c r="N787" t="n">
        <v>98.43000000000001</v>
      </c>
      <c r="O787" t="n">
        <v>40148.52</v>
      </c>
      <c r="P787" t="n">
        <v>186.18</v>
      </c>
      <c r="Q787" t="n">
        <v>988.11</v>
      </c>
      <c r="R787" t="n">
        <v>42.81</v>
      </c>
      <c r="S787" t="n">
        <v>35.43</v>
      </c>
      <c r="T787" t="n">
        <v>2669.87</v>
      </c>
      <c r="U787" t="n">
        <v>0.83</v>
      </c>
      <c r="V787" t="n">
        <v>0.88</v>
      </c>
      <c r="W787" t="n">
        <v>2.98</v>
      </c>
      <c r="X787" t="n">
        <v>0.17</v>
      </c>
      <c r="Y787" t="n">
        <v>1</v>
      </c>
      <c r="Z787" t="n">
        <v>10</v>
      </c>
    </row>
    <row r="788">
      <c r="A788" t="n">
        <v>73</v>
      </c>
      <c r="B788" t="n">
        <v>145</v>
      </c>
      <c r="C788" t="inlineStr">
        <is>
          <t xml:space="preserve">CONCLUIDO	</t>
        </is>
      </c>
      <c r="D788" t="n">
        <v>6.1425</v>
      </c>
      <c r="E788" t="n">
        <v>16.28</v>
      </c>
      <c r="F788" t="n">
        <v>12.9</v>
      </c>
      <c r="G788" t="n">
        <v>96.75</v>
      </c>
      <c r="H788" t="n">
        <v>1.06</v>
      </c>
      <c r="I788" t="n">
        <v>8</v>
      </c>
      <c r="J788" t="n">
        <v>324.2</v>
      </c>
      <c r="K788" t="n">
        <v>61.2</v>
      </c>
      <c r="L788" t="n">
        <v>19.25</v>
      </c>
      <c r="M788" t="n">
        <v>3</v>
      </c>
      <c r="N788" t="n">
        <v>98.75</v>
      </c>
      <c r="O788" t="n">
        <v>40219.17</v>
      </c>
      <c r="P788" t="n">
        <v>185.01</v>
      </c>
      <c r="Q788" t="n">
        <v>988.08</v>
      </c>
      <c r="R788" t="n">
        <v>42.12</v>
      </c>
      <c r="S788" t="n">
        <v>35.43</v>
      </c>
      <c r="T788" t="n">
        <v>2332.04</v>
      </c>
      <c r="U788" t="n">
        <v>0.84</v>
      </c>
      <c r="V788" t="n">
        <v>0.88</v>
      </c>
      <c r="W788" t="n">
        <v>2.98</v>
      </c>
      <c r="X788" t="n">
        <v>0.15</v>
      </c>
      <c r="Y788" t="n">
        <v>1</v>
      </c>
      <c r="Z788" t="n">
        <v>10</v>
      </c>
    </row>
    <row r="789">
      <c r="A789" t="n">
        <v>74</v>
      </c>
      <c r="B789" t="n">
        <v>145</v>
      </c>
      <c r="C789" t="inlineStr">
        <is>
          <t xml:space="preserve">CONCLUIDO	</t>
        </is>
      </c>
      <c r="D789" t="n">
        <v>6.1442</v>
      </c>
      <c r="E789" t="n">
        <v>16.28</v>
      </c>
      <c r="F789" t="n">
        <v>12.9</v>
      </c>
      <c r="G789" t="n">
        <v>96.70999999999999</v>
      </c>
      <c r="H789" t="n">
        <v>1.07</v>
      </c>
      <c r="I789" t="n">
        <v>8</v>
      </c>
      <c r="J789" t="n">
        <v>324.78</v>
      </c>
      <c r="K789" t="n">
        <v>61.2</v>
      </c>
      <c r="L789" t="n">
        <v>19.5</v>
      </c>
      <c r="M789" t="n">
        <v>2</v>
      </c>
      <c r="N789" t="n">
        <v>99.08</v>
      </c>
      <c r="O789" t="n">
        <v>40289.97</v>
      </c>
      <c r="P789" t="n">
        <v>185.23</v>
      </c>
      <c r="Q789" t="n">
        <v>988.13</v>
      </c>
      <c r="R789" t="n">
        <v>42.1</v>
      </c>
      <c r="S789" t="n">
        <v>35.43</v>
      </c>
      <c r="T789" t="n">
        <v>2320.49</v>
      </c>
      <c r="U789" t="n">
        <v>0.84</v>
      </c>
      <c r="V789" t="n">
        <v>0.88</v>
      </c>
      <c r="W789" t="n">
        <v>2.98</v>
      </c>
      <c r="X789" t="n">
        <v>0.14</v>
      </c>
      <c r="Y789" t="n">
        <v>1</v>
      </c>
      <c r="Z789" t="n">
        <v>10</v>
      </c>
    </row>
    <row r="790">
      <c r="A790" t="n">
        <v>75</v>
      </c>
      <c r="B790" t="n">
        <v>145</v>
      </c>
      <c r="C790" t="inlineStr">
        <is>
          <t xml:space="preserve">CONCLUIDO	</t>
        </is>
      </c>
      <c r="D790" t="n">
        <v>6.1425</v>
      </c>
      <c r="E790" t="n">
        <v>16.28</v>
      </c>
      <c r="F790" t="n">
        <v>12.9</v>
      </c>
      <c r="G790" t="n">
        <v>96.75</v>
      </c>
      <c r="H790" t="n">
        <v>1.08</v>
      </c>
      <c r="I790" t="n">
        <v>8</v>
      </c>
      <c r="J790" t="n">
        <v>325.35</v>
      </c>
      <c r="K790" t="n">
        <v>61.2</v>
      </c>
      <c r="L790" t="n">
        <v>19.75</v>
      </c>
      <c r="M790" t="n">
        <v>1</v>
      </c>
      <c r="N790" t="n">
        <v>99.40000000000001</v>
      </c>
      <c r="O790" t="n">
        <v>40360.92</v>
      </c>
      <c r="P790" t="n">
        <v>185.36</v>
      </c>
      <c r="Q790" t="n">
        <v>988.14</v>
      </c>
      <c r="R790" t="n">
        <v>42.17</v>
      </c>
      <c r="S790" t="n">
        <v>35.43</v>
      </c>
      <c r="T790" t="n">
        <v>2356.26</v>
      </c>
      <c r="U790" t="n">
        <v>0.84</v>
      </c>
      <c r="V790" t="n">
        <v>0.88</v>
      </c>
      <c r="W790" t="n">
        <v>2.98</v>
      </c>
      <c r="X790" t="n">
        <v>0.15</v>
      </c>
      <c r="Y790" t="n">
        <v>1</v>
      </c>
      <c r="Z790" t="n">
        <v>10</v>
      </c>
    </row>
    <row r="791">
      <c r="A791" t="n">
        <v>76</v>
      </c>
      <c r="B791" t="n">
        <v>145</v>
      </c>
      <c r="C791" t="inlineStr">
        <is>
          <t xml:space="preserve">CONCLUIDO	</t>
        </is>
      </c>
      <c r="D791" t="n">
        <v>6.1429</v>
      </c>
      <c r="E791" t="n">
        <v>16.28</v>
      </c>
      <c r="F791" t="n">
        <v>12.9</v>
      </c>
      <c r="G791" t="n">
        <v>96.73999999999999</v>
      </c>
      <c r="H791" t="n">
        <v>1.09</v>
      </c>
      <c r="I791" t="n">
        <v>8</v>
      </c>
      <c r="J791" t="n">
        <v>325.93</v>
      </c>
      <c r="K791" t="n">
        <v>61.2</v>
      </c>
      <c r="L791" t="n">
        <v>20</v>
      </c>
      <c r="M791" t="n">
        <v>1</v>
      </c>
      <c r="N791" t="n">
        <v>99.73</v>
      </c>
      <c r="O791" t="n">
        <v>40432.03</v>
      </c>
      <c r="P791" t="n">
        <v>185.66</v>
      </c>
      <c r="Q791" t="n">
        <v>988.08</v>
      </c>
      <c r="R791" t="n">
        <v>42.2</v>
      </c>
      <c r="S791" t="n">
        <v>35.43</v>
      </c>
      <c r="T791" t="n">
        <v>2371.55</v>
      </c>
      <c r="U791" t="n">
        <v>0.84</v>
      </c>
      <c r="V791" t="n">
        <v>0.88</v>
      </c>
      <c r="W791" t="n">
        <v>2.98</v>
      </c>
      <c r="X791" t="n">
        <v>0.15</v>
      </c>
      <c r="Y791" t="n">
        <v>1</v>
      </c>
      <c r="Z791" t="n">
        <v>10</v>
      </c>
    </row>
    <row r="792">
      <c r="A792" t="n">
        <v>77</v>
      </c>
      <c r="B792" t="n">
        <v>145</v>
      </c>
      <c r="C792" t="inlineStr">
        <is>
          <t xml:space="preserve">CONCLUIDO	</t>
        </is>
      </c>
      <c r="D792" t="n">
        <v>6.1437</v>
      </c>
      <c r="E792" t="n">
        <v>16.28</v>
      </c>
      <c r="F792" t="n">
        <v>12.9</v>
      </c>
      <c r="G792" t="n">
        <v>96.72</v>
      </c>
      <c r="H792" t="n">
        <v>1.11</v>
      </c>
      <c r="I792" t="n">
        <v>8</v>
      </c>
      <c r="J792" t="n">
        <v>326.51</v>
      </c>
      <c r="K792" t="n">
        <v>61.2</v>
      </c>
      <c r="L792" t="n">
        <v>20.25</v>
      </c>
      <c r="M792" t="n">
        <v>0</v>
      </c>
      <c r="N792" t="n">
        <v>100.06</v>
      </c>
      <c r="O792" t="n">
        <v>40503.29</v>
      </c>
      <c r="P792" t="n">
        <v>185.95</v>
      </c>
      <c r="Q792" t="n">
        <v>988.08</v>
      </c>
      <c r="R792" t="n">
        <v>42.08</v>
      </c>
      <c r="S792" t="n">
        <v>35.43</v>
      </c>
      <c r="T792" t="n">
        <v>2313.01</v>
      </c>
      <c r="U792" t="n">
        <v>0.84</v>
      </c>
      <c r="V792" t="n">
        <v>0.88</v>
      </c>
      <c r="W792" t="n">
        <v>2.98</v>
      </c>
      <c r="X792" t="n">
        <v>0.14</v>
      </c>
      <c r="Y792" t="n">
        <v>1</v>
      </c>
      <c r="Z792" t="n">
        <v>10</v>
      </c>
    </row>
    <row r="793">
      <c r="A793" t="n">
        <v>0</v>
      </c>
      <c r="B793" t="n">
        <v>65</v>
      </c>
      <c r="C793" t="inlineStr">
        <is>
          <t xml:space="preserve">CONCLUIDO	</t>
        </is>
      </c>
      <c r="D793" t="n">
        <v>4.8873</v>
      </c>
      <c r="E793" t="n">
        <v>20.46</v>
      </c>
      <c r="F793" t="n">
        <v>15.1</v>
      </c>
      <c r="G793" t="n">
        <v>7.74</v>
      </c>
      <c r="H793" t="n">
        <v>0.13</v>
      </c>
      <c r="I793" t="n">
        <v>117</v>
      </c>
      <c r="J793" t="n">
        <v>133.21</v>
      </c>
      <c r="K793" t="n">
        <v>46.47</v>
      </c>
      <c r="L793" t="n">
        <v>1</v>
      </c>
      <c r="M793" t="n">
        <v>115</v>
      </c>
      <c r="N793" t="n">
        <v>20.75</v>
      </c>
      <c r="O793" t="n">
        <v>16663.42</v>
      </c>
      <c r="P793" t="n">
        <v>161.7</v>
      </c>
      <c r="Q793" t="n">
        <v>988.76</v>
      </c>
      <c r="R793" t="n">
        <v>110.65</v>
      </c>
      <c r="S793" t="n">
        <v>35.43</v>
      </c>
      <c r="T793" t="n">
        <v>36049.19</v>
      </c>
      <c r="U793" t="n">
        <v>0.32</v>
      </c>
      <c r="V793" t="n">
        <v>0.76</v>
      </c>
      <c r="W793" t="n">
        <v>3.15</v>
      </c>
      <c r="X793" t="n">
        <v>2.34</v>
      </c>
      <c r="Y793" t="n">
        <v>1</v>
      </c>
      <c r="Z793" t="n">
        <v>10</v>
      </c>
    </row>
    <row r="794">
      <c r="A794" t="n">
        <v>1</v>
      </c>
      <c r="B794" t="n">
        <v>65</v>
      </c>
      <c r="C794" t="inlineStr">
        <is>
          <t xml:space="preserve">CONCLUIDO	</t>
        </is>
      </c>
      <c r="D794" t="n">
        <v>5.204</v>
      </c>
      <c r="E794" t="n">
        <v>19.22</v>
      </c>
      <c r="F794" t="n">
        <v>14.59</v>
      </c>
      <c r="G794" t="n">
        <v>9.720000000000001</v>
      </c>
      <c r="H794" t="n">
        <v>0.17</v>
      </c>
      <c r="I794" t="n">
        <v>90</v>
      </c>
      <c r="J794" t="n">
        <v>133.55</v>
      </c>
      <c r="K794" t="n">
        <v>46.47</v>
      </c>
      <c r="L794" t="n">
        <v>1.25</v>
      </c>
      <c r="M794" t="n">
        <v>88</v>
      </c>
      <c r="N794" t="n">
        <v>20.83</v>
      </c>
      <c r="O794" t="n">
        <v>16704.7</v>
      </c>
      <c r="P794" t="n">
        <v>154.77</v>
      </c>
      <c r="Q794" t="n">
        <v>988.37</v>
      </c>
      <c r="R794" t="n">
        <v>94.06999999999999</v>
      </c>
      <c r="S794" t="n">
        <v>35.43</v>
      </c>
      <c r="T794" t="n">
        <v>27895.24</v>
      </c>
      <c r="U794" t="n">
        <v>0.38</v>
      </c>
      <c r="V794" t="n">
        <v>0.78</v>
      </c>
      <c r="W794" t="n">
        <v>3.13</v>
      </c>
      <c r="X794" t="n">
        <v>1.83</v>
      </c>
      <c r="Y794" t="n">
        <v>1</v>
      </c>
      <c r="Z794" t="n">
        <v>10</v>
      </c>
    </row>
    <row r="795">
      <c r="A795" t="n">
        <v>2</v>
      </c>
      <c r="B795" t="n">
        <v>65</v>
      </c>
      <c r="C795" t="inlineStr">
        <is>
          <t xml:space="preserve">CONCLUIDO	</t>
        </is>
      </c>
      <c r="D795" t="n">
        <v>5.4423</v>
      </c>
      <c r="E795" t="n">
        <v>18.37</v>
      </c>
      <c r="F795" t="n">
        <v>14.21</v>
      </c>
      <c r="G795" t="n">
        <v>11.68</v>
      </c>
      <c r="H795" t="n">
        <v>0.2</v>
      </c>
      <c r="I795" t="n">
        <v>73</v>
      </c>
      <c r="J795" t="n">
        <v>133.88</v>
      </c>
      <c r="K795" t="n">
        <v>46.47</v>
      </c>
      <c r="L795" t="n">
        <v>1.5</v>
      </c>
      <c r="M795" t="n">
        <v>71</v>
      </c>
      <c r="N795" t="n">
        <v>20.91</v>
      </c>
      <c r="O795" t="n">
        <v>16746.01</v>
      </c>
      <c r="P795" t="n">
        <v>149.17</v>
      </c>
      <c r="Q795" t="n">
        <v>988.17</v>
      </c>
      <c r="R795" t="n">
        <v>83.09999999999999</v>
      </c>
      <c r="S795" t="n">
        <v>35.43</v>
      </c>
      <c r="T795" t="n">
        <v>22493.92</v>
      </c>
      <c r="U795" t="n">
        <v>0.43</v>
      </c>
      <c r="V795" t="n">
        <v>0.8</v>
      </c>
      <c r="W795" t="n">
        <v>3.08</v>
      </c>
      <c r="X795" t="n">
        <v>1.45</v>
      </c>
      <c r="Y795" t="n">
        <v>1</v>
      </c>
      <c r="Z795" t="n">
        <v>10</v>
      </c>
    </row>
    <row r="796">
      <c r="A796" t="n">
        <v>3</v>
      </c>
      <c r="B796" t="n">
        <v>65</v>
      </c>
      <c r="C796" t="inlineStr">
        <is>
          <t xml:space="preserve">CONCLUIDO	</t>
        </is>
      </c>
      <c r="D796" t="n">
        <v>5.6161</v>
      </c>
      <c r="E796" t="n">
        <v>17.81</v>
      </c>
      <c r="F796" t="n">
        <v>13.96</v>
      </c>
      <c r="G796" t="n">
        <v>13.74</v>
      </c>
      <c r="H796" t="n">
        <v>0.23</v>
      </c>
      <c r="I796" t="n">
        <v>61</v>
      </c>
      <c r="J796" t="n">
        <v>134.22</v>
      </c>
      <c r="K796" t="n">
        <v>46.47</v>
      </c>
      <c r="L796" t="n">
        <v>1.75</v>
      </c>
      <c r="M796" t="n">
        <v>59</v>
      </c>
      <c r="N796" t="n">
        <v>21</v>
      </c>
      <c r="O796" t="n">
        <v>16787.35</v>
      </c>
      <c r="P796" t="n">
        <v>145.06</v>
      </c>
      <c r="Q796" t="n">
        <v>988.13</v>
      </c>
      <c r="R796" t="n">
        <v>75.37</v>
      </c>
      <c r="S796" t="n">
        <v>35.43</v>
      </c>
      <c r="T796" t="n">
        <v>18690.32</v>
      </c>
      <c r="U796" t="n">
        <v>0.47</v>
      </c>
      <c r="V796" t="n">
        <v>0.82</v>
      </c>
      <c r="W796" t="n">
        <v>3.07</v>
      </c>
      <c r="X796" t="n">
        <v>1.21</v>
      </c>
      <c r="Y796" t="n">
        <v>1</v>
      </c>
      <c r="Z796" t="n">
        <v>10</v>
      </c>
    </row>
    <row r="797">
      <c r="A797" t="n">
        <v>4</v>
      </c>
      <c r="B797" t="n">
        <v>65</v>
      </c>
      <c r="C797" t="inlineStr">
        <is>
          <t xml:space="preserve">CONCLUIDO	</t>
        </is>
      </c>
      <c r="D797" t="n">
        <v>5.7593</v>
      </c>
      <c r="E797" t="n">
        <v>17.36</v>
      </c>
      <c r="F797" t="n">
        <v>13.77</v>
      </c>
      <c r="G797" t="n">
        <v>15.89</v>
      </c>
      <c r="H797" t="n">
        <v>0.26</v>
      </c>
      <c r="I797" t="n">
        <v>52</v>
      </c>
      <c r="J797" t="n">
        <v>134.55</v>
      </c>
      <c r="K797" t="n">
        <v>46.47</v>
      </c>
      <c r="L797" t="n">
        <v>2</v>
      </c>
      <c r="M797" t="n">
        <v>50</v>
      </c>
      <c r="N797" t="n">
        <v>21.09</v>
      </c>
      <c r="O797" t="n">
        <v>16828.84</v>
      </c>
      <c r="P797" t="n">
        <v>141.48</v>
      </c>
      <c r="Q797" t="n">
        <v>988.28</v>
      </c>
      <c r="R797" t="n">
        <v>69.09999999999999</v>
      </c>
      <c r="S797" t="n">
        <v>35.43</v>
      </c>
      <c r="T797" t="n">
        <v>15600.33</v>
      </c>
      <c r="U797" t="n">
        <v>0.51</v>
      </c>
      <c r="V797" t="n">
        <v>0.83</v>
      </c>
      <c r="W797" t="n">
        <v>3.05</v>
      </c>
      <c r="X797" t="n">
        <v>1.01</v>
      </c>
      <c r="Y797" t="n">
        <v>1</v>
      </c>
      <c r="Z797" t="n">
        <v>10</v>
      </c>
    </row>
    <row r="798">
      <c r="A798" t="n">
        <v>5</v>
      </c>
      <c r="B798" t="n">
        <v>65</v>
      </c>
      <c r="C798" t="inlineStr">
        <is>
          <t xml:space="preserve">CONCLUIDO	</t>
        </is>
      </c>
      <c r="D798" t="n">
        <v>5.8487</v>
      </c>
      <c r="E798" t="n">
        <v>17.1</v>
      </c>
      <c r="F798" t="n">
        <v>13.67</v>
      </c>
      <c r="G798" t="n">
        <v>17.82</v>
      </c>
      <c r="H798" t="n">
        <v>0.29</v>
      </c>
      <c r="I798" t="n">
        <v>46</v>
      </c>
      <c r="J798" t="n">
        <v>134.89</v>
      </c>
      <c r="K798" t="n">
        <v>46.47</v>
      </c>
      <c r="L798" t="n">
        <v>2.25</v>
      </c>
      <c r="M798" t="n">
        <v>44</v>
      </c>
      <c r="N798" t="n">
        <v>21.17</v>
      </c>
      <c r="O798" t="n">
        <v>16870.25</v>
      </c>
      <c r="P798" t="n">
        <v>138.84</v>
      </c>
      <c r="Q798" t="n">
        <v>988.16</v>
      </c>
      <c r="R798" t="n">
        <v>66.06</v>
      </c>
      <c r="S798" t="n">
        <v>35.43</v>
      </c>
      <c r="T798" t="n">
        <v>14111.59</v>
      </c>
      <c r="U798" t="n">
        <v>0.54</v>
      </c>
      <c r="V798" t="n">
        <v>0.83</v>
      </c>
      <c r="W798" t="n">
        <v>3.04</v>
      </c>
      <c r="X798" t="n">
        <v>0.91</v>
      </c>
      <c r="Y798" t="n">
        <v>1</v>
      </c>
      <c r="Z798" t="n">
        <v>10</v>
      </c>
    </row>
    <row r="799">
      <c r="A799" t="n">
        <v>6</v>
      </c>
      <c r="B799" t="n">
        <v>65</v>
      </c>
      <c r="C799" t="inlineStr">
        <is>
          <t xml:space="preserve">CONCLUIDO	</t>
        </is>
      </c>
      <c r="D799" t="n">
        <v>5.952</v>
      </c>
      <c r="E799" t="n">
        <v>16.8</v>
      </c>
      <c r="F799" t="n">
        <v>13.53</v>
      </c>
      <c r="G799" t="n">
        <v>20.3</v>
      </c>
      <c r="H799" t="n">
        <v>0.33</v>
      </c>
      <c r="I799" t="n">
        <v>40</v>
      </c>
      <c r="J799" t="n">
        <v>135.22</v>
      </c>
      <c r="K799" t="n">
        <v>46.47</v>
      </c>
      <c r="L799" t="n">
        <v>2.5</v>
      </c>
      <c r="M799" t="n">
        <v>38</v>
      </c>
      <c r="N799" t="n">
        <v>21.26</v>
      </c>
      <c r="O799" t="n">
        <v>16911.68</v>
      </c>
      <c r="P799" t="n">
        <v>135.8</v>
      </c>
      <c r="Q799" t="n">
        <v>988.3099999999999</v>
      </c>
      <c r="R799" t="n">
        <v>61.66</v>
      </c>
      <c r="S799" t="n">
        <v>35.43</v>
      </c>
      <c r="T799" t="n">
        <v>11940.47</v>
      </c>
      <c r="U799" t="n">
        <v>0.57</v>
      </c>
      <c r="V799" t="n">
        <v>0.84</v>
      </c>
      <c r="W799" t="n">
        <v>3.04</v>
      </c>
      <c r="X799" t="n">
        <v>0.78</v>
      </c>
      <c r="Y799" t="n">
        <v>1</v>
      </c>
      <c r="Z799" t="n">
        <v>10</v>
      </c>
    </row>
    <row r="800">
      <c r="A800" t="n">
        <v>7</v>
      </c>
      <c r="B800" t="n">
        <v>65</v>
      </c>
      <c r="C800" t="inlineStr">
        <is>
          <t xml:space="preserve">CONCLUIDO	</t>
        </is>
      </c>
      <c r="D800" t="n">
        <v>6.0185</v>
      </c>
      <c r="E800" t="n">
        <v>16.62</v>
      </c>
      <c r="F800" t="n">
        <v>13.46</v>
      </c>
      <c r="G800" t="n">
        <v>22.43</v>
      </c>
      <c r="H800" t="n">
        <v>0.36</v>
      </c>
      <c r="I800" t="n">
        <v>36</v>
      </c>
      <c r="J800" t="n">
        <v>135.56</v>
      </c>
      <c r="K800" t="n">
        <v>46.47</v>
      </c>
      <c r="L800" t="n">
        <v>2.75</v>
      </c>
      <c r="M800" t="n">
        <v>34</v>
      </c>
      <c r="N800" t="n">
        <v>21.34</v>
      </c>
      <c r="O800" t="n">
        <v>16953.14</v>
      </c>
      <c r="P800" t="n">
        <v>133.47</v>
      </c>
      <c r="Q800" t="n">
        <v>988.11</v>
      </c>
      <c r="R800" t="n">
        <v>59.2</v>
      </c>
      <c r="S800" t="n">
        <v>35.43</v>
      </c>
      <c r="T800" t="n">
        <v>10731.37</v>
      </c>
      <c r="U800" t="n">
        <v>0.6</v>
      </c>
      <c r="V800" t="n">
        <v>0.85</v>
      </c>
      <c r="W800" t="n">
        <v>3.03</v>
      </c>
      <c r="X800" t="n">
        <v>0.7</v>
      </c>
      <c r="Y800" t="n">
        <v>1</v>
      </c>
      <c r="Z800" t="n">
        <v>10</v>
      </c>
    </row>
    <row r="801">
      <c r="A801" t="n">
        <v>8</v>
      </c>
      <c r="B801" t="n">
        <v>65</v>
      </c>
      <c r="C801" t="inlineStr">
        <is>
          <t xml:space="preserve">CONCLUIDO	</t>
        </is>
      </c>
      <c r="D801" t="n">
        <v>6.0726</v>
      </c>
      <c r="E801" t="n">
        <v>16.47</v>
      </c>
      <c r="F801" t="n">
        <v>13.39</v>
      </c>
      <c r="G801" t="n">
        <v>24.34</v>
      </c>
      <c r="H801" t="n">
        <v>0.39</v>
      </c>
      <c r="I801" t="n">
        <v>33</v>
      </c>
      <c r="J801" t="n">
        <v>135.9</v>
      </c>
      <c r="K801" t="n">
        <v>46.47</v>
      </c>
      <c r="L801" t="n">
        <v>3</v>
      </c>
      <c r="M801" t="n">
        <v>31</v>
      </c>
      <c r="N801" t="n">
        <v>21.43</v>
      </c>
      <c r="O801" t="n">
        <v>16994.64</v>
      </c>
      <c r="P801" t="n">
        <v>131.05</v>
      </c>
      <c r="Q801" t="n">
        <v>988.1900000000001</v>
      </c>
      <c r="R801" t="n">
        <v>57.54</v>
      </c>
      <c r="S801" t="n">
        <v>35.43</v>
      </c>
      <c r="T801" t="n">
        <v>9918.49</v>
      </c>
      <c r="U801" t="n">
        <v>0.62</v>
      </c>
      <c r="V801" t="n">
        <v>0.85</v>
      </c>
      <c r="W801" t="n">
        <v>3.02</v>
      </c>
      <c r="X801" t="n">
        <v>0.63</v>
      </c>
      <c r="Y801" t="n">
        <v>1</v>
      </c>
      <c r="Z801" t="n">
        <v>10</v>
      </c>
    </row>
    <row r="802">
      <c r="A802" t="n">
        <v>9</v>
      </c>
      <c r="B802" t="n">
        <v>65</v>
      </c>
      <c r="C802" t="inlineStr">
        <is>
          <t xml:space="preserve">CONCLUIDO	</t>
        </is>
      </c>
      <c r="D802" t="n">
        <v>6.1272</v>
      </c>
      <c r="E802" t="n">
        <v>16.32</v>
      </c>
      <c r="F802" t="n">
        <v>13.32</v>
      </c>
      <c r="G802" t="n">
        <v>26.65</v>
      </c>
      <c r="H802" t="n">
        <v>0.42</v>
      </c>
      <c r="I802" t="n">
        <v>30</v>
      </c>
      <c r="J802" t="n">
        <v>136.23</v>
      </c>
      <c r="K802" t="n">
        <v>46.47</v>
      </c>
      <c r="L802" t="n">
        <v>3.25</v>
      </c>
      <c r="M802" t="n">
        <v>28</v>
      </c>
      <c r="N802" t="n">
        <v>21.52</v>
      </c>
      <c r="O802" t="n">
        <v>17036.16</v>
      </c>
      <c r="P802" t="n">
        <v>128.98</v>
      </c>
      <c r="Q802" t="n">
        <v>988.15</v>
      </c>
      <c r="R802" t="n">
        <v>55.47</v>
      </c>
      <c r="S802" t="n">
        <v>35.43</v>
      </c>
      <c r="T802" t="n">
        <v>8896.290000000001</v>
      </c>
      <c r="U802" t="n">
        <v>0.64</v>
      </c>
      <c r="V802" t="n">
        <v>0.86</v>
      </c>
      <c r="W802" t="n">
        <v>3.01</v>
      </c>
      <c r="X802" t="n">
        <v>0.57</v>
      </c>
      <c r="Y802" t="n">
        <v>1</v>
      </c>
      <c r="Z802" t="n">
        <v>10</v>
      </c>
    </row>
    <row r="803">
      <c r="A803" t="n">
        <v>10</v>
      </c>
      <c r="B803" t="n">
        <v>65</v>
      </c>
      <c r="C803" t="inlineStr">
        <is>
          <t xml:space="preserve">CONCLUIDO	</t>
        </is>
      </c>
      <c r="D803" t="n">
        <v>6.1794</v>
      </c>
      <c r="E803" t="n">
        <v>16.18</v>
      </c>
      <c r="F803" t="n">
        <v>13.27</v>
      </c>
      <c r="G803" t="n">
        <v>29.48</v>
      </c>
      <c r="H803" t="n">
        <v>0.45</v>
      </c>
      <c r="I803" t="n">
        <v>27</v>
      </c>
      <c r="J803" t="n">
        <v>136.57</v>
      </c>
      <c r="K803" t="n">
        <v>46.47</v>
      </c>
      <c r="L803" t="n">
        <v>3.5</v>
      </c>
      <c r="M803" t="n">
        <v>25</v>
      </c>
      <c r="N803" t="n">
        <v>21.6</v>
      </c>
      <c r="O803" t="n">
        <v>17077.72</v>
      </c>
      <c r="P803" t="n">
        <v>126.29</v>
      </c>
      <c r="Q803" t="n">
        <v>988.26</v>
      </c>
      <c r="R803" t="n">
        <v>53.69</v>
      </c>
      <c r="S803" t="n">
        <v>35.43</v>
      </c>
      <c r="T803" t="n">
        <v>8020.28</v>
      </c>
      <c r="U803" t="n">
        <v>0.66</v>
      </c>
      <c r="V803" t="n">
        <v>0.86</v>
      </c>
      <c r="W803" t="n">
        <v>3.01</v>
      </c>
      <c r="X803" t="n">
        <v>0.51</v>
      </c>
      <c r="Y803" t="n">
        <v>1</v>
      </c>
      <c r="Z803" t="n">
        <v>10</v>
      </c>
    </row>
    <row r="804">
      <c r="A804" t="n">
        <v>11</v>
      </c>
      <c r="B804" t="n">
        <v>65</v>
      </c>
      <c r="C804" t="inlineStr">
        <is>
          <t xml:space="preserve">CONCLUIDO	</t>
        </is>
      </c>
      <c r="D804" t="n">
        <v>6.2085</v>
      </c>
      <c r="E804" t="n">
        <v>16.11</v>
      </c>
      <c r="F804" t="n">
        <v>13.25</v>
      </c>
      <c r="G804" t="n">
        <v>31.79</v>
      </c>
      <c r="H804" t="n">
        <v>0.48</v>
      </c>
      <c r="I804" t="n">
        <v>25</v>
      </c>
      <c r="J804" t="n">
        <v>136.91</v>
      </c>
      <c r="K804" t="n">
        <v>46.47</v>
      </c>
      <c r="L804" t="n">
        <v>3.75</v>
      </c>
      <c r="M804" t="n">
        <v>23</v>
      </c>
      <c r="N804" t="n">
        <v>21.69</v>
      </c>
      <c r="O804" t="n">
        <v>17119.3</v>
      </c>
      <c r="P804" t="n">
        <v>124.44</v>
      </c>
      <c r="Q804" t="n">
        <v>988.2</v>
      </c>
      <c r="R804" t="n">
        <v>52.97</v>
      </c>
      <c r="S804" t="n">
        <v>35.43</v>
      </c>
      <c r="T804" t="n">
        <v>7673.14</v>
      </c>
      <c r="U804" t="n">
        <v>0.67</v>
      </c>
      <c r="V804" t="n">
        <v>0.86</v>
      </c>
      <c r="W804" t="n">
        <v>3.01</v>
      </c>
      <c r="X804" t="n">
        <v>0.49</v>
      </c>
      <c r="Y804" t="n">
        <v>1</v>
      </c>
      <c r="Z804" t="n">
        <v>10</v>
      </c>
    </row>
    <row r="805">
      <c r="A805" t="n">
        <v>12</v>
      </c>
      <c r="B805" t="n">
        <v>65</v>
      </c>
      <c r="C805" t="inlineStr">
        <is>
          <t xml:space="preserve">CONCLUIDO	</t>
        </is>
      </c>
      <c r="D805" t="n">
        <v>6.2505</v>
      </c>
      <c r="E805" t="n">
        <v>16</v>
      </c>
      <c r="F805" t="n">
        <v>13.19</v>
      </c>
      <c r="G805" t="n">
        <v>34.41</v>
      </c>
      <c r="H805" t="n">
        <v>0.52</v>
      </c>
      <c r="I805" t="n">
        <v>23</v>
      </c>
      <c r="J805" t="n">
        <v>137.25</v>
      </c>
      <c r="K805" t="n">
        <v>46.47</v>
      </c>
      <c r="L805" t="n">
        <v>4</v>
      </c>
      <c r="M805" t="n">
        <v>21</v>
      </c>
      <c r="N805" t="n">
        <v>21.78</v>
      </c>
      <c r="O805" t="n">
        <v>17160.92</v>
      </c>
      <c r="P805" t="n">
        <v>121.97</v>
      </c>
      <c r="Q805" t="n">
        <v>988.1</v>
      </c>
      <c r="R805" t="n">
        <v>51.68</v>
      </c>
      <c r="S805" t="n">
        <v>35.43</v>
      </c>
      <c r="T805" t="n">
        <v>7038.45</v>
      </c>
      <c r="U805" t="n">
        <v>0.6899999999999999</v>
      </c>
      <c r="V805" t="n">
        <v>0.86</v>
      </c>
      <c r="W805" t="n">
        <v>2.99</v>
      </c>
      <c r="X805" t="n">
        <v>0.44</v>
      </c>
      <c r="Y805" t="n">
        <v>1</v>
      </c>
      <c r="Z805" t="n">
        <v>10</v>
      </c>
    </row>
    <row r="806">
      <c r="A806" t="n">
        <v>13</v>
      </c>
      <c r="B806" t="n">
        <v>65</v>
      </c>
      <c r="C806" t="inlineStr">
        <is>
          <t xml:space="preserve">CONCLUIDO	</t>
        </is>
      </c>
      <c r="D806" t="n">
        <v>6.2718</v>
      </c>
      <c r="E806" t="n">
        <v>15.94</v>
      </c>
      <c r="F806" t="n">
        <v>13.17</v>
      </c>
      <c r="G806" t="n">
        <v>35.91</v>
      </c>
      <c r="H806" t="n">
        <v>0.55</v>
      </c>
      <c r="I806" t="n">
        <v>22</v>
      </c>
      <c r="J806" t="n">
        <v>137.58</v>
      </c>
      <c r="K806" t="n">
        <v>46.47</v>
      </c>
      <c r="L806" t="n">
        <v>4.25</v>
      </c>
      <c r="M806" t="n">
        <v>20</v>
      </c>
      <c r="N806" t="n">
        <v>21.87</v>
      </c>
      <c r="O806" t="n">
        <v>17202.57</v>
      </c>
      <c r="P806" t="n">
        <v>119.93</v>
      </c>
      <c r="Q806" t="n">
        <v>988.08</v>
      </c>
      <c r="R806" t="n">
        <v>50.68</v>
      </c>
      <c r="S806" t="n">
        <v>35.43</v>
      </c>
      <c r="T806" t="n">
        <v>6542.25</v>
      </c>
      <c r="U806" t="n">
        <v>0.7</v>
      </c>
      <c r="V806" t="n">
        <v>0.87</v>
      </c>
      <c r="W806" t="n">
        <v>3</v>
      </c>
      <c r="X806" t="n">
        <v>0.41</v>
      </c>
      <c r="Y806" t="n">
        <v>1</v>
      </c>
      <c r="Z806" t="n">
        <v>10</v>
      </c>
    </row>
    <row r="807">
      <c r="A807" t="n">
        <v>14</v>
      </c>
      <c r="B807" t="n">
        <v>65</v>
      </c>
      <c r="C807" t="inlineStr">
        <is>
          <t xml:space="preserve">CONCLUIDO	</t>
        </is>
      </c>
      <c r="D807" t="n">
        <v>6.3095</v>
      </c>
      <c r="E807" t="n">
        <v>15.85</v>
      </c>
      <c r="F807" t="n">
        <v>13.12</v>
      </c>
      <c r="G807" t="n">
        <v>39.37</v>
      </c>
      <c r="H807" t="n">
        <v>0.58</v>
      </c>
      <c r="I807" t="n">
        <v>20</v>
      </c>
      <c r="J807" t="n">
        <v>137.92</v>
      </c>
      <c r="K807" t="n">
        <v>46.47</v>
      </c>
      <c r="L807" t="n">
        <v>4.5</v>
      </c>
      <c r="M807" t="n">
        <v>18</v>
      </c>
      <c r="N807" t="n">
        <v>21.95</v>
      </c>
      <c r="O807" t="n">
        <v>17244.24</v>
      </c>
      <c r="P807" t="n">
        <v>118.01</v>
      </c>
      <c r="Q807" t="n">
        <v>988.17</v>
      </c>
      <c r="R807" t="n">
        <v>49.16</v>
      </c>
      <c r="S807" t="n">
        <v>35.43</v>
      </c>
      <c r="T807" t="n">
        <v>5790.55</v>
      </c>
      <c r="U807" t="n">
        <v>0.72</v>
      </c>
      <c r="V807" t="n">
        <v>0.87</v>
      </c>
      <c r="W807" t="n">
        <v>3</v>
      </c>
      <c r="X807" t="n">
        <v>0.37</v>
      </c>
      <c r="Y807" t="n">
        <v>1</v>
      </c>
      <c r="Z807" t="n">
        <v>10</v>
      </c>
    </row>
    <row r="808">
      <c r="A808" t="n">
        <v>15</v>
      </c>
      <c r="B808" t="n">
        <v>65</v>
      </c>
      <c r="C808" t="inlineStr">
        <is>
          <t xml:space="preserve">CONCLUIDO	</t>
        </is>
      </c>
      <c r="D808" t="n">
        <v>6.3269</v>
      </c>
      <c r="E808" t="n">
        <v>15.81</v>
      </c>
      <c r="F808" t="n">
        <v>13.11</v>
      </c>
      <c r="G808" t="n">
        <v>41.39</v>
      </c>
      <c r="H808" t="n">
        <v>0.61</v>
      </c>
      <c r="I808" t="n">
        <v>19</v>
      </c>
      <c r="J808" t="n">
        <v>138.26</v>
      </c>
      <c r="K808" t="n">
        <v>46.47</v>
      </c>
      <c r="L808" t="n">
        <v>4.75</v>
      </c>
      <c r="M808" t="n">
        <v>16</v>
      </c>
      <c r="N808" t="n">
        <v>22.04</v>
      </c>
      <c r="O808" t="n">
        <v>17285.95</v>
      </c>
      <c r="P808" t="n">
        <v>115.07</v>
      </c>
      <c r="Q808" t="n">
        <v>988.17</v>
      </c>
      <c r="R808" t="n">
        <v>48.75</v>
      </c>
      <c r="S808" t="n">
        <v>35.43</v>
      </c>
      <c r="T808" t="n">
        <v>5593.3</v>
      </c>
      <c r="U808" t="n">
        <v>0.73</v>
      </c>
      <c r="V808" t="n">
        <v>0.87</v>
      </c>
      <c r="W808" t="n">
        <v>2.99</v>
      </c>
      <c r="X808" t="n">
        <v>0.35</v>
      </c>
      <c r="Y808" t="n">
        <v>1</v>
      </c>
      <c r="Z808" t="n">
        <v>10</v>
      </c>
    </row>
    <row r="809">
      <c r="A809" t="n">
        <v>16</v>
      </c>
      <c r="B809" t="n">
        <v>65</v>
      </c>
      <c r="C809" t="inlineStr">
        <is>
          <t xml:space="preserve">CONCLUIDO	</t>
        </is>
      </c>
      <c r="D809" t="n">
        <v>6.347</v>
      </c>
      <c r="E809" t="n">
        <v>15.76</v>
      </c>
      <c r="F809" t="n">
        <v>13.09</v>
      </c>
      <c r="G809" t="n">
        <v>43.62</v>
      </c>
      <c r="H809" t="n">
        <v>0.64</v>
      </c>
      <c r="I809" t="n">
        <v>18</v>
      </c>
      <c r="J809" t="n">
        <v>138.6</v>
      </c>
      <c r="K809" t="n">
        <v>46.47</v>
      </c>
      <c r="L809" t="n">
        <v>5</v>
      </c>
      <c r="M809" t="n">
        <v>12</v>
      </c>
      <c r="N809" t="n">
        <v>22.13</v>
      </c>
      <c r="O809" t="n">
        <v>17327.69</v>
      </c>
      <c r="P809" t="n">
        <v>112.87</v>
      </c>
      <c r="Q809" t="n">
        <v>988.08</v>
      </c>
      <c r="R809" t="n">
        <v>47.8</v>
      </c>
      <c r="S809" t="n">
        <v>35.43</v>
      </c>
      <c r="T809" t="n">
        <v>5121.25</v>
      </c>
      <c r="U809" t="n">
        <v>0.74</v>
      </c>
      <c r="V809" t="n">
        <v>0.87</v>
      </c>
      <c r="W809" t="n">
        <v>3</v>
      </c>
      <c r="X809" t="n">
        <v>0.33</v>
      </c>
      <c r="Y809" t="n">
        <v>1</v>
      </c>
      <c r="Z809" t="n">
        <v>10</v>
      </c>
    </row>
    <row r="810">
      <c r="A810" t="n">
        <v>17</v>
      </c>
      <c r="B810" t="n">
        <v>65</v>
      </c>
      <c r="C810" t="inlineStr">
        <is>
          <t xml:space="preserve">CONCLUIDO	</t>
        </is>
      </c>
      <c r="D810" t="n">
        <v>6.3586</v>
      </c>
      <c r="E810" t="n">
        <v>15.73</v>
      </c>
      <c r="F810" t="n">
        <v>13.08</v>
      </c>
      <c r="G810" t="n">
        <v>46.18</v>
      </c>
      <c r="H810" t="n">
        <v>0.67</v>
      </c>
      <c r="I810" t="n">
        <v>17</v>
      </c>
      <c r="J810" t="n">
        <v>138.94</v>
      </c>
      <c r="K810" t="n">
        <v>46.47</v>
      </c>
      <c r="L810" t="n">
        <v>5.25</v>
      </c>
      <c r="M810" t="n">
        <v>5</v>
      </c>
      <c r="N810" t="n">
        <v>22.22</v>
      </c>
      <c r="O810" t="n">
        <v>17369.47</v>
      </c>
      <c r="P810" t="n">
        <v>111.77</v>
      </c>
      <c r="Q810" t="n">
        <v>988.17</v>
      </c>
      <c r="R810" t="n">
        <v>47.46</v>
      </c>
      <c r="S810" t="n">
        <v>35.43</v>
      </c>
      <c r="T810" t="n">
        <v>4953.93</v>
      </c>
      <c r="U810" t="n">
        <v>0.75</v>
      </c>
      <c r="V810" t="n">
        <v>0.87</v>
      </c>
      <c r="W810" t="n">
        <v>3.01</v>
      </c>
      <c r="X810" t="n">
        <v>0.33</v>
      </c>
      <c r="Y810" t="n">
        <v>1</v>
      </c>
      <c r="Z810" t="n">
        <v>10</v>
      </c>
    </row>
    <row r="811">
      <c r="A811" t="n">
        <v>18</v>
      </c>
      <c r="B811" t="n">
        <v>65</v>
      </c>
      <c r="C811" t="inlineStr">
        <is>
          <t xml:space="preserve">CONCLUIDO	</t>
        </is>
      </c>
      <c r="D811" t="n">
        <v>6.3509</v>
      </c>
      <c r="E811" t="n">
        <v>15.75</v>
      </c>
      <c r="F811" t="n">
        <v>13.1</v>
      </c>
      <c r="G811" t="n">
        <v>46.25</v>
      </c>
      <c r="H811" t="n">
        <v>0.7</v>
      </c>
      <c r="I811" t="n">
        <v>17</v>
      </c>
      <c r="J811" t="n">
        <v>139.28</v>
      </c>
      <c r="K811" t="n">
        <v>46.47</v>
      </c>
      <c r="L811" t="n">
        <v>5.5</v>
      </c>
      <c r="M811" t="n">
        <v>2</v>
      </c>
      <c r="N811" t="n">
        <v>22.31</v>
      </c>
      <c r="O811" t="n">
        <v>17411.27</v>
      </c>
      <c r="P811" t="n">
        <v>111.81</v>
      </c>
      <c r="Q811" t="n">
        <v>988.23</v>
      </c>
      <c r="R811" t="n">
        <v>47.9</v>
      </c>
      <c r="S811" t="n">
        <v>35.43</v>
      </c>
      <c r="T811" t="n">
        <v>5174.86</v>
      </c>
      <c r="U811" t="n">
        <v>0.74</v>
      </c>
      <c r="V811" t="n">
        <v>0.87</v>
      </c>
      <c r="W811" t="n">
        <v>3.01</v>
      </c>
      <c r="X811" t="n">
        <v>0.35</v>
      </c>
      <c r="Y811" t="n">
        <v>1</v>
      </c>
      <c r="Z811" t="n">
        <v>10</v>
      </c>
    </row>
    <row r="812">
      <c r="A812" t="n">
        <v>19</v>
      </c>
      <c r="B812" t="n">
        <v>65</v>
      </c>
      <c r="C812" t="inlineStr">
        <is>
          <t xml:space="preserve">CONCLUIDO	</t>
        </is>
      </c>
      <c r="D812" t="n">
        <v>6.354</v>
      </c>
      <c r="E812" t="n">
        <v>15.74</v>
      </c>
      <c r="F812" t="n">
        <v>13.1</v>
      </c>
      <c r="G812" t="n">
        <v>46.22</v>
      </c>
      <c r="H812" t="n">
        <v>0.73</v>
      </c>
      <c r="I812" t="n">
        <v>17</v>
      </c>
      <c r="J812" t="n">
        <v>139.61</v>
      </c>
      <c r="K812" t="n">
        <v>46.47</v>
      </c>
      <c r="L812" t="n">
        <v>5.75</v>
      </c>
      <c r="M812" t="n">
        <v>1</v>
      </c>
      <c r="N812" t="n">
        <v>22.4</v>
      </c>
      <c r="O812" t="n">
        <v>17453.1</v>
      </c>
      <c r="P812" t="n">
        <v>111.87</v>
      </c>
      <c r="Q812" t="n">
        <v>988.3200000000001</v>
      </c>
      <c r="R812" t="n">
        <v>47.77</v>
      </c>
      <c r="S812" t="n">
        <v>35.43</v>
      </c>
      <c r="T812" t="n">
        <v>5109.4</v>
      </c>
      <c r="U812" t="n">
        <v>0.74</v>
      </c>
      <c r="V812" t="n">
        <v>0.87</v>
      </c>
      <c r="W812" t="n">
        <v>3.01</v>
      </c>
      <c r="X812" t="n">
        <v>0.34</v>
      </c>
      <c r="Y812" t="n">
        <v>1</v>
      </c>
      <c r="Z812" t="n">
        <v>10</v>
      </c>
    </row>
    <row r="813">
      <c r="A813" t="n">
        <v>20</v>
      </c>
      <c r="B813" t="n">
        <v>65</v>
      </c>
      <c r="C813" t="inlineStr">
        <is>
          <t xml:space="preserve">CONCLUIDO	</t>
        </is>
      </c>
      <c r="D813" t="n">
        <v>6.3544</v>
      </c>
      <c r="E813" t="n">
        <v>15.74</v>
      </c>
      <c r="F813" t="n">
        <v>13.09</v>
      </c>
      <c r="G813" t="n">
        <v>46.21</v>
      </c>
      <c r="H813" t="n">
        <v>0.76</v>
      </c>
      <c r="I813" t="n">
        <v>17</v>
      </c>
      <c r="J813" t="n">
        <v>139.95</v>
      </c>
      <c r="K813" t="n">
        <v>46.47</v>
      </c>
      <c r="L813" t="n">
        <v>6</v>
      </c>
      <c r="M813" t="n">
        <v>1</v>
      </c>
      <c r="N813" t="n">
        <v>22.49</v>
      </c>
      <c r="O813" t="n">
        <v>17494.97</v>
      </c>
      <c r="P813" t="n">
        <v>111.92</v>
      </c>
      <c r="Q813" t="n">
        <v>988.3200000000001</v>
      </c>
      <c r="R813" t="n">
        <v>47.71</v>
      </c>
      <c r="S813" t="n">
        <v>35.43</v>
      </c>
      <c r="T813" t="n">
        <v>5079.37</v>
      </c>
      <c r="U813" t="n">
        <v>0.74</v>
      </c>
      <c r="V813" t="n">
        <v>0.87</v>
      </c>
      <c r="W813" t="n">
        <v>3.01</v>
      </c>
      <c r="X813" t="n">
        <v>0.34</v>
      </c>
      <c r="Y813" t="n">
        <v>1</v>
      </c>
      <c r="Z813" t="n">
        <v>10</v>
      </c>
    </row>
    <row r="814">
      <c r="A814" t="n">
        <v>21</v>
      </c>
      <c r="B814" t="n">
        <v>65</v>
      </c>
      <c r="C814" t="inlineStr">
        <is>
          <t xml:space="preserve">CONCLUIDO	</t>
        </is>
      </c>
      <c r="D814" t="n">
        <v>6.3541</v>
      </c>
      <c r="E814" t="n">
        <v>15.74</v>
      </c>
      <c r="F814" t="n">
        <v>13.09</v>
      </c>
      <c r="G814" t="n">
        <v>46.22</v>
      </c>
      <c r="H814" t="n">
        <v>0.79</v>
      </c>
      <c r="I814" t="n">
        <v>17</v>
      </c>
      <c r="J814" t="n">
        <v>140.29</v>
      </c>
      <c r="K814" t="n">
        <v>46.47</v>
      </c>
      <c r="L814" t="n">
        <v>6.25</v>
      </c>
      <c r="M814" t="n">
        <v>0</v>
      </c>
      <c r="N814" t="n">
        <v>22.58</v>
      </c>
      <c r="O814" t="n">
        <v>17536.87</v>
      </c>
      <c r="P814" t="n">
        <v>112.14</v>
      </c>
      <c r="Q814" t="n">
        <v>988.36</v>
      </c>
      <c r="R814" t="n">
        <v>47.69</v>
      </c>
      <c r="S814" t="n">
        <v>35.43</v>
      </c>
      <c r="T814" t="n">
        <v>5072.69</v>
      </c>
      <c r="U814" t="n">
        <v>0.74</v>
      </c>
      <c r="V814" t="n">
        <v>0.87</v>
      </c>
      <c r="W814" t="n">
        <v>3.01</v>
      </c>
      <c r="X814" t="n">
        <v>0.34</v>
      </c>
      <c r="Y814" t="n">
        <v>1</v>
      </c>
      <c r="Z814" t="n">
        <v>10</v>
      </c>
    </row>
    <row r="815">
      <c r="A815" t="n">
        <v>0</v>
      </c>
      <c r="B815" t="n">
        <v>130</v>
      </c>
      <c r="C815" t="inlineStr">
        <is>
          <t xml:space="preserve">CONCLUIDO	</t>
        </is>
      </c>
      <c r="D815" t="n">
        <v>3.3934</v>
      </c>
      <c r="E815" t="n">
        <v>29.47</v>
      </c>
      <c r="F815" t="n">
        <v>16.89</v>
      </c>
      <c r="G815" t="n">
        <v>5.07</v>
      </c>
      <c r="H815" t="n">
        <v>0.07000000000000001</v>
      </c>
      <c r="I815" t="n">
        <v>200</v>
      </c>
      <c r="J815" t="n">
        <v>252.85</v>
      </c>
      <c r="K815" t="n">
        <v>59.19</v>
      </c>
      <c r="L815" t="n">
        <v>1</v>
      </c>
      <c r="M815" t="n">
        <v>198</v>
      </c>
      <c r="N815" t="n">
        <v>62.65</v>
      </c>
      <c r="O815" t="n">
        <v>31418.63</v>
      </c>
      <c r="P815" t="n">
        <v>277.6</v>
      </c>
      <c r="Q815" t="n">
        <v>988.97</v>
      </c>
      <c r="R815" t="n">
        <v>165.83</v>
      </c>
      <c r="S815" t="n">
        <v>35.43</v>
      </c>
      <c r="T815" t="n">
        <v>63224.01</v>
      </c>
      <c r="U815" t="n">
        <v>0.21</v>
      </c>
      <c r="V815" t="n">
        <v>0.68</v>
      </c>
      <c r="W815" t="n">
        <v>3.31</v>
      </c>
      <c r="X815" t="n">
        <v>4.12</v>
      </c>
      <c r="Y815" t="n">
        <v>1</v>
      </c>
      <c r="Z815" t="n">
        <v>10</v>
      </c>
    </row>
    <row r="816">
      <c r="A816" t="n">
        <v>1</v>
      </c>
      <c r="B816" t="n">
        <v>130</v>
      </c>
      <c r="C816" t="inlineStr">
        <is>
          <t xml:space="preserve">CONCLUIDO	</t>
        </is>
      </c>
      <c r="D816" t="n">
        <v>3.8691</v>
      </c>
      <c r="E816" t="n">
        <v>25.85</v>
      </c>
      <c r="F816" t="n">
        <v>15.76</v>
      </c>
      <c r="G816" t="n">
        <v>6.34</v>
      </c>
      <c r="H816" t="n">
        <v>0.09</v>
      </c>
      <c r="I816" t="n">
        <v>149</v>
      </c>
      <c r="J816" t="n">
        <v>253.3</v>
      </c>
      <c r="K816" t="n">
        <v>59.19</v>
      </c>
      <c r="L816" t="n">
        <v>1.25</v>
      </c>
      <c r="M816" t="n">
        <v>147</v>
      </c>
      <c r="N816" t="n">
        <v>62.86</v>
      </c>
      <c r="O816" t="n">
        <v>31474.5</v>
      </c>
      <c r="P816" t="n">
        <v>258.35</v>
      </c>
      <c r="Q816" t="n">
        <v>988.47</v>
      </c>
      <c r="R816" t="n">
        <v>131.4</v>
      </c>
      <c r="S816" t="n">
        <v>35.43</v>
      </c>
      <c r="T816" t="n">
        <v>46267.32</v>
      </c>
      <c r="U816" t="n">
        <v>0.27</v>
      </c>
      <c r="V816" t="n">
        <v>0.72</v>
      </c>
      <c r="W816" t="n">
        <v>3.2</v>
      </c>
      <c r="X816" t="n">
        <v>3</v>
      </c>
      <c r="Y816" t="n">
        <v>1</v>
      </c>
      <c r="Z816" t="n">
        <v>10</v>
      </c>
    </row>
    <row r="817">
      <c r="A817" t="n">
        <v>2</v>
      </c>
      <c r="B817" t="n">
        <v>130</v>
      </c>
      <c r="C817" t="inlineStr">
        <is>
          <t xml:space="preserve">CONCLUIDO	</t>
        </is>
      </c>
      <c r="D817" t="n">
        <v>4.1917</v>
      </c>
      <c r="E817" t="n">
        <v>23.86</v>
      </c>
      <c r="F817" t="n">
        <v>15.19</v>
      </c>
      <c r="G817" t="n">
        <v>7.59</v>
      </c>
      <c r="H817" t="n">
        <v>0.11</v>
      </c>
      <c r="I817" t="n">
        <v>120</v>
      </c>
      <c r="J817" t="n">
        <v>253.75</v>
      </c>
      <c r="K817" t="n">
        <v>59.19</v>
      </c>
      <c r="L817" t="n">
        <v>1.5</v>
      </c>
      <c r="M817" t="n">
        <v>118</v>
      </c>
      <c r="N817" t="n">
        <v>63.06</v>
      </c>
      <c r="O817" t="n">
        <v>31530.44</v>
      </c>
      <c r="P817" t="n">
        <v>248.26</v>
      </c>
      <c r="Q817" t="n">
        <v>988.6</v>
      </c>
      <c r="R817" t="n">
        <v>113.37</v>
      </c>
      <c r="S817" t="n">
        <v>35.43</v>
      </c>
      <c r="T817" t="n">
        <v>37396.24</v>
      </c>
      <c r="U817" t="n">
        <v>0.31</v>
      </c>
      <c r="V817" t="n">
        <v>0.75</v>
      </c>
      <c r="W817" t="n">
        <v>3.16</v>
      </c>
      <c r="X817" t="n">
        <v>2.43</v>
      </c>
      <c r="Y817" t="n">
        <v>1</v>
      </c>
      <c r="Z817" t="n">
        <v>10</v>
      </c>
    </row>
    <row r="818">
      <c r="A818" t="n">
        <v>3</v>
      </c>
      <c r="B818" t="n">
        <v>130</v>
      </c>
      <c r="C818" t="inlineStr">
        <is>
          <t xml:space="preserve">CONCLUIDO	</t>
        </is>
      </c>
      <c r="D818" t="n">
        <v>4.4552</v>
      </c>
      <c r="E818" t="n">
        <v>22.45</v>
      </c>
      <c r="F818" t="n">
        <v>14.75</v>
      </c>
      <c r="G818" t="n">
        <v>8.85</v>
      </c>
      <c r="H818" t="n">
        <v>0.12</v>
      </c>
      <c r="I818" t="n">
        <v>100</v>
      </c>
      <c r="J818" t="n">
        <v>254.21</v>
      </c>
      <c r="K818" t="n">
        <v>59.19</v>
      </c>
      <c r="L818" t="n">
        <v>1.75</v>
      </c>
      <c r="M818" t="n">
        <v>98</v>
      </c>
      <c r="N818" t="n">
        <v>63.26</v>
      </c>
      <c r="O818" t="n">
        <v>31586.46</v>
      </c>
      <c r="P818" t="n">
        <v>240.39</v>
      </c>
      <c r="Q818" t="n">
        <v>988.4299999999999</v>
      </c>
      <c r="R818" t="n">
        <v>99.84</v>
      </c>
      <c r="S818" t="n">
        <v>35.43</v>
      </c>
      <c r="T818" t="n">
        <v>30729.19</v>
      </c>
      <c r="U818" t="n">
        <v>0.35</v>
      </c>
      <c r="V818" t="n">
        <v>0.77</v>
      </c>
      <c r="W818" t="n">
        <v>3.12</v>
      </c>
      <c r="X818" t="n">
        <v>1.99</v>
      </c>
      <c r="Y818" t="n">
        <v>1</v>
      </c>
      <c r="Z818" t="n">
        <v>10</v>
      </c>
    </row>
    <row r="819">
      <c r="A819" t="n">
        <v>4</v>
      </c>
      <c r="B819" t="n">
        <v>130</v>
      </c>
      <c r="C819" t="inlineStr">
        <is>
          <t xml:space="preserve">CONCLUIDO	</t>
        </is>
      </c>
      <c r="D819" t="n">
        <v>4.6537</v>
      </c>
      <c r="E819" t="n">
        <v>21.49</v>
      </c>
      <c r="F819" t="n">
        <v>14.48</v>
      </c>
      <c r="G819" t="n">
        <v>10.1</v>
      </c>
      <c r="H819" t="n">
        <v>0.14</v>
      </c>
      <c r="I819" t="n">
        <v>86</v>
      </c>
      <c r="J819" t="n">
        <v>254.66</v>
      </c>
      <c r="K819" t="n">
        <v>59.19</v>
      </c>
      <c r="L819" t="n">
        <v>2</v>
      </c>
      <c r="M819" t="n">
        <v>84</v>
      </c>
      <c r="N819" t="n">
        <v>63.47</v>
      </c>
      <c r="O819" t="n">
        <v>31642.55</v>
      </c>
      <c r="P819" t="n">
        <v>235.27</v>
      </c>
      <c r="Q819" t="n">
        <v>988.1900000000001</v>
      </c>
      <c r="R819" t="n">
        <v>91.23999999999999</v>
      </c>
      <c r="S819" t="n">
        <v>35.43</v>
      </c>
      <c r="T819" t="n">
        <v>26498.94</v>
      </c>
      <c r="U819" t="n">
        <v>0.39</v>
      </c>
      <c r="V819" t="n">
        <v>0.79</v>
      </c>
      <c r="W819" t="n">
        <v>3.11</v>
      </c>
      <c r="X819" t="n">
        <v>1.72</v>
      </c>
      <c r="Y819" t="n">
        <v>1</v>
      </c>
      <c r="Z819" t="n">
        <v>10</v>
      </c>
    </row>
    <row r="820">
      <c r="A820" t="n">
        <v>5</v>
      </c>
      <c r="B820" t="n">
        <v>130</v>
      </c>
      <c r="C820" t="inlineStr">
        <is>
          <t xml:space="preserve">CONCLUIDO	</t>
        </is>
      </c>
      <c r="D820" t="n">
        <v>4.832</v>
      </c>
      <c r="E820" t="n">
        <v>20.7</v>
      </c>
      <c r="F820" t="n">
        <v>14.22</v>
      </c>
      <c r="G820" t="n">
        <v>11.38</v>
      </c>
      <c r="H820" t="n">
        <v>0.16</v>
      </c>
      <c r="I820" t="n">
        <v>75</v>
      </c>
      <c r="J820" t="n">
        <v>255.12</v>
      </c>
      <c r="K820" t="n">
        <v>59.19</v>
      </c>
      <c r="L820" t="n">
        <v>2.25</v>
      </c>
      <c r="M820" t="n">
        <v>73</v>
      </c>
      <c r="N820" t="n">
        <v>63.67</v>
      </c>
      <c r="O820" t="n">
        <v>31698.72</v>
      </c>
      <c r="P820" t="n">
        <v>230.35</v>
      </c>
      <c r="Q820" t="n">
        <v>988.17</v>
      </c>
      <c r="R820" t="n">
        <v>83.45</v>
      </c>
      <c r="S820" t="n">
        <v>35.43</v>
      </c>
      <c r="T820" t="n">
        <v>22659.35</v>
      </c>
      <c r="U820" t="n">
        <v>0.42</v>
      </c>
      <c r="V820" t="n">
        <v>0.8</v>
      </c>
      <c r="W820" t="n">
        <v>3.08</v>
      </c>
      <c r="X820" t="n">
        <v>1.47</v>
      </c>
      <c r="Y820" t="n">
        <v>1</v>
      </c>
      <c r="Z820" t="n">
        <v>10</v>
      </c>
    </row>
    <row r="821">
      <c r="A821" t="n">
        <v>6</v>
      </c>
      <c r="B821" t="n">
        <v>130</v>
      </c>
      <c r="C821" t="inlineStr">
        <is>
          <t xml:space="preserve">CONCLUIDO	</t>
        </is>
      </c>
      <c r="D821" t="n">
        <v>4.9781</v>
      </c>
      <c r="E821" t="n">
        <v>20.09</v>
      </c>
      <c r="F821" t="n">
        <v>14.06</v>
      </c>
      <c r="G821" t="n">
        <v>12.78</v>
      </c>
      <c r="H821" t="n">
        <v>0.17</v>
      </c>
      <c r="I821" t="n">
        <v>66</v>
      </c>
      <c r="J821" t="n">
        <v>255.57</v>
      </c>
      <c r="K821" t="n">
        <v>59.19</v>
      </c>
      <c r="L821" t="n">
        <v>2.5</v>
      </c>
      <c r="M821" t="n">
        <v>64</v>
      </c>
      <c r="N821" t="n">
        <v>63.88</v>
      </c>
      <c r="O821" t="n">
        <v>31754.97</v>
      </c>
      <c r="P821" t="n">
        <v>227.06</v>
      </c>
      <c r="Q821" t="n">
        <v>988.45</v>
      </c>
      <c r="R821" t="n">
        <v>78.09999999999999</v>
      </c>
      <c r="S821" t="n">
        <v>35.43</v>
      </c>
      <c r="T821" t="n">
        <v>20032.01</v>
      </c>
      <c r="U821" t="n">
        <v>0.45</v>
      </c>
      <c r="V821" t="n">
        <v>0.8100000000000001</v>
      </c>
      <c r="W821" t="n">
        <v>3.07</v>
      </c>
      <c r="X821" t="n">
        <v>1.3</v>
      </c>
      <c r="Y821" t="n">
        <v>1</v>
      </c>
      <c r="Z821" t="n">
        <v>10</v>
      </c>
    </row>
    <row r="822">
      <c r="A822" t="n">
        <v>7</v>
      </c>
      <c r="B822" t="n">
        <v>130</v>
      </c>
      <c r="C822" t="inlineStr">
        <is>
          <t xml:space="preserve">CONCLUIDO	</t>
        </is>
      </c>
      <c r="D822" t="n">
        <v>5.0784</v>
      </c>
      <c r="E822" t="n">
        <v>19.69</v>
      </c>
      <c r="F822" t="n">
        <v>13.95</v>
      </c>
      <c r="G822" t="n">
        <v>13.95</v>
      </c>
      <c r="H822" t="n">
        <v>0.19</v>
      </c>
      <c r="I822" t="n">
        <v>60</v>
      </c>
      <c r="J822" t="n">
        <v>256.03</v>
      </c>
      <c r="K822" t="n">
        <v>59.19</v>
      </c>
      <c r="L822" t="n">
        <v>2.75</v>
      </c>
      <c r="M822" t="n">
        <v>58</v>
      </c>
      <c r="N822" t="n">
        <v>64.09</v>
      </c>
      <c r="O822" t="n">
        <v>31811.29</v>
      </c>
      <c r="P822" t="n">
        <v>224.67</v>
      </c>
      <c r="Q822" t="n">
        <v>988.4400000000001</v>
      </c>
      <c r="R822" t="n">
        <v>75.02</v>
      </c>
      <c r="S822" t="n">
        <v>35.43</v>
      </c>
      <c r="T822" t="n">
        <v>18523.51</v>
      </c>
      <c r="U822" t="n">
        <v>0.47</v>
      </c>
      <c r="V822" t="n">
        <v>0.82</v>
      </c>
      <c r="W822" t="n">
        <v>3.06</v>
      </c>
      <c r="X822" t="n">
        <v>1.2</v>
      </c>
      <c r="Y822" t="n">
        <v>1</v>
      </c>
      <c r="Z822" t="n">
        <v>10</v>
      </c>
    </row>
    <row r="823">
      <c r="A823" t="n">
        <v>8</v>
      </c>
      <c r="B823" t="n">
        <v>130</v>
      </c>
      <c r="C823" t="inlineStr">
        <is>
          <t xml:space="preserve">CONCLUIDO	</t>
        </is>
      </c>
      <c r="D823" t="n">
        <v>5.1902</v>
      </c>
      <c r="E823" t="n">
        <v>19.27</v>
      </c>
      <c r="F823" t="n">
        <v>13.82</v>
      </c>
      <c r="G823" t="n">
        <v>15.36</v>
      </c>
      <c r="H823" t="n">
        <v>0.21</v>
      </c>
      <c r="I823" t="n">
        <v>54</v>
      </c>
      <c r="J823" t="n">
        <v>256.49</v>
      </c>
      <c r="K823" t="n">
        <v>59.19</v>
      </c>
      <c r="L823" t="n">
        <v>3</v>
      </c>
      <c r="M823" t="n">
        <v>52</v>
      </c>
      <c r="N823" t="n">
        <v>64.29000000000001</v>
      </c>
      <c r="O823" t="n">
        <v>31867.69</v>
      </c>
      <c r="P823" t="n">
        <v>221.89</v>
      </c>
      <c r="Q823" t="n">
        <v>988.16</v>
      </c>
      <c r="R823" t="n">
        <v>70.53</v>
      </c>
      <c r="S823" t="n">
        <v>35.43</v>
      </c>
      <c r="T823" t="n">
        <v>16303.59</v>
      </c>
      <c r="U823" t="n">
        <v>0.5</v>
      </c>
      <c r="V823" t="n">
        <v>0.82</v>
      </c>
      <c r="W823" t="n">
        <v>3.06</v>
      </c>
      <c r="X823" t="n">
        <v>1.07</v>
      </c>
      <c r="Y823" t="n">
        <v>1</v>
      </c>
      <c r="Z823" t="n">
        <v>10</v>
      </c>
    </row>
    <row r="824">
      <c r="A824" t="n">
        <v>9</v>
      </c>
      <c r="B824" t="n">
        <v>130</v>
      </c>
      <c r="C824" t="inlineStr">
        <is>
          <t xml:space="preserve">CONCLUIDO	</t>
        </is>
      </c>
      <c r="D824" t="n">
        <v>5.2639</v>
      </c>
      <c r="E824" t="n">
        <v>19</v>
      </c>
      <c r="F824" t="n">
        <v>13.75</v>
      </c>
      <c r="G824" t="n">
        <v>16.5</v>
      </c>
      <c r="H824" t="n">
        <v>0.23</v>
      </c>
      <c r="I824" t="n">
        <v>50</v>
      </c>
      <c r="J824" t="n">
        <v>256.95</v>
      </c>
      <c r="K824" t="n">
        <v>59.19</v>
      </c>
      <c r="L824" t="n">
        <v>3.25</v>
      </c>
      <c r="M824" t="n">
        <v>48</v>
      </c>
      <c r="N824" t="n">
        <v>64.5</v>
      </c>
      <c r="O824" t="n">
        <v>31924.29</v>
      </c>
      <c r="P824" t="n">
        <v>220.08</v>
      </c>
      <c r="Q824" t="n">
        <v>988.28</v>
      </c>
      <c r="R824" t="n">
        <v>68.81999999999999</v>
      </c>
      <c r="S824" t="n">
        <v>35.43</v>
      </c>
      <c r="T824" t="n">
        <v>15470.76</v>
      </c>
      <c r="U824" t="n">
        <v>0.51</v>
      </c>
      <c r="V824" t="n">
        <v>0.83</v>
      </c>
      <c r="W824" t="n">
        <v>3.04</v>
      </c>
      <c r="X824" t="n">
        <v>0.99</v>
      </c>
      <c r="Y824" t="n">
        <v>1</v>
      </c>
      <c r="Z824" t="n">
        <v>10</v>
      </c>
    </row>
    <row r="825">
      <c r="A825" t="n">
        <v>10</v>
      </c>
      <c r="B825" t="n">
        <v>130</v>
      </c>
      <c r="C825" t="inlineStr">
        <is>
          <t xml:space="preserve">CONCLUIDO	</t>
        </is>
      </c>
      <c r="D825" t="n">
        <v>5.3459</v>
      </c>
      <c r="E825" t="n">
        <v>18.71</v>
      </c>
      <c r="F825" t="n">
        <v>13.65</v>
      </c>
      <c r="G825" t="n">
        <v>17.81</v>
      </c>
      <c r="H825" t="n">
        <v>0.24</v>
      </c>
      <c r="I825" t="n">
        <v>46</v>
      </c>
      <c r="J825" t="n">
        <v>257.41</v>
      </c>
      <c r="K825" t="n">
        <v>59.19</v>
      </c>
      <c r="L825" t="n">
        <v>3.5</v>
      </c>
      <c r="M825" t="n">
        <v>44</v>
      </c>
      <c r="N825" t="n">
        <v>64.70999999999999</v>
      </c>
      <c r="O825" t="n">
        <v>31980.84</v>
      </c>
      <c r="P825" t="n">
        <v>217.71</v>
      </c>
      <c r="Q825" t="n">
        <v>988.09</v>
      </c>
      <c r="R825" t="n">
        <v>65.31999999999999</v>
      </c>
      <c r="S825" t="n">
        <v>35.43</v>
      </c>
      <c r="T825" t="n">
        <v>13743.12</v>
      </c>
      <c r="U825" t="n">
        <v>0.54</v>
      </c>
      <c r="V825" t="n">
        <v>0.83</v>
      </c>
      <c r="W825" t="n">
        <v>3.05</v>
      </c>
      <c r="X825" t="n">
        <v>0.9</v>
      </c>
      <c r="Y825" t="n">
        <v>1</v>
      </c>
      <c r="Z825" t="n">
        <v>10</v>
      </c>
    </row>
    <row r="826">
      <c r="A826" t="n">
        <v>11</v>
      </c>
      <c r="B826" t="n">
        <v>130</v>
      </c>
      <c r="C826" t="inlineStr">
        <is>
          <t xml:space="preserve">CONCLUIDO	</t>
        </is>
      </c>
      <c r="D826" t="n">
        <v>5.4043</v>
      </c>
      <c r="E826" t="n">
        <v>18.5</v>
      </c>
      <c r="F826" t="n">
        <v>13.6</v>
      </c>
      <c r="G826" t="n">
        <v>18.97</v>
      </c>
      <c r="H826" t="n">
        <v>0.26</v>
      </c>
      <c r="I826" t="n">
        <v>43</v>
      </c>
      <c r="J826" t="n">
        <v>257.86</v>
      </c>
      <c r="K826" t="n">
        <v>59.19</v>
      </c>
      <c r="L826" t="n">
        <v>3.75</v>
      </c>
      <c r="M826" t="n">
        <v>41</v>
      </c>
      <c r="N826" t="n">
        <v>64.92</v>
      </c>
      <c r="O826" t="n">
        <v>32037.48</v>
      </c>
      <c r="P826" t="n">
        <v>216.28</v>
      </c>
      <c r="Q826" t="n">
        <v>988.1900000000001</v>
      </c>
      <c r="R826" t="n">
        <v>64.01000000000001</v>
      </c>
      <c r="S826" t="n">
        <v>35.43</v>
      </c>
      <c r="T826" t="n">
        <v>13102.87</v>
      </c>
      <c r="U826" t="n">
        <v>0.55</v>
      </c>
      <c r="V826" t="n">
        <v>0.84</v>
      </c>
      <c r="W826" t="n">
        <v>3.03</v>
      </c>
      <c r="X826" t="n">
        <v>0.84</v>
      </c>
      <c r="Y826" t="n">
        <v>1</v>
      </c>
      <c r="Z826" t="n">
        <v>10</v>
      </c>
    </row>
    <row r="827">
      <c r="A827" t="n">
        <v>12</v>
      </c>
      <c r="B827" t="n">
        <v>130</v>
      </c>
      <c r="C827" t="inlineStr">
        <is>
          <t xml:space="preserve">CONCLUIDO	</t>
        </is>
      </c>
      <c r="D827" t="n">
        <v>5.4707</v>
      </c>
      <c r="E827" t="n">
        <v>18.28</v>
      </c>
      <c r="F827" t="n">
        <v>13.52</v>
      </c>
      <c r="G827" t="n">
        <v>20.28</v>
      </c>
      <c r="H827" t="n">
        <v>0.28</v>
      </c>
      <c r="I827" t="n">
        <v>40</v>
      </c>
      <c r="J827" t="n">
        <v>258.32</v>
      </c>
      <c r="K827" t="n">
        <v>59.19</v>
      </c>
      <c r="L827" t="n">
        <v>4</v>
      </c>
      <c r="M827" t="n">
        <v>38</v>
      </c>
      <c r="N827" t="n">
        <v>65.13</v>
      </c>
      <c r="O827" t="n">
        <v>32094.19</v>
      </c>
      <c r="P827" t="n">
        <v>214.3</v>
      </c>
      <c r="Q827" t="n">
        <v>988.2</v>
      </c>
      <c r="R827" t="n">
        <v>61.62</v>
      </c>
      <c r="S827" t="n">
        <v>35.43</v>
      </c>
      <c r="T827" t="n">
        <v>11921.32</v>
      </c>
      <c r="U827" t="n">
        <v>0.58</v>
      </c>
      <c r="V827" t="n">
        <v>0.84</v>
      </c>
      <c r="W827" t="n">
        <v>3.02</v>
      </c>
      <c r="X827" t="n">
        <v>0.76</v>
      </c>
      <c r="Y827" t="n">
        <v>1</v>
      </c>
      <c r="Z827" t="n">
        <v>10</v>
      </c>
    </row>
    <row r="828">
      <c r="A828" t="n">
        <v>13</v>
      </c>
      <c r="B828" t="n">
        <v>130</v>
      </c>
      <c r="C828" t="inlineStr">
        <is>
          <t xml:space="preserve">CONCLUIDO	</t>
        </is>
      </c>
      <c r="D828" t="n">
        <v>5.5279</v>
      </c>
      <c r="E828" t="n">
        <v>18.09</v>
      </c>
      <c r="F828" t="n">
        <v>13.48</v>
      </c>
      <c r="G828" t="n">
        <v>21.85</v>
      </c>
      <c r="H828" t="n">
        <v>0.29</v>
      </c>
      <c r="I828" t="n">
        <v>37</v>
      </c>
      <c r="J828" t="n">
        <v>258.78</v>
      </c>
      <c r="K828" t="n">
        <v>59.19</v>
      </c>
      <c r="L828" t="n">
        <v>4.25</v>
      </c>
      <c r="M828" t="n">
        <v>35</v>
      </c>
      <c r="N828" t="n">
        <v>65.34</v>
      </c>
      <c r="O828" t="n">
        <v>32150.98</v>
      </c>
      <c r="P828" t="n">
        <v>212.93</v>
      </c>
      <c r="Q828" t="n">
        <v>988.3</v>
      </c>
      <c r="R828" t="n">
        <v>60.2</v>
      </c>
      <c r="S828" t="n">
        <v>35.43</v>
      </c>
      <c r="T828" t="n">
        <v>11224.72</v>
      </c>
      <c r="U828" t="n">
        <v>0.59</v>
      </c>
      <c r="V828" t="n">
        <v>0.85</v>
      </c>
      <c r="W828" t="n">
        <v>3.02</v>
      </c>
      <c r="X828" t="n">
        <v>0.72</v>
      </c>
      <c r="Y828" t="n">
        <v>1</v>
      </c>
      <c r="Z828" t="n">
        <v>10</v>
      </c>
    </row>
    <row r="829">
      <c r="A829" t="n">
        <v>14</v>
      </c>
      <c r="B829" t="n">
        <v>130</v>
      </c>
      <c r="C829" t="inlineStr">
        <is>
          <t xml:space="preserve">CONCLUIDO	</t>
        </is>
      </c>
      <c r="D829" t="n">
        <v>5.5699</v>
      </c>
      <c r="E829" t="n">
        <v>17.95</v>
      </c>
      <c r="F829" t="n">
        <v>13.44</v>
      </c>
      <c r="G829" t="n">
        <v>23.04</v>
      </c>
      <c r="H829" t="n">
        <v>0.31</v>
      </c>
      <c r="I829" t="n">
        <v>35</v>
      </c>
      <c r="J829" t="n">
        <v>259.25</v>
      </c>
      <c r="K829" t="n">
        <v>59.19</v>
      </c>
      <c r="L829" t="n">
        <v>4.5</v>
      </c>
      <c r="M829" t="n">
        <v>33</v>
      </c>
      <c r="N829" t="n">
        <v>65.55</v>
      </c>
      <c r="O829" t="n">
        <v>32207.85</v>
      </c>
      <c r="P829" t="n">
        <v>211.75</v>
      </c>
      <c r="Q829" t="n">
        <v>988.23</v>
      </c>
      <c r="R829" t="n">
        <v>58.76</v>
      </c>
      <c r="S829" t="n">
        <v>35.43</v>
      </c>
      <c r="T829" t="n">
        <v>10516.09</v>
      </c>
      <c r="U829" t="n">
        <v>0.6</v>
      </c>
      <c r="V829" t="n">
        <v>0.85</v>
      </c>
      <c r="W829" t="n">
        <v>3.03</v>
      </c>
      <c r="X829" t="n">
        <v>0.68</v>
      </c>
      <c r="Y829" t="n">
        <v>1</v>
      </c>
      <c r="Z829" t="n">
        <v>10</v>
      </c>
    </row>
    <row r="830">
      <c r="A830" t="n">
        <v>15</v>
      </c>
      <c r="B830" t="n">
        <v>130</v>
      </c>
      <c r="C830" t="inlineStr">
        <is>
          <t xml:space="preserve">CONCLUIDO	</t>
        </is>
      </c>
      <c r="D830" t="n">
        <v>5.6108</v>
      </c>
      <c r="E830" t="n">
        <v>17.82</v>
      </c>
      <c r="F830" t="n">
        <v>13.4</v>
      </c>
      <c r="G830" t="n">
        <v>24.37</v>
      </c>
      <c r="H830" t="n">
        <v>0.33</v>
      </c>
      <c r="I830" t="n">
        <v>33</v>
      </c>
      <c r="J830" t="n">
        <v>259.71</v>
      </c>
      <c r="K830" t="n">
        <v>59.19</v>
      </c>
      <c r="L830" t="n">
        <v>4.75</v>
      </c>
      <c r="M830" t="n">
        <v>31</v>
      </c>
      <c r="N830" t="n">
        <v>65.76000000000001</v>
      </c>
      <c r="O830" t="n">
        <v>32264.79</v>
      </c>
      <c r="P830" t="n">
        <v>210.26</v>
      </c>
      <c r="Q830" t="n">
        <v>988.16</v>
      </c>
      <c r="R830" t="n">
        <v>57.73</v>
      </c>
      <c r="S830" t="n">
        <v>35.43</v>
      </c>
      <c r="T830" t="n">
        <v>10012.42</v>
      </c>
      <c r="U830" t="n">
        <v>0.61</v>
      </c>
      <c r="V830" t="n">
        <v>0.85</v>
      </c>
      <c r="W830" t="n">
        <v>3.03</v>
      </c>
      <c r="X830" t="n">
        <v>0.65</v>
      </c>
      <c r="Y830" t="n">
        <v>1</v>
      </c>
      <c r="Z830" t="n">
        <v>10</v>
      </c>
    </row>
    <row r="831">
      <c r="A831" t="n">
        <v>16</v>
      </c>
      <c r="B831" t="n">
        <v>130</v>
      </c>
      <c r="C831" t="inlineStr">
        <is>
          <t xml:space="preserve">CONCLUIDO	</t>
        </is>
      </c>
      <c r="D831" t="n">
        <v>5.6542</v>
      </c>
      <c r="E831" t="n">
        <v>17.69</v>
      </c>
      <c r="F831" t="n">
        <v>13.37</v>
      </c>
      <c r="G831" t="n">
        <v>25.87</v>
      </c>
      <c r="H831" t="n">
        <v>0.34</v>
      </c>
      <c r="I831" t="n">
        <v>31</v>
      </c>
      <c r="J831" t="n">
        <v>260.17</v>
      </c>
      <c r="K831" t="n">
        <v>59.19</v>
      </c>
      <c r="L831" t="n">
        <v>5</v>
      </c>
      <c r="M831" t="n">
        <v>29</v>
      </c>
      <c r="N831" t="n">
        <v>65.98</v>
      </c>
      <c r="O831" t="n">
        <v>32321.82</v>
      </c>
      <c r="P831" t="n">
        <v>209.12</v>
      </c>
      <c r="Q831" t="n">
        <v>988.12</v>
      </c>
      <c r="R831" t="n">
        <v>56.75</v>
      </c>
      <c r="S831" t="n">
        <v>35.43</v>
      </c>
      <c r="T831" t="n">
        <v>9531.959999999999</v>
      </c>
      <c r="U831" t="n">
        <v>0.62</v>
      </c>
      <c r="V831" t="n">
        <v>0.85</v>
      </c>
      <c r="W831" t="n">
        <v>3.02</v>
      </c>
      <c r="X831" t="n">
        <v>0.61</v>
      </c>
      <c r="Y831" t="n">
        <v>1</v>
      </c>
      <c r="Z831" t="n">
        <v>10</v>
      </c>
    </row>
    <row r="832">
      <c r="A832" t="n">
        <v>17</v>
      </c>
      <c r="B832" t="n">
        <v>130</v>
      </c>
      <c r="C832" t="inlineStr">
        <is>
          <t xml:space="preserve">CONCLUIDO	</t>
        </is>
      </c>
      <c r="D832" t="n">
        <v>5.6833</v>
      </c>
      <c r="E832" t="n">
        <v>17.6</v>
      </c>
      <c r="F832" t="n">
        <v>13.32</v>
      </c>
      <c r="G832" t="n">
        <v>26.65</v>
      </c>
      <c r="H832" t="n">
        <v>0.36</v>
      </c>
      <c r="I832" t="n">
        <v>30</v>
      </c>
      <c r="J832" t="n">
        <v>260.63</v>
      </c>
      <c r="K832" t="n">
        <v>59.19</v>
      </c>
      <c r="L832" t="n">
        <v>5.25</v>
      </c>
      <c r="M832" t="n">
        <v>28</v>
      </c>
      <c r="N832" t="n">
        <v>66.19</v>
      </c>
      <c r="O832" t="n">
        <v>32378.93</v>
      </c>
      <c r="P832" t="n">
        <v>207.94</v>
      </c>
      <c r="Q832" t="n">
        <v>988.14</v>
      </c>
      <c r="R832" t="n">
        <v>55.5</v>
      </c>
      <c r="S832" t="n">
        <v>35.43</v>
      </c>
      <c r="T832" t="n">
        <v>8913.08</v>
      </c>
      <c r="U832" t="n">
        <v>0.64</v>
      </c>
      <c r="V832" t="n">
        <v>0.86</v>
      </c>
      <c r="W832" t="n">
        <v>3.01</v>
      </c>
      <c r="X832" t="n">
        <v>0.57</v>
      </c>
      <c r="Y832" t="n">
        <v>1</v>
      </c>
      <c r="Z832" t="n">
        <v>10</v>
      </c>
    </row>
    <row r="833">
      <c r="A833" t="n">
        <v>18</v>
      </c>
      <c r="B833" t="n">
        <v>130</v>
      </c>
      <c r="C833" t="inlineStr">
        <is>
          <t xml:space="preserve">CONCLUIDO	</t>
        </is>
      </c>
      <c r="D833" t="n">
        <v>5.7211</v>
      </c>
      <c r="E833" t="n">
        <v>17.48</v>
      </c>
      <c r="F833" t="n">
        <v>13.31</v>
      </c>
      <c r="G833" t="n">
        <v>28.51</v>
      </c>
      <c r="H833" t="n">
        <v>0.37</v>
      </c>
      <c r="I833" t="n">
        <v>28</v>
      </c>
      <c r="J833" t="n">
        <v>261.1</v>
      </c>
      <c r="K833" t="n">
        <v>59.19</v>
      </c>
      <c r="L833" t="n">
        <v>5.5</v>
      </c>
      <c r="M833" t="n">
        <v>26</v>
      </c>
      <c r="N833" t="n">
        <v>66.40000000000001</v>
      </c>
      <c r="O833" t="n">
        <v>32436.11</v>
      </c>
      <c r="P833" t="n">
        <v>206.63</v>
      </c>
      <c r="Q833" t="n">
        <v>988.15</v>
      </c>
      <c r="R833" t="n">
        <v>55</v>
      </c>
      <c r="S833" t="n">
        <v>35.43</v>
      </c>
      <c r="T833" t="n">
        <v>8669.4</v>
      </c>
      <c r="U833" t="n">
        <v>0.64</v>
      </c>
      <c r="V833" t="n">
        <v>0.86</v>
      </c>
      <c r="W833" t="n">
        <v>3.01</v>
      </c>
      <c r="X833" t="n">
        <v>0.55</v>
      </c>
      <c r="Y833" t="n">
        <v>1</v>
      </c>
      <c r="Z833" t="n">
        <v>10</v>
      </c>
    </row>
    <row r="834">
      <c r="A834" t="n">
        <v>19</v>
      </c>
      <c r="B834" t="n">
        <v>130</v>
      </c>
      <c r="C834" t="inlineStr">
        <is>
          <t xml:space="preserve">CONCLUIDO	</t>
        </is>
      </c>
      <c r="D834" t="n">
        <v>5.75</v>
      </c>
      <c r="E834" t="n">
        <v>17.39</v>
      </c>
      <c r="F834" t="n">
        <v>13.27</v>
      </c>
      <c r="G834" t="n">
        <v>29.48</v>
      </c>
      <c r="H834" t="n">
        <v>0.39</v>
      </c>
      <c r="I834" t="n">
        <v>27</v>
      </c>
      <c r="J834" t="n">
        <v>261.56</v>
      </c>
      <c r="K834" t="n">
        <v>59.19</v>
      </c>
      <c r="L834" t="n">
        <v>5.75</v>
      </c>
      <c r="M834" t="n">
        <v>25</v>
      </c>
      <c r="N834" t="n">
        <v>66.62</v>
      </c>
      <c r="O834" t="n">
        <v>32493.38</v>
      </c>
      <c r="P834" t="n">
        <v>205.34</v>
      </c>
      <c r="Q834" t="n">
        <v>988.14</v>
      </c>
      <c r="R834" t="n">
        <v>53.87</v>
      </c>
      <c r="S834" t="n">
        <v>35.43</v>
      </c>
      <c r="T834" t="n">
        <v>8112.4</v>
      </c>
      <c r="U834" t="n">
        <v>0.66</v>
      </c>
      <c r="V834" t="n">
        <v>0.86</v>
      </c>
      <c r="W834" t="n">
        <v>3</v>
      </c>
      <c r="X834" t="n">
        <v>0.51</v>
      </c>
      <c r="Y834" t="n">
        <v>1</v>
      </c>
      <c r="Z834" t="n">
        <v>10</v>
      </c>
    </row>
    <row r="835">
      <c r="A835" t="n">
        <v>20</v>
      </c>
      <c r="B835" t="n">
        <v>130</v>
      </c>
      <c r="C835" t="inlineStr">
        <is>
          <t xml:space="preserve">CONCLUIDO	</t>
        </is>
      </c>
      <c r="D835" t="n">
        <v>5.7733</v>
      </c>
      <c r="E835" t="n">
        <v>17.32</v>
      </c>
      <c r="F835" t="n">
        <v>13.24</v>
      </c>
      <c r="G835" t="n">
        <v>30.57</v>
      </c>
      <c r="H835" t="n">
        <v>0.41</v>
      </c>
      <c r="I835" t="n">
        <v>26</v>
      </c>
      <c r="J835" t="n">
        <v>262.03</v>
      </c>
      <c r="K835" t="n">
        <v>59.19</v>
      </c>
      <c r="L835" t="n">
        <v>6</v>
      </c>
      <c r="M835" t="n">
        <v>24</v>
      </c>
      <c r="N835" t="n">
        <v>66.83</v>
      </c>
      <c r="O835" t="n">
        <v>32550.72</v>
      </c>
      <c r="P835" t="n">
        <v>204.52</v>
      </c>
      <c r="Q835" t="n">
        <v>988.16</v>
      </c>
      <c r="R835" t="n">
        <v>53.03</v>
      </c>
      <c r="S835" t="n">
        <v>35.43</v>
      </c>
      <c r="T835" t="n">
        <v>7693.88</v>
      </c>
      <c r="U835" t="n">
        <v>0.67</v>
      </c>
      <c r="V835" t="n">
        <v>0.86</v>
      </c>
      <c r="W835" t="n">
        <v>3.01</v>
      </c>
      <c r="X835" t="n">
        <v>0.49</v>
      </c>
      <c r="Y835" t="n">
        <v>1</v>
      </c>
      <c r="Z835" t="n">
        <v>10</v>
      </c>
    </row>
    <row r="836">
      <c r="A836" t="n">
        <v>21</v>
      </c>
      <c r="B836" t="n">
        <v>130</v>
      </c>
      <c r="C836" t="inlineStr">
        <is>
          <t xml:space="preserve">CONCLUIDO	</t>
        </is>
      </c>
      <c r="D836" t="n">
        <v>5.7916</v>
      </c>
      <c r="E836" t="n">
        <v>17.27</v>
      </c>
      <c r="F836" t="n">
        <v>13.24</v>
      </c>
      <c r="G836" t="n">
        <v>31.77</v>
      </c>
      <c r="H836" t="n">
        <v>0.42</v>
      </c>
      <c r="I836" t="n">
        <v>25</v>
      </c>
      <c r="J836" t="n">
        <v>262.49</v>
      </c>
      <c r="K836" t="n">
        <v>59.19</v>
      </c>
      <c r="L836" t="n">
        <v>6.25</v>
      </c>
      <c r="M836" t="n">
        <v>23</v>
      </c>
      <c r="N836" t="n">
        <v>67.05</v>
      </c>
      <c r="O836" t="n">
        <v>32608.15</v>
      </c>
      <c r="P836" t="n">
        <v>203.61</v>
      </c>
      <c r="Q836" t="n">
        <v>988.28</v>
      </c>
      <c r="R836" t="n">
        <v>52.85</v>
      </c>
      <c r="S836" t="n">
        <v>35.43</v>
      </c>
      <c r="T836" t="n">
        <v>7609.98</v>
      </c>
      <c r="U836" t="n">
        <v>0.67</v>
      </c>
      <c r="V836" t="n">
        <v>0.86</v>
      </c>
      <c r="W836" t="n">
        <v>3.01</v>
      </c>
      <c r="X836" t="n">
        <v>0.48</v>
      </c>
      <c r="Y836" t="n">
        <v>1</v>
      </c>
      <c r="Z836" t="n">
        <v>10</v>
      </c>
    </row>
    <row r="837">
      <c r="A837" t="n">
        <v>22</v>
      </c>
      <c r="B837" t="n">
        <v>130</v>
      </c>
      <c r="C837" t="inlineStr">
        <is>
          <t xml:space="preserve">CONCLUIDO	</t>
        </is>
      </c>
      <c r="D837" t="n">
        <v>5.8231</v>
      </c>
      <c r="E837" t="n">
        <v>17.17</v>
      </c>
      <c r="F837" t="n">
        <v>13.19</v>
      </c>
      <c r="G837" t="n">
        <v>32.99</v>
      </c>
      <c r="H837" t="n">
        <v>0.44</v>
      </c>
      <c r="I837" t="n">
        <v>24</v>
      </c>
      <c r="J837" t="n">
        <v>262.96</v>
      </c>
      <c r="K837" t="n">
        <v>59.19</v>
      </c>
      <c r="L837" t="n">
        <v>6.5</v>
      </c>
      <c r="M837" t="n">
        <v>22</v>
      </c>
      <c r="N837" t="n">
        <v>67.26000000000001</v>
      </c>
      <c r="O837" t="n">
        <v>32665.66</v>
      </c>
      <c r="P837" t="n">
        <v>202.1</v>
      </c>
      <c r="Q837" t="n">
        <v>988.17</v>
      </c>
      <c r="R837" t="n">
        <v>51.5</v>
      </c>
      <c r="S837" t="n">
        <v>35.43</v>
      </c>
      <c r="T837" t="n">
        <v>6943.43</v>
      </c>
      <c r="U837" t="n">
        <v>0.6899999999999999</v>
      </c>
      <c r="V837" t="n">
        <v>0.86</v>
      </c>
      <c r="W837" t="n">
        <v>3</v>
      </c>
      <c r="X837" t="n">
        <v>0.44</v>
      </c>
      <c r="Y837" t="n">
        <v>1</v>
      </c>
      <c r="Z837" t="n">
        <v>10</v>
      </c>
    </row>
    <row r="838">
      <c r="A838" t="n">
        <v>23</v>
      </c>
      <c r="B838" t="n">
        <v>130</v>
      </c>
      <c r="C838" t="inlineStr">
        <is>
          <t xml:space="preserve">CONCLUIDO	</t>
        </is>
      </c>
      <c r="D838" t="n">
        <v>5.8402</v>
      </c>
      <c r="E838" t="n">
        <v>17.12</v>
      </c>
      <c r="F838" t="n">
        <v>13.19</v>
      </c>
      <c r="G838" t="n">
        <v>34.42</v>
      </c>
      <c r="H838" t="n">
        <v>0.46</v>
      </c>
      <c r="I838" t="n">
        <v>23</v>
      </c>
      <c r="J838" t="n">
        <v>263.42</v>
      </c>
      <c r="K838" t="n">
        <v>59.19</v>
      </c>
      <c r="L838" t="n">
        <v>6.75</v>
      </c>
      <c r="M838" t="n">
        <v>21</v>
      </c>
      <c r="N838" t="n">
        <v>67.48</v>
      </c>
      <c r="O838" t="n">
        <v>32723.25</v>
      </c>
      <c r="P838" t="n">
        <v>201.75</v>
      </c>
      <c r="Q838" t="n">
        <v>988.21</v>
      </c>
      <c r="R838" t="n">
        <v>51.4</v>
      </c>
      <c r="S838" t="n">
        <v>35.43</v>
      </c>
      <c r="T838" t="n">
        <v>6894.33</v>
      </c>
      <c r="U838" t="n">
        <v>0.6899999999999999</v>
      </c>
      <c r="V838" t="n">
        <v>0.86</v>
      </c>
      <c r="W838" t="n">
        <v>3</v>
      </c>
      <c r="X838" t="n">
        <v>0.44</v>
      </c>
      <c r="Y838" t="n">
        <v>1</v>
      </c>
      <c r="Z838" t="n">
        <v>10</v>
      </c>
    </row>
    <row r="839">
      <c r="A839" t="n">
        <v>24</v>
      </c>
      <c r="B839" t="n">
        <v>130</v>
      </c>
      <c r="C839" t="inlineStr">
        <is>
          <t xml:space="preserve">CONCLUIDO	</t>
        </is>
      </c>
      <c r="D839" t="n">
        <v>5.8664</v>
      </c>
      <c r="E839" t="n">
        <v>17.05</v>
      </c>
      <c r="F839" t="n">
        <v>13.17</v>
      </c>
      <c r="G839" t="n">
        <v>35.91</v>
      </c>
      <c r="H839" t="n">
        <v>0.47</v>
      </c>
      <c r="I839" t="n">
        <v>22</v>
      </c>
      <c r="J839" t="n">
        <v>263.89</v>
      </c>
      <c r="K839" t="n">
        <v>59.19</v>
      </c>
      <c r="L839" t="n">
        <v>7</v>
      </c>
      <c r="M839" t="n">
        <v>20</v>
      </c>
      <c r="N839" t="n">
        <v>67.7</v>
      </c>
      <c r="O839" t="n">
        <v>32780.92</v>
      </c>
      <c r="P839" t="n">
        <v>200.6</v>
      </c>
      <c r="Q839" t="n">
        <v>988.11</v>
      </c>
      <c r="R839" t="n">
        <v>50.49</v>
      </c>
      <c r="S839" t="n">
        <v>35.43</v>
      </c>
      <c r="T839" t="n">
        <v>6448.48</v>
      </c>
      <c r="U839" t="n">
        <v>0.7</v>
      </c>
      <c r="V839" t="n">
        <v>0.87</v>
      </c>
      <c r="W839" t="n">
        <v>3</v>
      </c>
      <c r="X839" t="n">
        <v>0.41</v>
      </c>
      <c r="Y839" t="n">
        <v>1</v>
      </c>
      <c r="Z839" t="n">
        <v>10</v>
      </c>
    </row>
    <row r="840">
      <c r="A840" t="n">
        <v>25</v>
      </c>
      <c r="B840" t="n">
        <v>130</v>
      </c>
      <c r="C840" t="inlineStr">
        <is>
          <t xml:space="preserve">CONCLUIDO	</t>
        </is>
      </c>
      <c r="D840" t="n">
        <v>5.8856</v>
      </c>
      <c r="E840" t="n">
        <v>16.99</v>
      </c>
      <c r="F840" t="n">
        <v>13.16</v>
      </c>
      <c r="G840" t="n">
        <v>37.6</v>
      </c>
      <c r="H840" t="n">
        <v>0.49</v>
      </c>
      <c r="I840" t="n">
        <v>21</v>
      </c>
      <c r="J840" t="n">
        <v>264.36</v>
      </c>
      <c r="K840" t="n">
        <v>59.19</v>
      </c>
      <c r="L840" t="n">
        <v>7.25</v>
      </c>
      <c r="M840" t="n">
        <v>19</v>
      </c>
      <c r="N840" t="n">
        <v>67.92</v>
      </c>
      <c r="O840" t="n">
        <v>32838.68</v>
      </c>
      <c r="P840" t="n">
        <v>199.56</v>
      </c>
      <c r="Q840" t="n">
        <v>988.1799999999999</v>
      </c>
      <c r="R840" t="n">
        <v>50.45</v>
      </c>
      <c r="S840" t="n">
        <v>35.43</v>
      </c>
      <c r="T840" t="n">
        <v>6433.28</v>
      </c>
      <c r="U840" t="n">
        <v>0.7</v>
      </c>
      <c r="V840" t="n">
        <v>0.87</v>
      </c>
      <c r="W840" t="n">
        <v>3</v>
      </c>
      <c r="X840" t="n">
        <v>0.4</v>
      </c>
      <c r="Y840" t="n">
        <v>1</v>
      </c>
      <c r="Z840" t="n">
        <v>10</v>
      </c>
    </row>
    <row r="841">
      <c r="A841" t="n">
        <v>26</v>
      </c>
      <c r="B841" t="n">
        <v>130</v>
      </c>
      <c r="C841" t="inlineStr">
        <is>
          <t xml:space="preserve">CONCLUIDO	</t>
        </is>
      </c>
      <c r="D841" t="n">
        <v>5.9125</v>
      </c>
      <c r="E841" t="n">
        <v>16.91</v>
      </c>
      <c r="F841" t="n">
        <v>13.13</v>
      </c>
      <c r="G841" t="n">
        <v>39.39</v>
      </c>
      <c r="H841" t="n">
        <v>0.5</v>
      </c>
      <c r="I841" t="n">
        <v>20</v>
      </c>
      <c r="J841" t="n">
        <v>264.83</v>
      </c>
      <c r="K841" t="n">
        <v>59.19</v>
      </c>
      <c r="L841" t="n">
        <v>7.5</v>
      </c>
      <c r="M841" t="n">
        <v>18</v>
      </c>
      <c r="N841" t="n">
        <v>68.14</v>
      </c>
      <c r="O841" t="n">
        <v>32896.51</v>
      </c>
      <c r="P841" t="n">
        <v>198.44</v>
      </c>
      <c r="Q841" t="n">
        <v>988.14</v>
      </c>
      <c r="R841" t="n">
        <v>49.47</v>
      </c>
      <c r="S841" t="n">
        <v>35.43</v>
      </c>
      <c r="T841" t="n">
        <v>5948.12</v>
      </c>
      <c r="U841" t="n">
        <v>0.72</v>
      </c>
      <c r="V841" t="n">
        <v>0.87</v>
      </c>
      <c r="W841" t="n">
        <v>3</v>
      </c>
      <c r="X841" t="n">
        <v>0.38</v>
      </c>
      <c r="Y841" t="n">
        <v>1</v>
      </c>
      <c r="Z841" t="n">
        <v>10</v>
      </c>
    </row>
    <row r="842">
      <c r="A842" t="n">
        <v>27</v>
      </c>
      <c r="B842" t="n">
        <v>130</v>
      </c>
      <c r="C842" t="inlineStr">
        <is>
          <t xml:space="preserve">CONCLUIDO	</t>
        </is>
      </c>
      <c r="D842" t="n">
        <v>5.9145</v>
      </c>
      <c r="E842" t="n">
        <v>16.91</v>
      </c>
      <c r="F842" t="n">
        <v>13.12</v>
      </c>
      <c r="G842" t="n">
        <v>39.37</v>
      </c>
      <c r="H842" t="n">
        <v>0.52</v>
      </c>
      <c r="I842" t="n">
        <v>20</v>
      </c>
      <c r="J842" t="n">
        <v>265.3</v>
      </c>
      <c r="K842" t="n">
        <v>59.19</v>
      </c>
      <c r="L842" t="n">
        <v>7.75</v>
      </c>
      <c r="M842" t="n">
        <v>18</v>
      </c>
      <c r="N842" t="n">
        <v>68.36</v>
      </c>
      <c r="O842" t="n">
        <v>32954.43</v>
      </c>
      <c r="P842" t="n">
        <v>197.87</v>
      </c>
      <c r="Q842" t="n">
        <v>988.1799999999999</v>
      </c>
      <c r="R842" t="n">
        <v>49.03</v>
      </c>
      <c r="S842" t="n">
        <v>35.43</v>
      </c>
      <c r="T842" t="n">
        <v>5725.67</v>
      </c>
      <c r="U842" t="n">
        <v>0.72</v>
      </c>
      <c r="V842" t="n">
        <v>0.87</v>
      </c>
      <c r="W842" t="n">
        <v>3</v>
      </c>
      <c r="X842" t="n">
        <v>0.37</v>
      </c>
      <c r="Y842" t="n">
        <v>1</v>
      </c>
      <c r="Z842" t="n">
        <v>10</v>
      </c>
    </row>
    <row r="843">
      <c r="A843" t="n">
        <v>28</v>
      </c>
      <c r="B843" t="n">
        <v>130</v>
      </c>
      <c r="C843" t="inlineStr">
        <is>
          <t xml:space="preserve">CONCLUIDO	</t>
        </is>
      </c>
      <c r="D843" t="n">
        <v>5.9374</v>
      </c>
      <c r="E843" t="n">
        <v>16.84</v>
      </c>
      <c r="F843" t="n">
        <v>13.11</v>
      </c>
      <c r="G843" t="n">
        <v>41.4</v>
      </c>
      <c r="H843" t="n">
        <v>0.54</v>
      </c>
      <c r="I843" t="n">
        <v>19</v>
      </c>
      <c r="J843" t="n">
        <v>265.77</v>
      </c>
      <c r="K843" t="n">
        <v>59.19</v>
      </c>
      <c r="L843" t="n">
        <v>8</v>
      </c>
      <c r="M843" t="n">
        <v>17</v>
      </c>
      <c r="N843" t="n">
        <v>68.58</v>
      </c>
      <c r="O843" t="n">
        <v>33012.44</v>
      </c>
      <c r="P843" t="n">
        <v>196.83</v>
      </c>
      <c r="Q843" t="n">
        <v>988.13</v>
      </c>
      <c r="R843" t="n">
        <v>48.85</v>
      </c>
      <c r="S843" t="n">
        <v>35.43</v>
      </c>
      <c r="T843" t="n">
        <v>5639.25</v>
      </c>
      <c r="U843" t="n">
        <v>0.73</v>
      </c>
      <c r="V843" t="n">
        <v>0.87</v>
      </c>
      <c r="W843" t="n">
        <v>2.99</v>
      </c>
      <c r="X843" t="n">
        <v>0.35</v>
      </c>
      <c r="Y843" t="n">
        <v>1</v>
      </c>
      <c r="Z843" t="n">
        <v>10</v>
      </c>
    </row>
    <row r="844">
      <c r="A844" t="n">
        <v>29</v>
      </c>
      <c r="B844" t="n">
        <v>130</v>
      </c>
      <c r="C844" t="inlineStr">
        <is>
          <t xml:space="preserve">CONCLUIDO	</t>
        </is>
      </c>
      <c r="D844" t="n">
        <v>5.9588</v>
      </c>
      <c r="E844" t="n">
        <v>16.78</v>
      </c>
      <c r="F844" t="n">
        <v>13.1</v>
      </c>
      <c r="G844" t="n">
        <v>43.66</v>
      </c>
      <c r="H844" t="n">
        <v>0.55</v>
      </c>
      <c r="I844" t="n">
        <v>18</v>
      </c>
      <c r="J844" t="n">
        <v>266.24</v>
      </c>
      <c r="K844" t="n">
        <v>59.19</v>
      </c>
      <c r="L844" t="n">
        <v>8.25</v>
      </c>
      <c r="M844" t="n">
        <v>16</v>
      </c>
      <c r="N844" t="n">
        <v>68.8</v>
      </c>
      <c r="O844" t="n">
        <v>33070.52</v>
      </c>
      <c r="P844" t="n">
        <v>195.52</v>
      </c>
      <c r="Q844" t="n">
        <v>988.1</v>
      </c>
      <c r="R844" t="n">
        <v>48.38</v>
      </c>
      <c r="S844" t="n">
        <v>35.43</v>
      </c>
      <c r="T844" t="n">
        <v>5410.16</v>
      </c>
      <c r="U844" t="n">
        <v>0.73</v>
      </c>
      <c r="V844" t="n">
        <v>0.87</v>
      </c>
      <c r="W844" t="n">
        <v>2.99</v>
      </c>
      <c r="X844" t="n">
        <v>0.34</v>
      </c>
      <c r="Y844" t="n">
        <v>1</v>
      </c>
      <c r="Z844" t="n">
        <v>10</v>
      </c>
    </row>
    <row r="845">
      <c r="A845" t="n">
        <v>30</v>
      </c>
      <c r="B845" t="n">
        <v>130</v>
      </c>
      <c r="C845" t="inlineStr">
        <is>
          <t xml:space="preserve">CONCLUIDO	</t>
        </is>
      </c>
      <c r="D845" t="n">
        <v>5.959</v>
      </c>
      <c r="E845" t="n">
        <v>16.78</v>
      </c>
      <c r="F845" t="n">
        <v>13.1</v>
      </c>
      <c r="G845" t="n">
        <v>43.65</v>
      </c>
      <c r="H845" t="n">
        <v>0.57</v>
      </c>
      <c r="I845" t="n">
        <v>18</v>
      </c>
      <c r="J845" t="n">
        <v>266.71</v>
      </c>
      <c r="K845" t="n">
        <v>59.19</v>
      </c>
      <c r="L845" t="n">
        <v>8.5</v>
      </c>
      <c r="M845" t="n">
        <v>16</v>
      </c>
      <c r="N845" t="n">
        <v>69.02</v>
      </c>
      <c r="O845" t="n">
        <v>33128.7</v>
      </c>
      <c r="P845" t="n">
        <v>195.03</v>
      </c>
      <c r="Q845" t="n">
        <v>988.17</v>
      </c>
      <c r="R845" t="n">
        <v>48.41</v>
      </c>
      <c r="S845" t="n">
        <v>35.43</v>
      </c>
      <c r="T845" t="n">
        <v>5426.58</v>
      </c>
      <c r="U845" t="n">
        <v>0.73</v>
      </c>
      <c r="V845" t="n">
        <v>0.87</v>
      </c>
      <c r="W845" t="n">
        <v>2.99</v>
      </c>
      <c r="X845" t="n">
        <v>0.34</v>
      </c>
      <c r="Y845" t="n">
        <v>1</v>
      </c>
      <c r="Z845" t="n">
        <v>10</v>
      </c>
    </row>
    <row r="846">
      <c r="A846" t="n">
        <v>31</v>
      </c>
      <c r="B846" t="n">
        <v>130</v>
      </c>
      <c r="C846" t="inlineStr">
        <is>
          <t xml:space="preserve">CONCLUIDO	</t>
        </is>
      </c>
      <c r="D846" t="n">
        <v>5.9853</v>
      </c>
      <c r="E846" t="n">
        <v>16.71</v>
      </c>
      <c r="F846" t="n">
        <v>13.07</v>
      </c>
      <c r="G846" t="n">
        <v>46.13</v>
      </c>
      <c r="H846" t="n">
        <v>0.58</v>
      </c>
      <c r="I846" t="n">
        <v>17</v>
      </c>
      <c r="J846" t="n">
        <v>267.18</v>
      </c>
      <c r="K846" t="n">
        <v>59.19</v>
      </c>
      <c r="L846" t="n">
        <v>8.75</v>
      </c>
      <c r="M846" t="n">
        <v>15</v>
      </c>
      <c r="N846" t="n">
        <v>69.23999999999999</v>
      </c>
      <c r="O846" t="n">
        <v>33186.95</v>
      </c>
      <c r="P846" t="n">
        <v>192.96</v>
      </c>
      <c r="Q846" t="n">
        <v>988.09</v>
      </c>
      <c r="R846" t="n">
        <v>47.67</v>
      </c>
      <c r="S846" t="n">
        <v>35.43</v>
      </c>
      <c r="T846" t="n">
        <v>5058.62</v>
      </c>
      <c r="U846" t="n">
        <v>0.74</v>
      </c>
      <c r="V846" t="n">
        <v>0.87</v>
      </c>
      <c r="W846" t="n">
        <v>2.99</v>
      </c>
      <c r="X846" t="n">
        <v>0.32</v>
      </c>
      <c r="Y846" t="n">
        <v>1</v>
      </c>
      <c r="Z846" t="n">
        <v>10</v>
      </c>
    </row>
    <row r="847">
      <c r="A847" t="n">
        <v>32</v>
      </c>
      <c r="B847" t="n">
        <v>130</v>
      </c>
      <c r="C847" t="inlineStr">
        <is>
          <t xml:space="preserve">CONCLUIDO	</t>
        </is>
      </c>
      <c r="D847" t="n">
        <v>5.9839</v>
      </c>
      <c r="E847" t="n">
        <v>16.71</v>
      </c>
      <c r="F847" t="n">
        <v>13.08</v>
      </c>
      <c r="G847" t="n">
        <v>46.15</v>
      </c>
      <c r="H847" t="n">
        <v>0.6</v>
      </c>
      <c r="I847" t="n">
        <v>17</v>
      </c>
      <c r="J847" t="n">
        <v>267.66</v>
      </c>
      <c r="K847" t="n">
        <v>59.19</v>
      </c>
      <c r="L847" t="n">
        <v>9</v>
      </c>
      <c r="M847" t="n">
        <v>15</v>
      </c>
      <c r="N847" t="n">
        <v>69.45999999999999</v>
      </c>
      <c r="O847" t="n">
        <v>33245.29</v>
      </c>
      <c r="P847" t="n">
        <v>192.56</v>
      </c>
      <c r="Q847" t="n">
        <v>988.13</v>
      </c>
      <c r="R847" t="n">
        <v>47.67</v>
      </c>
      <c r="S847" t="n">
        <v>35.43</v>
      </c>
      <c r="T847" t="n">
        <v>5062.83</v>
      </c>
      <c r="U847" t="n">
        <v>0.74</v>
      </c>
      <c r="V847" t="n">
        <v>0.87</v>
      </c>
      <c r="W847" t="n">
        <v>2.99</v>
      </c>
      <c r="X847" t="n">
        <v>0.32</v>
      </c>
      <c r="Y847" t="n">
        <v>1</v>
      </c>
      <c r="Z847" t="n">
        <v>10</v>
      </c>
    </row>
    <row r="848">
      <c r="A848" t="n">
        <v>33</v>
      </c>
      <c r="B848" t="n">
        <v>130</v>
      </c>
      <c r="C848" t="inlineStr">
        <is>
          <t xml:space="preserve">CONCLUIDO	</t>
        </is>
      </c>
      <c r="D848" t="n">
        <v>6.0113</v>
      </c>
      <c r="E848" t="n">
        <v>16.64</v>
      </c>
      <c r="F848" t="n">
        <v>13.05</v>
      </c>
      <c r="G848" t="n">
        <v>48.93</v>
      </c>
      <c r="H848" t="n">
        <v>0.61</v>
      </c>
      <c r="I848" t="n">
        <v>16</v>
      </c>
      <c r="J848" t="n">
        <v>268.13</v>
      </c>
      <c r="K848" t="n">
        <v>59.19</v>
      </c>
      <c r="L848" t="n">
        <v>9.25</v>
      </c>
      <c r="M848" t="n">
        <v>14</v>
      </c>
      <c r="N848" t="n">
        <v>69.69</v>
      </c>
      <c r="O848" t="n">
        <v>33303.72</v>
      </c>
      <c r="P848" t="n">
        <v>191.73</v>
      </c>
      <c r="Q848" t="n">
        <v>988.1</v>
      </c>
      <c r="R848" t="n">
        <v>46.77</v>
      </c>
      <c r="S848" t="n">
        <v>35.43</v>
      </c>
      <c r="T848" t="n">
        <v>4614</v>
      </c>
      <c r="U848" t="n">
        <v>0.76</v>
      </c>
      <c r="V848" t="n">
        <v>0.87</v>
      </c>
      <c r="W848" t="n">
        <v>2.99</v>
      </c>
      <c r="X848" t="n">
        <v>0.29</v>
      </c>
      <c r="Y848" t="n">
        <v>1</v>
      </c>
      <c r="Z848" t="n">
        <v>10</v>
      </c>
    </row>
    <row r="849">
      <c r="A849" t="n">
        <v>34</v>
      </c>
      <c r="B849" t="n">
        <v>130</v>
      </c>
      <c r="C849" t="inlineStr">
        <is>
          <t xml:space="preserve">CONCLUIDO	</t>
        </is>
      </c>
      <c r="D849" t="n">
        <v>6.0102</v>
      </c>
      <c r="E849" t="n">
        <v>16.64</v>
      </c>
      <c r="F849" t="n">
        <v>13.05</v>
      </c>
      <c r="G849" t="n">
        <v>48.94</v>
      </c>
      <c r="H849" t="n">
        <v>0.63</v>
      </c>
      <c r="I849" t="n">
        <v>16</v>
      </c>
      <c r="J849" t="n">
        <v>268.61</v>
      </c>
      <c r="K849" t="n">
        <v>59.19</v>
      </c>
      <c r="L849" t="n">
        <v>9.5</v>
      </c>
      <c r="M849" t="n">
        <v>14</v>
      </c>
      <c r="N849" t="n">
        <v>69.91</v>
      </c>
      <c r="O849" t="n">
        <v>33362.23</v>
      </c>
      <c r="P849" t="n">
        <v>191.35</v>
      </c>
      <c r="Q849" t="n">
        <v>988.08</v>
      </c>
      <c r="R849" t="n">
        <v>47.13</v>
      </c>
      <c r="S849" t="n">
        <v>35.43</v>
      </c>
      <c r="T849" t="n">
        <v>4794.72</v>
      </c>
      <c r="U849" t="n">
        <v>0.75</v>
      </c>
      <c r="V849" t="n">
        <v>0.87</v>
      </c>
      <c r="W849" t="n">
        <v>2.99</v>
      </c>
      <c r="X849" t="n">
        <v>0.3</v>
      </c>
      <c r="Y849" t="n">
        <v>1</v>
      </c>
      <c r="Z849" t="n">
        <v>10</v>
      </c>
    </row>
    <row r="850">
      <c r="A850" t="n">
        <v>35</v>
      </c>
      <c r="B850" t="n">
        <v>130</v>
      </c>
      <c r="C850" t="inlineStr">
        <is>
          <t xml:space="preserve">CONCLUIDO	</t>
        </is>
      </c>
      <c r="D850" t="n">
        <v>6.0329</v>
      </c>
      <c r="E850" t="n">
        <v>16.58</v>
      </c>
      <c r="F850" t="n">
        <v>13.04</v>
      </c>
      <c r="G850" t="n">
        <v>52.15</v>
      </c>
      <c r="H850" t="n">
        <v>0.64</v>
      </c>
      <c r="I850" t="n">
        <v>15</v>
      </c>
      <c r="J850" t="n">
        <v>269.08</v>
      </c>
      <c r="K850" t="n">
        <v>59.19</v>
      </c>
      <c r="L850" t="n">
        <v>9.75</v>
      </c>
      <c r="M850" t="n">
        <v>13</v>
      </c>
      <c r="N850" t="n">
        <v>70.14</v>
      </c>
      <c r="O850" t="n">
        <v>33420.83</v>
      </c>
      <c r="P850" t="n">
        <v>189.98</v>
      </c>
      <c r="Q850" t="n">
        <v>988.12</v>
      </c>
      <c r="R850" t="n">
        <v>46.68</v>
      </c>
      <c r="S850" t="n">
        <v>35.43</v>
      </c>
      <c r="T850" t="n">
        <v>4578.09</v>
      </c>
      <c r="U850" t="n">
        <v>0.76</v>
      </c>
      <c r="V850" t="n">
        <v>0.87</v>
      </c>
      <c r="W850" t="n">
        <v>2.99</v>
      </c>
      <c r="X850" t="n">
        <v>0.28</v>
      </c>
      <c r="Y850" t="n">
        <v>1</v>
      </c>
      <c r="Z850" t="n">
        <v>10</v>
      </c>
    </row>
    <row r="851">
      <c r="A851" t="n">
        <v>36</v>
      </c>
      <c r="B851" t="n">
        <v>130</v>
      </c>
      <c r="C851" t="inlineStr">
        <is>
          <t xml:space="preserve">CONCLUIDO	</t>
        </is>
      </c>
      <c r="D851" t="n">
        <v>6.0345</v>
      </c>
      <c r="E851" t="n">
        <v>16.57</v>
      </c>
      <c r="F851" t="n">
        <v>13.03</v>
      </c>
      <c r="G851" t="n">
        <v>52.13</v>
      </c>
      <c r="H851" t="n">
        <v>0.66</v>
      </c>
      <c r="I851" t="n">
        <v>15</v>
      </c>
      <c r="J851" t="n">
        <v>269.56</v>
      </c>
      <c r="K851" t="n">
        <v>59.19</v>
      </c>
      <c r="L851" t="n">
        <v>10</v>
      </c>
      <c r="M851" t="n">
        <v>13</v>
      </c>
      <c r="N851" t="n">
        <v>70.36</v>
      </c>
      <c r="O851" t="n">
        <v>33479.51</v>
      </c>
      <c r="P851" t="n">
        <v>189.43</v>
      </c>
      <c r="Q851" t="n">
        <v>988.13</v>
      </c>
      <c r="R851" t="n">
        <v>46.5</v>
      </c>
      <c r="S851" t="n">
        <v>35.43</v>
      </c>
      <c r="T851" t="n">
        <v>4486.85</v>
      </c>
      <c r="U851" t="n">
        <v>0.76</v>
      </c>
      <c r="V851" t="n">
        <v>0.87</v>
      </c>
      <c r="W851" t="n">
        <v>2.99</v>
      </c>
      <c r="X851" t="n">
        <v>0.28</v>
      </c>
      <c r="Y851" t="n">
        <v>1</v>
      </c>
      <c r="Z851" t="n">
        <v>10</v>
      </c>
    </row>
    <row r="852">
      <c r="A852" t="n">
        <v>37</v>
      </c>
      <c r="B852" t="n">
        <v>130</v>
      </c>
      <c r="C852" t="inlineStr">
        <is>
          <t xml:space="preserve">CONCLUIDO	</t>
        </is>
      </c>
      <c r="D852" t="n">
        <v>6.032</v>
      </c>
      <c r="E852" t="n">
        <v>16.58</v>
      </c>
      <c r="F852" t="n">
        <v>13.04</v>
      </c>
      <c r="G852" t="n">
        <v>52.16</v>
      </c>
      <c r="H852" t="n">
        <v>0.68</v>
      </c>
      <c r="I852" t="n">
        <v>15</v>
      </c>
      <c r="J852" t="n">
        <v>270.03</v>
      </c>
      <c r="K852" t="n">
        <v>59.19</v>
      </c>
      <c r="L852" t="n">
        <v>10.25</v>
      </c>
      <c r="M852" t="n">
        <v>13</v>
      </c>
      <c r="N852" t="n">
        <v>70.59</v>
      </c>
      <c r="O852" t="n">
        <v>33538.28</v>
      </c>
      <c r="P852" t="n">
        <v>188.73</v>
      </c>
      <c r="Q852" t="n">
        <v>988.1</v>
      </c>
      <c r="R852" t="n">
        <v>46.54</v>
      </c>
      <c r="S852" t="n">
        <v>35.43</v>
      </c>
      <c r="T852" t="n">
        <v>4505.04</v>
      </c>
      <c r="U852" t="n">
        <v>0.76</v>
      </c>
      <c r="V852" t="n">
        <v>0.87</v>
      </c>
      <c r="W852" t="n">
        <v>2.99</v>
      </c>
      <c r="X852" t="n">
        <v>0.29</v>
      </c>
      <c r="Y852" t="n">
        <v>1</v>
      </c>
      <c r="Z852" t="n">
        <v>10</v>
      </c>
    </row>
    <row r="853">
      <c r="A853" t="n">
        <v>38</v>
      </c>
      <c r="B853" t="n">
        <v>130</v>
      </c>
      <c r="C853" t="inlineStr">
        <is>
          <t xml:space="preserve">CONCLUIDO	</t>
        </is>
      </c>
      <c r="D853" t="n">
        <v>6.0608</v>
      </c>
      <c r="E853" t="n">
        <v>16.5</v>
      </c>
      <c r="F853" t="n">
        <v>13.01</v>
      </c>
      <c r="G853" t="n">
        <v>55.76</v>
      </c>
      <c r="H853" t="n">
        <v>0.6899999999999999</v>
      </c>
      <c r="I853" t="n">
        <v>14</v>
      </c>
      <c r="J853" t="n">
        <v>270.51</v>
      </c>
      <c r="K853" t="n">
        <v>59.19</v>
      </c>
      <c r="L853" t="n">
        <v>10.5</v>
      </c>
      <c r="M853" t="n">
        <v>12</v>
      </c>
      <c r="N853" t="n">
        <v>70.81999999999999</v>
      </c>
      <c r="O853" t="n">
        <v>33597.14</v>
      </c>
      <c r="P853" t="n">
        <v>187.53</v>
      </c>
      <c r="Q853" t="n">
        <v>988.16</v>
      </c>
      <c r="R853" t="n">
        <v>45.59</v>
      </c>
      <c r="S853" t="n">
        <v>35.43</v>
      </c>
      <c r="T853" t="n">
        <v>4036.03</v>
      </c>
      <c r="U853" t="n">
        <v>0.78</v>
      </c>
      <c r="V853" t="n">
        <v>0.88</v>
      </c>
      <c r="W853" t="n">
        <v>2.99</v>
      </c>
      <c r="X853" t="n">
        <v>0.26</v>
      </c>
      <c r="Y853" t="n">
        <v>1</v>
      </c>
      <c r="Z853" t="n">
        <v>10</v>
      </c>
    </row>
    <row r="854">
      <c r="A854" t="n">
        <v>39</v>
      </c>
      <c r="B854" t="n">
        <v>130</v>
      </c>
      <c r="C854" t="inlineStr">
        <is>
          <t xml:space="preserve">CONCLUIDO	</t>
        </is>
      </c>
      <c r="D854" t="n">
        <v>6.0624</v>
      </c>
      <c r="E854" t="n">
        <v>16.5</v>
      </c>
      <c r="F854" t="n">
        <v>13.01</v>
      </c>
      <c r="G854" t="n">
        <v>55.74</v>
      </c>
      <c r="H854" t="n">
        <v>0.71</v>
      </c>
      <c r="I854" t="n">
        <v>14</v>
      </c>
      <c r="J854" t="n">
        <v>270.99</v>
      </c>
      <c r="K854" t="n">
        <v>59.19</v>
      </c>
      <c r="L854" t="n">
        <v>10.75</v>
      </c>
      <c r="M854" t="n">
        <v>12</v>
      </c>
      <c r="N854" t="n">
        <v>71.04000000000001</v>
      </c>
      <c r="O854" t="n">
        <v>33656.08</v>
      </c>
      <c r="P854" t="n">
        <v>187.06</v>
      </c>
      <c r="Q854" t="n">
        <v>988.15</v>
      </c>
      <c r="R854" t="n">
        <v>45.57</v>
      </c>
      <c r="S854" t="n">
        <v>35.43</v>
      </c>
      <c r="T854" t="n">
        <v>4027.18</v>
      </c>
      <c r="U854" t="n">
        <v>0.78</v>
      </c>
      <c r="V854" t="n">
        <v>0.88</v>
      </c>
      <c r="W854" t="n">
        <v>2.99</v>
      </c>
      <c r="X854" t="n">
        <v>0.25</v>
      </c>
      <c r="Y854" t="n">
        <v>1</v>
      </c>
      <c r="Z854" t="n">
        <v>10</v>
      </c>
    </row>
    <row r="855">
      <c r="A855" t="n">
        <v>40</v>
      </c>
      <c r="B855" t="n">
        <v>130</v>
      </c>
      <c r="C855" t="inlineStr">
        <is>
          <t xml:space="preserve">CONCLUIDO	</t>
        </is>
      </c>
      <c r="D855" t="n">
        <v>6.0657</v>
      </c>
      <c r="E855" t="n">
        <v>16.49</v>
      </c>
      <c r="F855" t="n">
        <v>13</v>
      </c>
      <c r="G855" t="n">
        <v>55.7</v>
      </c>
      <c r="H855" t="n">
        <v>0.72</v>
      </c>
      <c r="I855" t="n">
        <v>14</v>
      </c>
      <c r="J855" t="n">
        <v>271.47</v>
      </c>
      <c r="K855" t="n">
        <v>59.19</v>
      </c>
      <c r="L855" t="n">
        <v>11</v>
      </c>
      <c r="M855" t="n">
        <v>12</v>
      </c>
      <c r="N855" t="n">
        <v>71.27</v>
      </c>
      <c r="O855" t="n">
        <v>33715.11</v>
      </c>
      <c r="P855" t="n">
        <v>185.02</v>
      </c>
      <c r="Q855" t="n">
        <v>988.09</v>
      </c>
      <c r="R855" t="n">
        <v>45.44</v>
      </c>
      <c r="S855" t="n">
        <v>35.43</v>
      </c>
      <c r="T855" t="n">
        <v>3962.15</v>
      </c>
      <c r="U855" t="n">
        <v>0.78</v>
      </c>
      <c r="V855" t="n">
        <v>0.88</v>
      </c>
      <c r="W855" t="n">
        <v>2.98</v>
      </c>
      <c r="X855" t="n">
        <v>0.24</v>
      </c>
      <c r="Y855" t="n">
        <v>1</v>
      </c>
      <c r="Z855" t="n">
        <v>10</v>
      </c>
    </row>
    <row r="856">
      <c r="A856" t="n">
        <v>41</v>
      </c>
      <c r="B856" t="n">
        <v>130</v>
      </c>
      <c r="C856" t="inlineStr">
        <is>
          <t xml:space="preserve">CONCLUIDO	</t>
        </is>
      </c>
      <c r="D856" t="n">
        <v>6.0839</v>
      </c>
      <c r="E856" t="n">
        <v>16.44</v>
      </c>
      <c r="F856" t="n">
        <v>13</v>
      </c>
      <c r="G856" t="n">
        <v>59.98</v>
      </c>
      <c r="H856" t="n">
        <v>0.74</v>
      </c>
      <c r="I856" t="n">
        <v>13</v>
      </c>
      <c r="J856" t="n">
        <v>271.95</v>
      </c>
      <c r="K856" t="n">
        <v>59.19</v>
      </c>
      <c r="L856" t="n">
        <v>11.25</v>
      </c>
      <c r="M856" t="n">
        <v>11</v>
      </c>
      <c r="N856" t="n">
        <v>71.5</v>
      </c>
      <c r="O856" t="n">
        <v>33774.23</v>
      </c>
      <c r="P856" t="n">
        <v>184.81</v>
      </c>
      <c r="Q856" t="n">
        <v>988.08</v>
      </c>
      <c r="R856" t="n">
        <v>45.26</v>
      </c>
      <c r="S856" t="n">
        <v>35.43</v>
      </c>
      <c r="T856" t="n">
        <v>3876.26</v>
      </c>
      <c r="U856" t="n">
        <v>0.78</v>
      </c>
      <c r="V856" t="n">
        <v>0.88</v>
      </c>
      <c r="W856" t="n">
        <v>2.99</v>
      </c>
      <c r="X856" t="n">
        <v>0.24</v>
      </c>
      <c r="Y856" t="n">
        <v>1</v>
      </c>
      <c r="Z856" t="n">
        <v>10</v>
      </c>
    </row>
    <row r="857">
      <c r="A857" t="n">
        <v>42</v>
      </c>
      <c r="B857" t="n">
        <v>130</v>
      </c>
      <c r="C857" t="inlineStr">
        <is>
          <t xml:space="preserve">CONCLUIDO	</t>
        </is>
      </c>
      <c r="D857" t="n">
        <v>6.0853</v>
      </c>
      <c r="E857" t="n">
        <v>16.43</v>
      </c>
      <c r="F857" t="n">
        <v>12.99</v>
      </c>
      <c r="G857" t="n">
        <v>59.97</v>
      </c>
      <c r="H857" t="n">
        <v>0.75</v>
      </c>
      <c r="I857" t="n">
        <v>13</v>
      </c>
      <c r="J857" t="n">
        <v>272.43</v>
      </c>
      <c r="K857" t="n">
        <v>59.19</v>
      </c>
      <c r="L857" t="n">
        <v>11.5</v>
      </c>
      <c r="M857" t="n">
        <v>11</v>
      </c>
      <c r="N857" t="n">
        <v>71.73</v>
      </c>
      <c r="O857" t="n">
        <v>33833.57</v>
      </c>
      <c r="P857" t="n">
        <v>184.21</v>
      </c>
      <c r="Q857" t="n">
        <v>988.09</v>
      </c>
      <c r="R857" t="n">
        <v>45.13</v>
      </c>
      <c r="S857" t="n">
        <v>35.43</v>
      </c>
      <c r="T857" t="n">
        <v>3812.7</v>
      </c>
      <c r="U857" t="n">
        <v>0.79</v>
      </c>
      <c r="V857" t="n">
        <v>0.88</v>
      </c>
      <c r="W857" t="n">
        <v>2.99</v>
      </c>
      <c r="X857" t="n">
        <v>0.24</v>
      </c>
      <c r="Y857" t="n">
        <v>1</v>
      </c>
      <c r="Z857" t="n">
        <v>10</v>
      </c>
    </row>
    <row r="858">
      <c r="A858" t="n">
        <v>43</v>
      </c>
      <c r="B858" t="n">
        <v>130</v>
      </c>
      <c r="C858" t="inlineStr">
        <is>
          <t xml:space="preserve">CONCLUIDO	</t>
        </is>
      </c>
      <c r="D858" t="n">
        <v>6.0877</v>
      </c>
      <c r="E858" t="n">
        <v>16.43</v>
      </c>
      <c r="F858" t="n">
        <v>12.99</v>
      </c>
      <c r="G858" t="n">
        <v>59.94</v>
      </c>
      <c r="H858" t="n">
        <v>0.77</v>
      </c>
      <c r="I858" t="n">
        <v>13</v>
      </c>
      <c r="J858" t="n">
        <v>272.91</v>
      </c>
      <c r="K858" t="n">
        <v>59.19</v>
      </c>
      <c r="L858" t="n">
        <v>11.75</v>
      </c>
      <c r="M858" t="n">
        <v>11</v>
      </c>
      <c r="N858" t="n">
        <v>71.95999999999999</v>
      </c>
      <c r="O858" t="n">
        <v>33892.87</v>
      </c>
      <c r="P858" t="n">
        <v>182.78</v>
      </c>
      <c r="Q858" t="n">
        <v>988.1</v>
      </c>
      <c r="R858" t="n">
        <v>44.84</v>
      </c>
      <c r="S858" t="n">
        <v>35.43</v>
      </c>
      <c r="T858" t="n">
        <v>3664.47</v>
      </c>
      <c r="U858" t="n">
        <v>0.79</v>
      </c>
      <c r="V858" t="n">
        <v>0.88</v>
      </c>
      <c r="W858" t="n">
        <v>2.99</v>
      </c>
      <c r="X858" t="n">
        <v>0.23</v>
      </c>
      <c r="Y858" t="n">
        <v>1</v>
      </c>
      <c r="Z858" t="n">
        <v>10</v>
      </c>
    </row>
    <row r="859">
      <c r="A859" t="n">
        <v>44</v>
      </c>
      <c r="B859" t="n">
        <v>130</v>
      </c>
      <c r="C859" t="inlineStr">
        <is>
          <t xml:space="preserve">CONCLUIDO	</t>
        </is>
      </c>
      <c r="D859" t="n">
        <v>6.1117</v>
      </c>
      <c r="E859" t="n">
        <v>16.36</v>
      </c>
      <c r="F859" t="n">
        <v>12.97</v>
      </c>
      <c r="G859" t="n">
        <v>64.84999999999999</v>
      </c>
      <c r="H859" t="n">
        <v>0.78</v>
      </c>
      <c r="I859" t="n">
        <v>12</v>
      </c>
      <c r="J859" t="n">
        <v>273.39</v>
      </c>
      <c r="K859" t="n">
        <v>59.19</v>
      </c>
      <c r="L859" t="n">
        <v>12</v>
      </c>
      <c r="M859" t="n">
        <v>10</v>
      </c>
      <c r="N859" t="n">
        <v>72.2</v>
      </c>
      <c r="O859" t="n">
        <v>33952.26</v>
      </c>
      <c r="P859" t="n">
        <v>181.55</v>
      </c>
      <c r="Q859" t="n">
        <v>988.16</v>
      </c>
      <c r="R859" t="n">
        <v>44.35</v>
      </c>
      <c r="S859" t="n">
        <v>35.43</v>
      </c>
      <c r="T859" t="n">
        <v>3427.84</v>
      </c>
      <c r="U859" t="n">
        <v>0.8</v>
      </c>
      <c r="V859" t="n">
        <v>0.88</v>
      </c>
      <c r="W859" t="n">
        <v>2.99</v>
      </c>
      <c r="X859" t="n">
        <v>0.22</v>
      </c>
      <c r="Y859" t="n">
        <v>1</v>
      </c>
      <c r="Z859" t="n">
        <v>10</v>
      </c>
    </row>
    <row r="860">
      <c r="A860" t="n">
        <v>45</v>
      </c>
      <c r="B860" t="n">
        <v>130</v>
      </c>
      <c r="C860" t="inlineStr">
        <is>
          <t xml:space="preserve">CONCLUIDO	</t>
        </is>
      </c>
      <c r="D860" t="n">
        <v>6.1113</v>
      </c>
      <c r="E860" t="n">
        <v>16.36</v>
      </c>
      <c r="F860" t="n">
        <v>12.97</v>
      </c>
      <c r="G860" t="n">
        <v>64.86</v>
      </c>
      <c r="H860" t="n">
        <v>0.8</v>
      </c>
      <c r="I860" t="n">
        <v>12</v>
      </c>
      <c r="J860" t="n">
        <v>273.87</v>
      </c>
      <c r="K860" t="n">
        <v>59.19</v>
      </c>
      <c r="L860" t="n">
        <v>12.25</v>
      </c>
      <c r="M860" t="n">
        <v>10</v>
      </c>
      <c r="N860" t="n">
        <v>72.43000000000001</v>
      </c>
      <c r="O860" t="n">
        <v>34011.74</v>
      </c>
      <c r="P860" t="n">
        <v>181.09</v>
      </c>
      <c r="Q860" t="n">
        <v>988.09</v>
      </c>
      <c r="R860" t="n">
        <v>44.61</v>
      </c>
      <c r="S860" t="n">
        <v>35.43</v>
      </c>
      <c r="T860" t="n">
        <v>3555.8</v>
      </c>
      <c r="U860" t="n">
        <v>0.79</v>
      </c>
      <c r="V860" t="n">
        <v>0.88</v>
      </c>
      <c r="W860" t="n">
        <v>2.98</v>
      </c>
      <c r="X860" t="n">
        <v>0.22</v>
      </c>
      <c r="Y860" t="n">
        <v>1</v>
      </c>
      <c r="Z860" t="n">
        <v>10</v>
      </c>
    </row>
    <row r="861">
      <c r="A861" t="n">
        <v>46</v>
      </c>
      <c r="B861" t="n">
        <v>130</v>
      </c>
      <c r="C861" t="inlineStr">
        <is>
          <t xml:space="preserve">CONCLUIDO	</t>
        </is>
      </c>
      <c r="D861" t="n">
        <v>6.1151</v>
      </c>
      <c r="E861" t="n">
        <v>16.35</v>
      </c>
      <c r="F861" t="n">
        <v>12.96</v>
      </c>
      <c r="G861" t="n">
        <v>64.81</v>
      </c>
      <c r="H861" t="n">
        <v>0.8100000000000001</v>
      </c>
      <c r="I861" t="n">
        <v>12</v>
      </c>
      <c r="J861" t="n">
        <v>274.35</v>
      </c>
      <c r="K861" t="n">
        <v>59.19</v>
      </c>
      <c r="L861" t="n">
        <v>12.5</v>
      </c>
      <c r="M861" t="n">
        <v>10</v>
      </c>
      <c r="N861" t="n">
        <v>72.66</v>
      </c>
      <c r="O861" t="n">
        <v>34071.31</v>
      </c>
      <c r="P861" t="n">
        <v>180.33</v>
      </c>
      <c r="Q861" t="n">
        <v>988.08</v>
      </c>
      <c r="R861" t="n">
        <v>44.17</v>
      </c>
      <c r="S861" t="n">
        <v>35.43</v>
      </c>
      <c r="T861" t="n">
        <v>3335.73</v>
      </c>
      <c r="U861" t="n">
        <v>0.8</v>
      </c>
      <c r="V861" t="n">
        <v>0.88</v>
      </c>
      <c r="W861" t="n">
        <v>2.98</v>
      </c>
      <c r="X861" t="n">
        <v>0.21</v>
      </c>
      <c r="Y861" t="n">
        <v>1</v>
      </c>
      <c r="Z861" t="n">
        <v>10</v>
      </c>
    </row>
    <row r="862">
      <c r="A862" t="n">
        <v>47</v>
      </c>
      <c r="B862" t="n">
        <v>130</v>
      </c>
      <c r="C862" t="inlineStr">
        <is>
          <t xml:space="preserve">CONCLUIDO	</t>
        </is>
      </c>
      <c r="D862" t="n">
        <v>6.1131</v>
      </c>
      <c r="E862" t="n">
        <v>16.36</v>
      </c>
      <c r="F862" t="n">
        <v>12.97</v>
      </c>
      <c r="G862" t="n">
        <v>64.83</v>
      </c>
      <c r="H862" t="n">
        <v>0.83</v>
      </c>
      <c r="I862" t="n">
        <v>12</v>
      </c>
      <c r="J862" t="n">
        <v>274.84</v>
      </c>
      <c r="K862" t="n">
        <v>59.19</v>
      </c>
      <c r="L862" t="n">
        <v>12.75</v>
      </c>
      <c r="M862" t="n">
        <v>10</v>
      </c>
      <c r="N862" t="n">
        <v>72.89</v>
      </c>
      <c r="O862" t="n">
        <v>34130.98</v>
      </c>
      <c r="P862" t="n">
        <v>179.41</v>
      </c>
      <c r="Q862" t="n">
        <v>988.26</v>
      </c>
      <c r="R862" t="n">
        <v>44.31</v>
      </c>
      <c r="S862" t="n">
        <v>35.43</v>
      </c>
      <c r="T862" t="n">
        <v>3403.59</v>
      </c>
      <c r="U862" t="n">
        <v>0.8</v>
      </c>
      <c r="V862" t="n">
        <v>0.88</v>
      </c>
      <c r="W862" t="n">
        <v>2.98</v>
      </c>
      <c r="X862" t="n">
        <v>0.21</v>
      </c>
      <c r="Y862" t="n">
        <v>1</v>
      </c>
      <c r="Z862" t="n">
        <v>10</v>
      </c>
    </row>
    <row r="863">
      <c r="A863" t="n">
        <v>48</v>
      </c>
      <c r="B863" t="n">
        <v>130</v>
      </c>
      <c r="C863" t="inlineStr">
        <is>
          <t xml:space="preserve">CONCLUIDO	</t>
        </is>
      </c>
      <c r="D863" t="n">
        <v>6.1349</v>
      </c>
      <c r="E863" t="n">
        <v>16.3</v>
      </c>
      <c r="F863" t="n">
        <v>12.96</v>
      </c>
      <c r="G863" t="n">
        <v>70.68000000000001</v>
      </c>
      <c r="H863" t="n">
        <v>0.84</v>
      </c>
      <c r="I863" t="n">
        <v>11</v>
      </c>
      <c r="J863" t="n">
        <v>275.32</v>
      </c>
      <c r="K863" t="n">
        <v>59.19</v>
      </c>
      <c r="L863" t="n">
        <v>13</v>
      </c>
      <c r="M863" t="n">
        <v>9</v>
      </c>
      <c r="N863" t="n">
        <v>73.13</v>
      </c>
      <c r="O863" t="n">
        <v>34190.73</v>
      </c>
      <c r="P863" t="n">
        <v>178.59</v>
      </c>
      <c r="Q863" t="n">
        <v>988.08</v>
      </c>
      <c r="R863" t="n">
        <v>44.19</v>
      </c>
      <c r="S863" t="n">
        <v>35.43</v>
      </c>
      <c r="T863" t="n">
        <v>3350.37</v>
      </c>
      <c r="U863" t="n">
        <v>0.8</v>
      </c>
      <c r="V863" t="n">
        <v>0.88</v>
      </c>
      <c r="W863" t="n">
        <v>2.98</v>
      </c>
      <c r="X863" t="n">
        <v>0.2</v>
      </c>
      <c r="Y863" t="n">
        <v>1</v>
      </c>
      <c r="Z863" t="n">
        <v>10</v>
      </c>
    </row>
    <row r="864">
      <c r="A864" t="n">
        <v>49</v>
      </c>
      <c r="B864" t="n">
        <v>130</v>
      </c>
      <c r="C864" t="inlineStr">
        <is>
          <t xml:space="preserve">CONCLUIDO	</t>
        </is>
      </c>
      <c r="D864" t="n">
        <v>6.1375</v>
      </c>
      <c r="E864" t="n">
        <v>16.29</v>
      </c>
      <c r="F864" t="n">
        <v>12.95</v>
      </c>
      <c r="G864" t="n">
        <v>70.64</v>
      </c>
      <c r="H864" t="n">
        <v>0.86</v>
      </c>
      <c r="I864" t="n">
        <v>11</v>
      </c>
      <c r="J864" t="n">
        <v>275.81</v>
      </c>
      <c r="K864" t="n">
        <v>59.19</v>
      </c>
      <c r="L864" t="n">
        <v>13.25</v>
      </c>
      <c r="M864" t="n">
        <v>9</v>
      </c>
      <c r="N864" t="n">
        <v>73.36</v>
      </c>
      <c r="O864" t="n">
        <v>34250.57</v>
      </c>
      <c r="P864" t="n">
        <v>178.01</v>
      </c>
      <c r="Q864" t="n">
        <v>988.15</v>
      </c>
      <c r="R864" t="n">
        <v>43.78</v>
      </c>
      <c r="S864" t="n">
        <v>35.43</v>
      </c>
      <c r="T864" t="n">
        <v>3148.05</v>
      </c>
      <c r="U864" t="n">
        <v>0.8100000000000001</v>
      </c>
      <c r="V864" t="n">
        <v>0.88</v>
      </c>
      <c r="W864" t="n">
        <v>2.98</v>
      </c>
      <c r="X864" t="n">
        <v>0.2</v>
      </c>
      <c r="Y864" t="n">
        <v>1</v>
      </c>
      <c r="Z864" t="n">
        <v>10</v>
      </c>
    </row>
    <row r="865">
      <c r="A865" t="n">
        <v>50</v>
      </c>
      <c r="B865" t="n">
        <v>130</v>
      </c>
      <c r="C865" t="inlineStr">
        <is>
          <t xml:space="preserve">CONCLUIDO	</t>
        </is>
      </c>
      <c r="D865" t="n">
        <v>6.136</v>
      </c>
      <c r="E865" t="n">
        <v>16.3</v>
      </c>
      <c r="F865" t="n">
        <v>12.95</v>
      </c>
      <c r="G865" t="n">
        <v>70.66</v>
      </c>
      <c r="H865" t="n">
        <v>0.87</v>
      </c>
      <c r="I865" t="n">
        <v>11</v>
      </c>
      <c r="J865" t="n">
        <v>276.29</v>
      </c>
      <c r="K865" t="n">
        <v>59.19</v>
      </c>
      <c r="L865" t="n">
        <v>13.5</v>
      </c>
      <c r="M865" t="n">
        <v>9</v>
      </c>
      <c r="N865" t="n">
        <v>73.59999999999999</v>
      </c>
      <c r="O865" t="n">
        <v>34310.51</v>
      </c>
      <c r="P865" t="n">
        <v>177.06</v>
      </c>
      <c r="Q865" t="n">
        <v>988.1900000000001</v>
      </c>
      <c r="R865" t="n">
        <v>43.92</v>
      </c>
      <c r="S865" t="n">
        <v>35.43</v>
      </c>
      <c r="T865" t="n">
        <v>3217.15</v>
      </c>
      <c r="U865" t="n">
        <v>0.8100000000000001</v>
      </c>
      <c r="V865" t="n">
        <v>0.88</v>
      </c>
      <c r="W865" t="n">
        <v>2.98</v>
      </c>
      <c r="X865" t="n">
        <v>0.2</v>
      </c>
      <c r="Y865" t="n">
        <v>1</v>
      </c>
      <c r="Z865" t="n">
        <v>10</v>
      </c>
    </row>
    <row r="866">
      <c r="A866" t="n">
        <v>51</v>
      </c>
      <c r="B866" t="n">
        <v>130</v>
      </c>
      <c r="C866" t="inlineStr">
        <is>
          <t xml:space="preserve">CONCLUIDO	</t>
        </is>
      </c>
      <c r="D866" t="n">
        <v>6.1394</v>
      </c>
      <c r="E866" t="n">
        <v>16.29</v>
      </c>
      <c r="F866" t="n">
        <v>12.95</v>
      </c>
      <c r="G866" t="n">
        <v>70.61</v>
      </c>
      <c r="H866" t="n">
        <v>0.88</v>
      </c>
      <c r="I866" t="n">
        <v>11</v>
      </c>
      <c r="J866" t="n">
        <v>276.78</v>
      </c>
      <c r="K866" t="n">
        <v>59.19</v>
      </c>
      <c r="L866" t="n">
        <v>13.75</v>
      </c>
      <c r="M866" t="n">
        <v>9</v>
      </c>
      <c r="N866" t="n">
        <v>73.84</v>
      </c>
      <c r="O866" t="n">
        <v>34370.54</v>
      </c>
      <c r="P866" t="n">
        <v>174.85</v>
      </c>
      <c r="Q866" t="n">
        <v>988.1</v>
      </c>
      <c r="R866" t="n">
        <v>43.82</v>
      </c>
      <c r="S866" t="n">
        <v>35.43</v>
      </c>
      <c r="T866" t="n">
        <v>3164.2</v>
      </c>
      <c r="U866" t="n">
        <v>0.8100000000000001</v>
      </c>
      <c r="V866" t="n">
        <v>0.88</v>
      </c>
      <c r="W866" t="n">
        <v>2.98</v>
      </c>
      <c r="X866" t="n">
        <v>0.19</v>
      </c>
      <c r="Y866" t="n">
        <v>1</v>
      </c>
      <c r="Z866" t="n">
        <v>10</v>
      </c>
    </row>
    <row r="867">
      <c r="A867" t="n">
        <v>52</v>
      </c>
      <c r="B867" t="n">
        <v>130</v>
      </c>
      <c r="C867" t="inlineStr">
        <is>
          <t xml:space="preserve">CONCLUIDO	</t>
        </is>
      </c>
      <c r="D867" t="n">
        <v>6.1647</v>
      </c>
      <c r="E867" t="n">
        <v>16.22</v>
      </c>
      <c r="F867" t="n">
        <v>12.93</v>
      </c>
      <c r="G867" t="n">
        <v>77.56</v>
      </c>
      <c r="H867" t="n">
        <v>0.9</v>
      </c>
      <c r="I867" t="n">
        <v>10</v>
      </c>
      <c r="J867" t="n">
        <v>277.27</v>
      </c>
      <c r="K867" t="n">
        <v>59.19</v>
      </c>
      <c r="L867" t="n">
        <v>14</v>
      </c>
      <c r="M867" t="n">
        <v>8</v>
      </c>
      <c r="N867" t="n">
        <v>74.06999999999999</v>
      </c>
      <c r="O867" t="n">
        <v>34430.66</v>
      </c>
      <c r="P867" t="n">
        <v>173.84</v>
      </c>
      <c r="Q867" t="n">
        <v>988.08</v>
      </c>
      <c r="R867" t="n">
        <v>43.09</v>
      </c>
      <c r="S867" t="n">
        <v>35.43</v>
      </c>
      <c r="T867" t="n">
        <v>2808.03</v>
      </c>
      <c r="U867" t="n">
        <v>0.82</v>
      </c>
      <c r="V867" t="n">
        <v>0.88</v>
      </c>
      <c r="W867" t="n">
        <v>2.98</v>
      </c>
      <c r="X867" t="n">
        <v>0.17</v>
      </c>
      <c r="Y867" t="n">
        <v>1</v>
      </c>
      <c r="Z867" t="n">
        <v>10</v>
      </c>
    </row>
    <row r="868">
      <c r="A868" t="n">
        <v>53</v>
      </c>
      <c r="B868" t="n">
        <v>130</v>
      </c>
      <c r="C868" t="inlineStr">
        <is>
          <t xml:space="preserve">CONCLUIDO	</t>
        </is>
      </c>
      <c r="D868" t="n">
        <v>6.1653</v>
      </c>
      <c r="E868" t="n">
        <v>16.22</v>
      </c>
      <c r="F868" t="n">
        <v>12.93</v>
      </c>
      <c r="G868" t="n">
        <v>77.56</v>
      </c>
      <c r="H868" t="n">
        <v>0.91</v>
      </c>
      <c r="I868" t="n">
        <v>10</v>
      </c>
      <c r="J868" t="n">
        <v>277.76</v>
      </c>
      <c r="K868" t="n">
        <v>59.19</v>
      </c>
      <c r="L868" t="n">
        <v>14.25</v>
      </c>
      <c r="M868" t="n">
        <v>8</v>
      </c>
      <c r="N868" t="n">
        <v>74.31</v>
      </c>
      <c r="O868" t="n">
        <v>34490.87</v>
      </c>
      <c r="P868" t="n">
        <v>172.63</v>
      </c>
      <c r="Q868" t="n">
        <v>988.08</v>
      </c>
      <c r="R868" t="n">
        <v>43.04</v>
      </c>
      <c r="S868" t="n">
        <v>35.43</v>
      </c>
      <c r="T868" t="n">
        <v>2780.88</v>
      </c>
      <c r="U868" t="n">
        <v>0.82</v>
      </c>
      <c r="V868" t="n">
        <v>0.88</v>
      </c>
      <c r="W868" t="n">
        <v>2.98</v>
      </c>
      <c r="X868" t="n">
        <v>0.17</v>
      </c>
      <c r="Y868" t="n">
        <v>1</v>
      </c>
      <c r="Z868" t="n">
        <v>10</v>
      </c>
    </row>
    <row r="869">
      <c r="A869" t="n">
        <v>54</v>
      </c>
      <c r="B869" t="n">
        <v>130</v>
      </c>
      <c r="C869" t="inlineStr">
        <is>
          <t xml:space="preserve">CONCLUIDO	</t>
        </is>
      </c>
      <c r="D869" t="n">
        <v>6.1616</v>
      </c>
      <c r="E869" t="n">
        <v>16.23</v>
      </c>
      <c r="F869" t="n">
        <v>12.94</v>
      </c>
      <c r="G869" t="n">
        <v>77.61</v>
      </c>
      <c r="H869" t="n">
        <v>0.93</v>
      </c>
      <c r="I869" t="n">
        <v>10</v>
      </c>
      <c r="J869" t="n">
        <v>278.25</v>
      </c>
      <c r="K869" t="n">
        <v>59.19</v>
      </c>
      <c r="L869" t="n">
        <v>14.5</v>
      </c>
      <c r="M869" t="n">
        <v>8</v>
      </c>
      <c r="N869" t="n">
        <v>74.55</v>
      </c>
      <c r="O869" t="n">
        <v>34551.18</v>
      </c>
      <c r="P869" t="n">
        <v>172.3</v>
      </c>
      <c r="Q869" t="n">
        <v>988.08</v>
      </c>
      <c r="R869" t="n">
        <v>43.36</v>
      </c>
      <c r="S869" t="n">
        <v>35.43</v>
      </c>
      <c r="T869" t="n">
        <v>2941.41</v>
      </c>
      <c r="U869" t="n">
        <v>0.82</v>
      </c>
      <c r="V869" t="n">
        <v>0.88</v>
      </c>
      <c r="W869" t="n">
        <v>2.98</v>
      </c>
      <c r="X869" t="n">
        <v>0.18</v>
      </c>
      <c r="Y869" t="n">
        <v>1</v>
      </c>
      <c r="Z869" t="n">
        <v>10</v>
      </c>
    </row>
    <row r="870">
      <c r="A870" t="n">
        <v>55</v>
      </c>
      <c r="B870" t="n">
        <v>130</v>
      </c>
      <c r="C870" t="inlineStr">
        <is>
          <t xml:space="preserve">CONCLUIDO	</t>
        </is>
      </c>
      <c r="D870" t="n">
        <v>6.1634</v>
      </c>
      <c r="E870" t="n">
        <v>16.22</v>
      </c>
      <c r="F870" t="n">
        <v>12.93</v>
      </c>
      <c r="G870" t="n">
        <v>77.59</v>
      </c>
      <c r="H870" t="n">
        <v>0.9399999999999999</v>
      </c>
      <c r="I870" t="n">
        <v>10</v>
      </c>
      <c r="J870" t="n">
        <v>278.74</v>
      </c>
      <c r="K870" t="n">
        <v>59.19</v>
      </c>
      <c r="L870" t="n">
        <v>14.75</v>
      </c>
      <c r="M870" t="n">
        <v>8</v>
      </c>
      <c r="N870" t="n">
        <v>74.79000000000001</v>
      </c>
      <c r="O870" t="n">
        <v>34611.59</v>
      </c>
      <c r="P870" t="n">
        <v>171.46</v>
      </c>
      <c r="Q870" t="n">
        <v>988.12</v>
      </c>
      <c r="R870" t="n">
        <v>43.23</v>
      </c>
      <c r="S870" t="n">
        <v>35.43</v>
      </c>
      <c r="T870" t="n">
        <v>2874.64</v>
      </c>
      <c r="U870" t="n">
        <v>0.82</v>
      </c>
      <c r="V870" t="n">
        <v>0.88</v>
      </c>
      <c r="W870" t="n">
        <v>2.98</v>
      </c>
      <c r="X870" t="n">
        <v>0.18</v>
      </c>
      <c r="Y870" t="n">
        <v>1</v>
      </c>
      <c r="Z870" t="n">
        <v>10</v>
      </c>
    </row>
    <row r="871">
      <c r="A871" t="n">
        <v>56</v>
      </c>
      <c r="B871" t="n">
        <v>130</v>
      </c>
      <c r="C871" t="inlineStr">
        <is>
          <t xml:space="preserve">CONCLUIDO	</t>
        </is>
      </c>
      <c r="D871" t="n">
        <v>6.1641</v>
      </c>
      <c r="E871" t="n">
        <v>16.22</v>
      </c>
      <c r="F871" t="n">
        <v>12.93</v>
      </c>
      <c r="G871" t="n">
        <v>77.58</v>
      </c>
      <c r="H871" t="n">
        <v>0.96</v>
      </c>
      <c r="I871" t="n">
        <v>10</v>
      </c>
      <c r="J871" t="n">
        <v>279.23</v>
      </c>
      <c r="K871" t="n">
        <v>59.19</v>
      </c>
      <c r="L871" t="n">
        <v>15</v>
      </c>
      <c r="M871" t="n">
        <v>6</v>
      </c>
      <c r="N871" t="n">
        <v>75.03</v>
      </c>
      <c r="O871" t="n">
        <v>34672.08</v>
      </c>
      <c r="P871" t="n">
        <v>170.64</v>
      </c>
      <c r="Q871" t="n">
        <v>988.08</v>
      </c>
      <c r="R871" t="n">
        <v>43.14</v>
      </c>
      <c r="S871" t="n">
        <v>35.43</v>
      </c>
      <c r="T871" t="n">
        <v>2833.23</v>
      </c>
      <c r="U871" t="n">
        <v>0.82</v>
      </c>
      <c r="V871" t="n">
        <v>0.88</v>
      </c>
      <c r="W871" t="n">
        <v>2.98</v>
      </c>
      <c r="X871" t="n">
        <v>0.18</v>
      </c>
      <c r="Y871" t="n">
        <v>1</v>
      </c>
      <c r="Z871" t="n">
        <v>10</v>
      </c>
    </row>
    <row r="872">
      <c r="A872" t="n">
        <v>57</v>
      </c>
      <c r="B872" t="n">
        <v>130</v>
      </c>
      <c r="C872" t="inlineStr">
        <is>
          <t xml:space="preserve">CONCLUIDO	</t>
        </is>
      </c>
      <c r="D872" t="n">
        <v>6.1858</v>
      </c>
      <c r="E872" t="n">
        <v>16.17</v>
      </c>
      <c r="F872" t="n">
        <v>12.92</v>
      </c>
      <c r="G872" t="n">
        <v>86.14</v>
      </c>
      <c r="H872" t="n">
        <v>0.97</v>
      </c>
      <c r="I872" t="n">
        <v>9</v>
      </c>
      <c r="J872" t="n">
        <v>279.72</v>
      </c>
      <c r="K872" t="n">
        <v>59.19</v>
      </c>
      <c r="L872" t="n">
        <v>15.25</v>
      </c>
      <c r="M872" t="n">
        <v>4</v>
      </c>
      <c r="N872" t="n">
        <v>75.27</v>
      </c>
      <c r="O872" t="n">
        <v>34732.68</v>
      </c>
      <c r="P872" t="n">
        <v>169</v>
      </c>
      <c r="Q872" t="n">
        <v>988.11</v>
      </c>
      <c r="R872" t="n">
        <v>42.82</v>
      </c>
      <c r="S872" t="n">
        <v>35.43</v>
      </c>
      <c r="T872" t="n">
        <v>2674.97</v>
      </c>
      <c r="U872" t="n">
        <v>0.83</v>
      </c>
      <c r="V872" t="n">
        <v>0.88</v>
      </c>
      <c r="W872" t="n">
        <v>2.98</v>
      </c>
      <c r="X872" t="n">
        <v>0.17</v>
      </c>
      <c r="Y872" t="n">
        <v>1</v>
      </c>
      <c r="Z872" t="n">
        <v>10</v>
      </c>
    </row>
    <row r="873">
      <c r="A873" t="n">
        <v>58</v>
      </c>
      <c r="B873" t="n">
        <v>130</v>
      </c>
      <c r="C873" t="inlineStr">
        <is>
          <t xml:space="preserve">CONCLUIDO	</t>
        </is>
      </c>
      <c r="D873" t="n">
        <v>6.1865</v>
      </c>
      <c r="E873" t="n">
        <v>16.16</v>
      </c>
      <c r="F873" t="n">
        <v>12.92</v>
      </c>
      <c r="G873" t="n">
        <v>86.13</v>
      </c>
      <c r="H873" t="n">
        <v>0.98</v>
      </c>
      <c r="I873" t="n">
        <v>9</v>
      </c>
      <c r="J873" t="n">
        <v>280.21</v>
      </c>
      <c r="K873" t="n">
        <v>59.19</v>
      </c>
      <c r="L873" t="n">
        <v>15.5</v>
      </c>
      <c r="M873" t="n">
        <v>4</v>
      </c>
      <c r="N873" t="n">
        <v>75.52</v>
      </c>
      <c r="O873" t="n">
        <v>34793.36</v>
      </c>
      <c r="P873" t="n">
        <v>169.34</v>
      </c>
      <c r="Q873" t="n">
        <v>988.1799999999999</v>
      </c>
      <c r="R873" t="n">
        <v>42.78</v>
      </c>
      <c r="S873" t="n">
        <v>35.43</v>
      </c>
      <c r="T873" t="n">
        <v>2657.37</v>
      </c>
      <c r="U873" t="n">
        <v>0.83</v>
      </c>
      <c r="V873" t="n">
        <v>0.88</v>
      </c>
      <c r="W873" t="n">
        <v>2.98</v>
      </c>
      <c r="X873" t="n">
        <v>0.17</v>
      </c>
      <c r="Y873" t="n">
        <v>1</v>
      </c>
      <c r="Z873" t="n">
        <v>10</v>
      </c>
    </row>
    <row r="874">
      <c r="A874" t="n">
        <v>59</v>
      </c>
      <c r="B874" t="n">
        <v>130</v>
      </c>
      <c r="C874" t="inlineStr">
        <is>
          <t xml:space="preserve">CONCLUIDO	</t>
        </is>
      </c>
      <c r="D874" t="n">
        <v>6.1874</v>
      </c>
      <c r="E874" t="n">
        <v>16.16</v>
      </c>
      <c r="F874" t="n">
        <v>12.92</v>
      </c>
      <c r="G874" t="n">
        <v>86.11</v>
      </c>
      <c r="H874" t="n">
        <v>1</v>
      </c>
      <c r="I874" t="n">
        <v>9</v>
      </c>
      <c r="J874" t="n">
        <v>280.7</v>
      </c>
      <c r="K874" t="n">
        <v>59.19</v>
      </c>
      <c r="L874" t="n">
        <v>15.75</v>
      </c>
      <c r="M874" t="n">
        <v>3</v>
      </c>
      <c r="N874" t="n">
        <v>75.76000000000001</v>
      </c>
      <c r="O874" t="n">
        <v>34854.15</v>
      </c>
      <c r="P874" t="n">
        <v>169.65</v>
      </c>
      <c r="Q874" t="n">
        <v>988.1</v>
      </c>
      <c r="R874" t="n">
        <v>42.67</v>
      </c>
      <c r="S874" t="n">
        <v>35.43</v>
      </c>
      <c r="T874" t="n">
        <v>2602.59</v>
      </c>
      <c r="U874" t="n">
        <v>0.83</v>
      </c>
      <c r="V874" t="n">
        <v>0.88</v>
      </c>
      <c r="W874" t="n">
        <v>2.98</v>
      </c>
      <c r="X874" t="n">
        <v>0.16</v>
      </c>
      <c r="Y874" t="n">
        <v>1</v>
      </c>
      <c r="Z874" t="n">
        <v>10</v>
      </c>
    </row>
    <row r="875">
      <c r="A875" t="n">
        <v>60</v>
      </c>
      <c r="B875" t="n">
        <v>130</v>
      </c>
      <c r="C875" t="inlineStr">
        <is>
          <t xml:space="preserve">CONCLUIDO	</t>
        </is>
      </c>
      <c r="D875" t="n">
        <v>6.1862</v>
      </c>
      <c r="E875" t="n">
        <v>16.16</v>
      </c>
      <c r="F875" t="n">
        <v>12.92</v>
      </c>
      <c r="G875" t="n">
        <v>86.13</v>
      </c>
      <c r="H875" t="n">
        <v>1.01</v>
      </c>
      <c r="I875" t="n">
        <v>9</v>
      </c>
      <c r="J875" t="n">
        <v>281.2</v>
      </c>
      <c r="K875" t="n">
        <v>59.19</v>
      </c>
      <c r="L875" t="n">
        <v>16</v>
      </c>
      <c r="M875" t="n">
        <v>1</v>
      </c>
      <c r="N875" t="n">
        <v>76</v>
      </c>
      <c r="O875" t="n">
        <v>34915.03</v>
      </c>
      <c r="P875" t="n">
        <v>169.71</v>
      </c>
      <c r="Q875" t="n">
        <v>988.09</v>
      </c>
      <c r="R875" t="n">
        <v>42.78</v>
      </c>
      <c r="S875" t="n">
        <v>35.43</v>
      </c>
      <c r="T875" t="n">
        <v>2657.19</v>
      </c>
      <c r="U875" t="n">
        <v>0.83</v>
      </c>
      <c r="V875" t="n">
        <v>0.88</v>
      </c>
      <c r="W875" t="n">
        <v>2.98</v>
      </c>
      <c r="X875" t="n">
        <v>0.17</v>
      </c>
      <c r="Y875" t="n">
        <v>1</v>
      </c>
      <c r="Z875" t="n">
        <v>10</v>
      </c>
    </row>
    <row r="876">
      <c r="A876" t="n">
        <v>61</v>
      </c>
      <c r="B876" t="n">
        <v>130</v>
      </c>
      <c r="C876" t="inlineStr">
        <is>
          <t xml:space="preserve">CONCLUIDO	</t>
        </is>
      </c>
      <c r="D876" t="n">
        <v>6.1865</v>
      </c>
      <c r="E876" t="n">
        <v>16.16</v>
      </c>
      <c r="F876" t="n">
        <v>12.92</v>
      </c>
      <c r="G876" t="n">
        <v>86.13</v>
      </c>
      <c r="H876" t="n">
        <v>1.03</v>
      </c>
      <c r="I876" t="n">
        <v>9</v>
      </c>
      <c r="J876" t="n">
        <v>281.69</v>
      </c>
      <c r="K876" t="n">
        <v>59.19</v>
      </c>
      <c r="L876" t="n">
        <v>16.25</v>
      </c>
      <c r="M876" t="n">
        <v>0</v>
      </c>
      <c r="N876" t="n">
        <v>76.25</v>
      </c>
      <c r="O876" t="n">
        <v>34976</v>
      </c>
      <c r="P876" t="n">
        <v>170.01</v>
      </c>
      <c r="Q876" t="n">
        <v>988.13</v>
      </c>
      <c r="R876" t="n">
        <v>42.68</v>
      </c>
      <c r="S876" t="n">
        <v>35.43</v>
      </c>
      <c r="T876" t="n">
        <v>2606.52</v>
      </c>
      <c r="U876" t="n">
        <v>0.83</v>
      </c>
      <c r="V876" t="n">
        <v>0.88</v>
      </c>
      <c r="W876" t="n">
        <v>2.99</v>
      </c>
      <c r="X876" t="n">
        <v>0.17</v>
      </c>
      <c r="Y876" t="n">
        <v>1</v>
      </c>
      <c r="Z876" t="n">
        <v>10</v>
      </c>
    </row>
    <row r="877">
      <c r="A877" t="n">
        <v>0</v>
      </c>
      <c r="B877" t="n">
        <v>75</v>
      </c>
      <c r="C877" t="inlineStr">
        <is>
          <t xml:space="preserve">CONCLUIDO	</t>
        </is>
      </c>
      <c r="D877" t="n">
        <v>4.6223</v>
      </c>
      <c r="E877" t="n">
        <v>21.63</v>
      </c>
      <c r="F877" t="n">
        <v>15.39</v>
      </c>
      <c r="G877" t="n">
        <v>7.1</v>
      </c>
      <c r="H877" t="n">
        <v>0.12</v>
      </c>
      <c r="I877" t="n">
        <v>130</v>
      </c>
      <c r="J877" t="n">
        <v>150.44</v>
      </c>
      <c r="K877" t="n">
        <v>49.1</v>
      </c>
      <c r="L877" t="n">
        <v>1</v>
      </c>
      <c r="M877" t="n">
        <v>128</v>
      </c>
      <c r="N877" t="n">
        <v>25.34</v>
      </c>
      <c r="O877" t="n">
        <v>18787.76</v>
      </c>
      <c r="P877" t="n">
        <v>179.37</v>
      </c>
      <c r="Q877" t="n">
        <v>988.3</v>
      </c>
      <c r="R877" t="n">
        <v>119.69</v>
      </c>
      <c r="S877" t="n">
        <v>35.43</v>
      </c>
      <c r="T877" t="n">
        <v>40504.54</v>
      </c>
      <c r="U877" t="n">
        <v>0.3</v>
      </c>
      <c r="V877" t="n">
        <v>0.74</v>
      </c>
      <c r="W877" t="n">
        <v>3.18</v>
      </c>
      <c r="X877" t="n">
        <v>2.63</v>
      </c>
      <c r="Y877" t="n">
        <v>1</v>
      </c>
      <c r="Z877" t="n">
        <v>10</v>
      </c>
    </row>
    <row r="878">
      <c r="A878" t="n">
        <v>1</v>
      </c>
      <c r="B878" t="n">
        <v>75</v>
      </c>
      <c r="C878" t="inlineStr">
        <is>
          <t xml:space="preserve">CONCLUIDO	</t>
        </is>
      </c>
      <c r="D878" t="n">
        <v>4.9904</v>
      </c>
      <c r="E878" t="n">
        <v>20.04</v>
      </c>
      <c r="F878" t="n">
        <v>14.74</v>
      </c>
      <c r="G878" t="n">
        <v>8.93</v>
      </c>
      <c r="H878" t="n">
        <v>0.15</v>
      </c>
      <c r="I878" t="n">
        <v>99</v>
      </c>
      <c r="J878" t="n">
        <v>150.78</v>
      </c>
      <c r="K878" t="n">
        <v>49.1</v>
      </c>
      <c r="L878" t="n">
        <v>1.25</v>
      </c>
      <c r="M878" t="n">
        <v>97</v>
      </c>
      <c r="N878" t="n">
        <v>25.44</v>
      </c>
      <c r="O878" t="n">
        <v>18830.65</v>
      </c>
      <c r="P878" t="n">
        <v>170.53</v>
      </c>
      <c r="Q878" t="n">
        <v>988.22</v>
      </c>
      <c r="R878" t="n">
        <v>99.36</v>
      </c>
      <c r="S878" t="n">
        <v>35.43</v>
      </c>
      <c r="T878" t="n">
        <v>30495.58</v>
      </c>
      <c r="U878" t="n">
        <v>0.36</v>
      </c>
      <c r="V878" t="n">
        <v>0.77</v>
      </c>
      <c r="W878" t="n">
        <v>3.13</v>
      </c>
      <c r="X878" t="n">
        <v>1.98</v>
      </c>
      <c r="Y878" t="n">
        <v>1</v>
      </c>
      <c r="Z878" t="n">
        <v>10</v>
      </c>
    </row>
    <row r="879">
      <c r="A879" t="n">
        <v>2</v>
      </c>
      <c r="B879" t="n">
        <v>75</v>
      </c>
      <c r="C879" t="inlineStr">
        <is>
          <t xml:space="preserve">CONCLUIDO	</t>
        </is>
      </c>
      <c r="D879" t="n">
        <v>5.2483</v>
      </c>
      <c r="E879" t="n">
        <v>19.05</v>
      </c>
      <c r="F879" t="n">
        <v>14.33</v>
      </c>
      <c r="G879" t="n">
        <v>10.75</v>
      </c>
      <c r="H879" t="n">
        <v>0.18</v>
      </c>
      <c r="I879" t="n">
        <v>80</v>
      </c>
      <c r="J879" t="n">
        <v>151.13</v>
      </c>
      <c r="K879" t="n">
        <v>49.1</v>
      </c>
      <c r="L879" t="n">
        <v>1.5</v>
      </c>
      <c r="M879" t="n">
        <v>78</v>
      </c>
      <c r="N879" t="n">
        <v>25.54</v>
      </c>
      <c r="O879" t="n">
        <v>18873.58</v>
      </c>
      <c r="P879" t="n">
        <v>164.5</v>
      </c>
      <c r="Q879" t="n">
        <v>988.3099999999999</v>
      </c>
      <c r="R879" t="n">
        <v>87.08</v>
      </c>
      <c r="S879" t="n">
        <v>35.43</v>
      </c>
      <c r="T879" t="n">
        <v>24450.68</v>
      </c>
      <c r="U879" t="n">
        <v>0.41</v>
      </c>
      <c r="V879" t="n">
        <v>0.8</v>
      </c>
      <c r="W879" t="n">
        <v>3.09</v>
      </c>
      <c r="X879" t="n">
        <v>1.58</v>
      </c>
      <c r="Y879" t="n">
        <v>1</v>
      </c>
      <c r="Z879" t="n">
        <v>10</v>
      </c>
    </row>
    <row r="880">
      <c r="A880" t="n">
        <v>3</v>
      </c>
      <c r="B880" t="n">
        <v>75</v>
      </c>
      <c r="C880" t="inlineStr">
        <is>
          <t xml:space="preserve">CONCLUIDO	</t>
        </is>
      </c>
      <c r="D880" t="n">
        <v>5.4278</v>
      </c>
      <c r="E880" t="n">
        <v>18.42</v>
      </c>
      <c r="F880" t="n">
        <v>14.1</v>
      </c>
      <c r="G880" t="n">
        <v>12.63</v>
      </c>
      <c r="H880" t="n">
        <v>0.2</v>
      </c>
      <c r="I880" t="n">
        <v>67</v>
      </c>
      <c r="J880" t="n">
        <v>151.48</v>
      </c>
      <c r="K880" t="n">
        <v>49.1</v>
      </c>
      <c r="L880" t="n">
        <v>1.75</v>
      </c>
      <c r="M880" t="n">
        <v>65</v>
      </c>
      <c r="N880" t="n">
        <v>25.64</v>
      </c>
      <c r="O880" t="n">
        <v>18916.54</v>
      </c>
      <c r="P880" t="n">
        <v>160.51</v>
      </c>
      <c r="Q880" t="n">
        <v>988.46</v>
      </c>
      <c r="R880" t="n">
        <v>79.28</v>
      </c>
      <c r="S880" t="n">
        <v>35.43</v>
      </c>
      <c r="T880" t="n">
        <v>20614.67</v>
      </c>
      <c r="U880" t="n">
        <v>0.45</v>
      </c>
      <c r="V880" t="n">
        <v>0.8100000000000001</v>
      </c>
      <c r="W880" t="n">
        <v>3.08</v>
      </c>
      <c r="X880" t="n">
        <v>1.34</v>
      </c>
      <c r="Y880" t="n">
        <v>1</v>
      </c>
      <c r="Z880" t="n">
        <v>10</v>
      </c>
    </row>
    <row r="881">
      <c r="A881" t="n">
        <v>4</v>
      </c>
      <c r="B881" t="n">
        <v>75</v>
      </c>
      <c r="C881" t="inlineStr">
        <is>
          <t xml:space="preserve">CONCLUIDO	</t>
        </is>
      </c>
      <c r="D881" t="n">
        <v>5.5697</v>
      </c>
      <c r="E881" t="n">
        <v>17.95</v>
      </c>
      <c r="F881" t="n">
        <v>13.91</v>
      </c>
      <c r="G881" t="n">
        <v>14.39</v>
      </c>
      <c r="H881" t="n">
        <v>0.23</v>
      </c>
      <c r="I881" t="n">
        <v>58</v>
      </c>
      <c r="J881" t="n">
        <v>151.83</v>
      </c>
      <c r="K881" t="n">
        <v>49.1</v>
      </c>
      <c r="L881" t="n">
        <v>2</v>
      </c>
      <c r="M881" t="n">
        <v>56</v>
      </c>
      <c r="N881" t="n">
        <v>25.73</v>
      </c>
      <c r="O881" t="n">
        <v>18959.54</v>
      </c>
      <c r="P881" t="n">
        <v>156.9</v>
      </c>
      <c r="Q881" t="n">
        <v>988.3</v>
      </c>
      <c r="R881" t="n">
        <v>73.41</v>
      </c>
      <c r="S881" t="n">
        <v>35.43</v>
      </c>
      <c r="T881" t="n">
        <v>17725.89</v>
      </c>
      <c r="U881" t="n">
        <v>0.48</v>
      </c>
      <c r="V881" t="n">
        <v>0.82</v>
      </c>
      <c r="W881" t="n">
        <v>3.06</v>
      </c>
      <c r="X881" t="n">
        <v>1.15</v>
      </c>
      <c r="Y881" t="n">
        <v>1</v>
      </c>
      <c r="Z881" t="n">
        <v>10</v>
      </c>
    </row>
    <row r="882">
      <c r="A882" t="n">
        <v>5</v>
      </c>
      <c r="B882" t="n">
        <v>75</v>
      </c>
      <c r="C882" t="inlineStr">
        <is>
          <t xml:space="preserve">CONCLUIDO	</t>
        </is>
      </c>
      <c r="D882" t="n">
        <v>5.6918</v>
      </c>
      <c r="E882" t="n">
        <v>17.57</v>
      </c>
      <c r="F882" t="n">
        <v>13.77</v>
      </c>
      <c r="G882" t="n">
        <v>16.52</v>
      </c>
      <c r="H882" t="n">
        <v>0.26</v>
      </c>
      <c r="I882" t="n">
        <v>50</v>
      </c>
      <c r="J882" t="n">
        <v>152.18</v>
      </c>
      <c r="K882" t="n">
        <v>49.1</v>
      </c>
      <c r="L882" t="n">
        <v>2.25</v>
      </c>
      <c r="M882" t="n">
        <v>48</v>
      </c>
      <c r="N882" t="n">
        <v>25.83</v>
      </c>
      <c r="O882" t="n">
        <v>19002.56</v>
      </c>
      <c r="P882" t="n">
        <v>154.03</v>
      </c>
      <c r="Q882" t="n">
        <v>988.3</v>
      </c>
      <c r="R882" t="n">
        <v>68.90000000000001</v>
      </c>
      <c r="S882" t="n">
        <v>35.43</v>
      </c>
      <c r="T882" t="n">
        <v>15513.45</v>
      </c>
      <c r="U882" t="n">
        <v>0.51</v>
      </c>
      <c r="V882" t="n">
        <v>0.83</v>
      </c>
      <c r="W882" t="n">
        <v>3.06</v>
      </c>
      <c r="X882" t="n">
        <v>1.01</v>
      </c>
      <c r="Y882" t="n">
        <v>1</v>
      </c>
      <c r="Z882" t="n">
        <v>10</v>
      </c>
    </row>
    <row r="883">
      <c r="A883" t="n">
        <v>6</v>
      </c>
      <c r="B883" t="n">
        <v>75</v>
      </c>
      <c r="C883" t="inlineStr">
        <is>
          <t xml:space="preserve">CONCLUIDO	</t>
        </is>
      </c>
      <c r="D883" t="n">
        <v>5.785</v>
      </c>
      <c r="E883" t="n">
        <v>17.29</v>
      </c>
      <c r="F883" t="n">
        <v>13.63</v>
      </c>
      <c r="G883" t="n">
        <v>18.18</v>
      </c>
      <c r="H883" t="n">
        <v>0.29</v>
      </c>
      <c r="I883" t="n">
        <v>45</v>
      </c>
      <c r="J883" t="n">
        <v>152.53</v>
      </c>
      <c r="K883" t="n">
        <v>49.1</v>
      </c>
      <c r="L883" t="n">
        <v>2.5</v>
      </c>
      <c r="M883" t="n">
        <v>43</v>
      </c>
      <c r="N883" t="n">
        <v>25.93</v>
      </c>
      <c r="O883" t="n">
        <v>19045.63</v>
      </c>
      <c r="P883" t="n">
        <v>151.11</v>
      </c>
      <c r="Q883" t="n">
        <v>988.12</v>
      </c>
      <c r="R883" t="n">
        <v>65.13</v>
      </c>
      <c r="S883" t="n">
        <v>35.43</v>
      </c>
      <c r="T883" t="n">
        <v>13652.51</v>
      </c>
      <c r="U883" t="n">
        <v>0.54</v>
      </c>
      <c r="V883" t="n">
        <v>0.84</v>
      </c>
      <c r="W883" t="n">
        <v>3.04</v>
      </c>
      <c r="X883" t="n">
        <v>0.88</v>
      </c>
      <c r="Y883" t="n">
        <v>1</v>
      </c>
      <c r="Z883" t="n">
        <v>10</v>
      </c>
    </row>
    <row r="884">
      <c r="A884" t="n">
        <v>7</v>
      </c>
      <c r="B884" t="n">
        <v>75</v>
      </c>
      <c r="C884" t="inlineStr">
        <is>
          <t xml:space="preserve">CONCLUIDO	</t>
        </is>
      </c>
      <c r="D884" t="n">
        <v>5.8729</v>
      </c>
      <c r="E884" t="n">
        <v>17.03</v>
      </c>
      <c r="F884" t="n">
        <v>13.53</v>
      </c>
      <c r="G884" t="n">
        <v>20.29</v>
      </c>
      <c r="H884" t="n">
        <v>0.32</v>
      </c>
      <c r="I884" t="n">
        <v>40</v>
      </c>
      <c r="J884" t="n">
        <v>152.88</v>
      </c>
      <c r="K884" t="n">
        <v>49.1</v>
      </c>
      <c r="L884" t="n">
        <v>2.75</v>
      </c>
      <c r="M884" t="n">
        <v>38</v>
      </c>
      <c r="N884" t="n">
        <v>26.03</v>
      </c>
      <c r="O884" t="n">
        <v>19088.72</v>
      </c>
      <c r="P884" t="n">
        <v>148.61</v>
      </c>
      <c r="Q884" t="n">
        <v>988.2</v>
      </c>
      <c r="R884" t="n">
        <v>61.76</v>
      </c>
      <c r="S884" t="n">
        <v>35.43</v>
      </c>
      <c r="T884" t="n">
        <v>11989.68</v>
      </c>
      <c r="U884" t="n">
        <v>0.57</v>
      </c>
      <c r="V884" t="n">
        <v>0.84</v>
      </c>
      <c r="W884" t="n">
        <v>3.03</v>
      </c>
      <c r="X884" t="n">
        <v>0.77</v>
      </c>
      <c r="Y884" t="n">
        <v>1</v>
      </c>
      <c r="Z884" t="n">
        <v>10</v>
      </c>
    </row>
    <row r="885">
      <c r="A885" t="n">
        <v>8</v>
      </c>
      <c r="B885" t="n">
        <v>75</v>
      </c>
      <c r="C885" t="inlineStr">
        <is>
          <t xml:space="preserve">CONCLUIDO	</t>
        </is>
      </c>
      <c r="D885" t="n">
        <v>5.9426</v>
      </c>
      <c r="E885" t="n">
        <v>16.83</v>
      </c>
      <c r="F885" t="n">
        <v>13.45</v>
      </c>
      <c r="G885" t="n">
        <v>22.42</v>
      </c>
      <c r="H885" t="n">
        <v>0.35</v>
      </c>
      <c r="I885" t="n">
        <v>36</v>
      </c>
      <c r="J885" t="n">
        <v>153.23</v>
      </c>
      <c r="K885" t="n">
        <v>49.1</v>
      </c>
      <c r="L885" t="n">
        <v>3</v>
      </c>
      <c r="M885" t="n">
        <v>34</v>
      </c>
      <c r="N885" t="n">
        <v>26.13</v>
      </c>
      <c r="O885" t="n">
        <v>19131.85</v>
      </c>
      <c r="P885" t="n">
        <v>146.19</v>
      </c>
      <c r="Q885" t="n">
        <v>988.26</v>
      </c>
      <c r="R885" t="n">
        <v>59.49</v>
      </c>
      <c r="S885" t="n">
        <v>35.43</v>
      </c>
      <c r="T885" t="n">
        <v>10875.53</v>
      </c>
      <c r="U885" t="n">
        <v>0.6</v>
      </c>
      <c r="V885" t="n">
        <v>0.85</v>
      </c>
      <c r="W885" t="n">
        <v>3.02</v>
      </c>
      <c r="X885" t="n">
        <v>0.7</v>
      </c>
      <c r="Y885" t="n">
        <v>1</v>
      </c>
      <c r="Z885" t="n">
        <v>10</v>
      </c>
    </row>
    <row r="886">
      <c r="A886" t="n">
        <v>9</v>
      </c>
      <c r="B886" t="n">
        <v>75</v>
      </c>
      <c r="C886" t="inlineStr">
        <is>
          <t xml:space="preserve">CONCLUIDO	</t>
        </is>
      </c>
      <c r="D886" t="n">
        <v>5.9948</v>
      </c>
      <c r="E886" t="n">
        <v>16.68</v>
      </c>
      <c r="F886" t="n">
        <v>13.4</v>
      </c>
      <c r="G886" t="n">
        <v>24.36</v>
      </c>
      <c r="H886" t="n">
        <v>0.37</v>
      </c>
      <c r="I886" t="n">
        <v>33</v>
      </c>
      <c r="J886" t="n">
        <v>153.58</v>
      </c>
      <c r="K886" t="n">
        <v>49.1</v>
      </c>
      <c r="L886" t="n">
        <v>3.25</v>
      </c>
      <c r="M886" t="n">
        <v>31</v>
      </c>
      <c r="N886" t="n">
        <v>26.23</v>
      </c>
      <c r="O886" t="n">
        <v>19175.02</v>
      </c>
      <c r="P886" t="n">
        <v>144.03</v>
      </c>
      <c r="Q886" t="n">
        <v>988.14</v>
      </c>
      <c r="R886" t="n">
        <v>57.62</v>
      </c>
      <c r="S886" t="n">
        <v>35.43</v>
      </c>
      <c r="T886" t="n">
        <v>9958.540000000001</v>
      </c>
      <c r="U886" t="n">
        <v>0.61</v>
      </c>
      <c r="V886" t="n">
        <v>0.85</v>
      </c>
      <c r="W886" t="n">
        <v>3.02</v>
      </c>
      <c r="X886" t="n">
        <v>0.64</v>
      </c>
      <c r="Y886" t="n">
        <v>1</v>
      </c>
      <c r="Z886" t="n">
        <v>10</v>
      </c>
    </row>
    <row r="887">
      <c r="A887" t="n">
        <v>10</v>
      </c>
      <c r="B887" t="n">
        <v>75</v>
      </c>
      <c r="C887" t="inlineStr">
        <is>
          <t xml:space="preserve">CONCLUIDO	</t>
        </is>
      </c>
      <c r="D887" t="n">
        <v>6.0315</v>
      </c>
      <c r="E887" t="n">
        <v>16.58</v>
      </c>
      <c r="F887" t="n">
        <v>13.36</v>
      </c>
      <c r="G887" t="n">
        <v>25.85</v>
      </c>
      <c r="H887" t="n">
        <v>0.4</v>
      </c>
      <c r="I887" t="n">
        <v>31</v>
      </c>
      <c r="J887" t="n">
        <v>153.93</v>
      </c>
      <c r="K887" t="n">
        <v>49.1</v>
      </c>
      <c r="L887" t="n">
        <v>3.5</v>
      </c>
      <c r="M887" t="n">
        <v>29</v>
      </c>
      <c r="N887" t="n">
        <v>26.33</v>
      </c>
      <c r="O887" t="n">
        <v>19218.22</v>
      </c>
      <c r="P887" t="n">
        <v>142.47</v>
      </c>
      <c r="Q887" t="n">
        <v>988.21</v>
      </c>
      <c r="R887" t="n">
        <v>56.43</v>
      </c>
      <c r="S887" t="n">
        <v>35.43</v>
      </c>
      <c r="T887" t="n">
        <v>9369.219999999999</v>
      </c>
      <c r="U887" t="n">
        <v>0.63</v>
      </c>
      <c r="V887" t="n">
        <v>0.85</v>
      </c>
      <c r="W887" t="n">
        <v>3.02</v>
      </c>
      <c r="X887" t="n">
        <v>0.6</v>
      </c>
      <c r="Y887" t="n">
        <v>1</v>
      </c>
      <c r="Z887" t="n">
        <v>10</v>
      </c>
    </row>
    <row r="888">
      <c r="A888" t="n">
        <v>11</v>
      </c>
      <c r="B888" t="n">
        <v>75</v>
      </c>
      <c r="C888" t="inlineStr">
        <is>
          <t xml:space="preserve">CONCLUIDO	</t>
        </is>
      </c>
      <c r="D888" t="n">
        <v>6.089</v>
      </c>
      <c r="E888" t="n">
        <v>16.42</v>
      </c>
      <c r="F888" t="n">
        <v>13.29</v>
      </c>
      <c r="G888" t="n">
        <v>28.48</v>
      </c>
      <c r="H888" t="n">
        <v>0.43</v>
      </c>
      <c r="I888" t="n">
        <v>28</v>
      </c>
      <c r="J888" t="n">
        <v>154.28</v>
      </c>
      <c r="K888" t="n">
        <v>49.1</v>
      </c>
      <c r="L888" t="n">
        <v>3.75</v>
      </c>
      <c r="M888" t="n">
        <v>26</v>
      </c>
      <c r="N888" t="n">
        <v>26.43</v>
      </c>
      <c r="O888" t="n">
        <v>19261.45</v>
      </c>
      <c r="P888" t="n">
        <v>140.1</v>
      </c>
      <c r="Q888" t="n">
        <v>988.16</v>
      </c>
      <c r="R888" t="n">
        <v>54.47</v>
      </c>
      <c r="S888" t="n">
        <v>35.43</v>
      </c>
      <c r="T888" t="n">
        <v>8408.190000000001</v>
      </c>
      <c r="U888" t="n">
        <v>0.65</v>
      </c>
      <c r="V888" t="n">
        <v>0.86</v>
      </c>
      <c r="W888" t="n">
        <v>3.01</v>
      </c>
      <c r="X888" t="n">
        <v>0.54</v>
      </c>
      <c r="Y888" t="n">
        <v>1</v>
      </c>
      <c r="Z888" t="n">
        <v>10</v>
      </c>
    </row>
    <row r="889">
      <c r="A889" t="n">
        <v>12</v>
      </c>
      <c r="B889" t="n">
        <v>75</v>
      </c>
      <c r="C889" t="inlineStr">
        <is>
          <t xml:space="preserve">CONCLUIDO	</t>
        </is>
      </c>
      <c r="D889" t="n">
        <v>6.1265</v>
      </c>
      <c r="E889" t="n">
        <v>16.32</v>
      </c>
      <c r="F889" t="n">
        <v>13.25</v>
      </c>
      <c r="G889" t="n">
        <v>30.58</v>
      </c>
      <c r="H889" t="n">
        <v>0.46</v>
      </c>
      <c r="I889" t="n">
        <v>26</v>
      </c>
      <c r="J889" t="n">
        <v>154.63</v>
      </c>
      <c r="K889" t="n">
        <v>49.1</v>
      </c>
      <c r="L889" t="n">
        <v>4</v>
      </c>
      <c r="M889" t="n">
        <v>24</v>
      </c>
      <c r="N889" t="n">
        <v>26.53</v>
      </c>
      <c r="O889" t="n">
        <v>19304.72</v>
      </c>
      <c r="P889" t="n">
        <v>138.45</v>
      </c>
      <c r="Q889" t="n">
        <v>988.22</v>
      </c>
      <c r="R889" t="n">
        <v>53.06</v>
      </c>
      <c r="S889" t="n">
        <v>35.43</v>
      </c>
      <c r="T889" t="n">
        <v>7713.38</v>
      </c>
      <c r="U889" t="n">
        <v>0.67</v>
      </c>
      <c r="V889" t="n">
        <v>0.86</v>
      </c>
      <c r="W889" t="n">
        <v>3.01</v>
      </c>
      <c r="X889" t="n">
        <v>0.5</v>
      </c>
      <c r="Y889" t="n">
        <v>1</v>
      </c>
      <c r="Z889" t="n">
        <v>10</v>
      </c>
    </row>
    <row r="890">
      <c r="A890" t="n">
        <v>13</v>
      </c>
      <c r="B890" t="n">
        <v>75</v>
      </c>
      <c r="C890" t="inlineStr">
        <is>
          <t xml:space="preserve">CONCLUIDO	</t>
        </is>
      </c>
      <c r="D890" t="n">
        <v>6.1689</v>
      </c>
      <c r="E890" t="n">
        <v>16.21</v>
      </c>
      <c r="F890" t="n">
        <v>13.2</v>
      </c>
      <c r="G890" t="n">
        <v>33</v>
      </c>
      <c r="H890" t="n">
        <v>0.49</v>
      </c>
      <c r="I890" t="n">
        <v>24</v>
      </c>
      <c r="J890" t="n">
        <v>154.98</v>
      </c>
      <c r="K890" t="n">
        <v>49.1</v>
      </c>
      <c r="L890" t="n">
        <v>4.25</v>
      </c>
      <c r="M890" t="n">
        <v>22</v>
      </c>
      <c r="N890" t="n">
        <v>26.63</v>
      </c>
      <c r="O890" t="n">
        <v>19348.03</v>
      </c>
      <c r="P890" t="n">
        <v>136.02</v>
      </c>
      <c r="Q890" t="n">
        <v>988.15</v>
      </c>
      <c r="R890" t="n">
        <v>51.7</v>
      </c>
      <c r="S890" t="n">
        <v>35.43</v>
      </c>
      <c r="T890" t="n">
        <v>7038.62</v>
      </c>
      <c r="U890" t="n">
        <v>0.6899999999999999</v>
      </c>
      <c r="V890" t="n">
        <v>0.86</v>
      </c>
      <c r="W890" t="n">
        <v>3</v>
      </c>
      <c r="X890" t="n">
        <v>0.45</v>
      </c>
      <c r="Y890" t="n">
        <v>1</v>
      </c>
      <c r="Z890" t="n">
        <v>10</v>
      </c>
    </row>
    <row r="891">
      <c r="A891" t="n">
        <v>14</v>
      </c>
      <c r="B891" t="n">
        <v>75</v>
      </c>
      <c r="C891" t="inlineStr">
        <is>
          <t xml:space="preserve">CONCLUIDO	</t>
        </is>
      </c>
      <c r="D891" t="n">
        <v>6.1826</v>
      </c>
      <c r="E891" t="n">
        <v>16.17</v>
      </c>
      <c r="F891" t="n">
        <v>13.2</v>
      </c>
      <c r="G891" t="n">
        <v>34.42</v>
      </c>
      <c r="H891" t="n">
        <v>0.51</v>
      </c>
      <c r="I891" t="n">
        <v>23</v>
      </c>
      <c r="J891" t="n">
        <v>155.33</v>
      </c>
      <c r="K891" t="n">
        <v>49.1</v>
      </c>
      <c r="L891" t="n">
        <v>4.5</v>
      </c>
      <c r="M891" t="n">
        <v>21</v>
      </c>
      <c r="N891" t="n">
        <v>26.74</v>
      </c>
      <c r="O891" t="n">
        <v>19391.36</v>
      </c>
      <c r="P891" t="n">
        <v>134.9</v>
      </c>
      <c r="Q891" t="n">
        <v>988.26</v>
      </c>
      <c r="R891" t="n">
        <v>51.35</v>
      </c>
      <c r="S891" t="n">
        <v>35.43</v>
      </c>
      <c r="T891" t="n">
        <v>6869.46</v>
      </c>
      <c r="U891" t="n">
        <v>0.6899999999999999</v>
      </c>
      <c r="V891" t="n">
        <v>0.86</v>
      </c>
      <c r="W891" t="n">
        <v>3</v>
      </c>
      <c r="X891" t="n">
        <v>0.44</v>
      </c>
      <c r="Y891" t="n">
        <v>1</v>
      </c>
      <c r="Z891" t="n">
        <v>10</v>
      </c>
    </row>
    <row r="892">
      <c r="A892" t="n">
        <v>15</v>
      </c>
      <c r="B892" t="n">
        <v>75</v>
      </c>
      <c r="C892" t="inlineStr">
        <is>
          <t xml:space="preserve">CONCLUIDO	</t>
        </is>
      </c>
      <c r="D892" t="n">
        <v>6.2201</v>
      </c>
      <c r="E892" t="n">
        <v>16.08</v>
      </c>
      <c r="F892" t="n">
        <v>13.16</v>
      </c>
      <c r="G892" t="n">
        <v>37.6</v>
      </c>
      <c r="H892" t="n">
        <v>0.54</v>
      </c>
      <c r="I892" t="n">
        <v>21</v>
      </c>
      <c r="J892" t="n">
        <v>155.68</v>
      </c>
      <c r="K892" t="n">
        <v>49.1</v>
      </c>
      <c r="L892" t="n">
        <v>4.75</v>
      </c>
      <c r="M892" t="n">
        <v>19</v>
      </c>
      <c r="N892" t="n">
        <v>26.84</v>
      </c>
      <c r="O892" t="n">
        <v>19434.74</v>
      </c>
      <c r="P892" t="n">
        <v>132.74</v>
      </c>
      <c r="Q892" t="n">
        <v>988.11</v>
      </c>
      <c r="R892" t="n">
        <v>50.3</v>
      </c>
      <c r="S892" t="n">
        <v>35.43</v>
      </c>
      <c r="T892" t="n">
        <v>6357.46</v>
      </c>
      <c r="U892" t="n">
        <v>0.7</v>
      </c>
      <c r="V892" t="n">
        <v>0.87</v>
      </c>
      <c r="W892" t="n">
        <v>3</v>
      </c>
      <c r="X892" t="n">
        <v>0.41</v>
      </c>
      <c r="Y892" t="n">
        <v>1</v>
      </c>
      <c r="Z892" t="n">
        <v>10</v>
      </c>
    </row>
    <row r="893">
      <c r="A893" t="n">
        <v>16</v>
      </c>
      <c r="B893" t="n">
        <v>75</v>
      </c>
      <c r="C893" t="inlineStr">
        <is>
          <t xml:space="preserve">CONCLUIDO	</t>
        </is>
      </c>
      <c r="D893" t="n">
        <v>6.2493</v>
      </c>
      <c r="E893" t="n">
        <v>16</v>
      </c>
      <c r="F893" t="n">
        <v>13.11</v>
      </c>
      <c r="G893" t="n">
        <v>39.34</v>
      </c>
      <c r="H893" t="n">
        <v>0.57</v>
      </c>
      <c r="I893" t="n">
        <v>20</v>
      </c>
      <c r="J893" t="n">
        <v>156.03</v>
      </c>
      <c r="K893" t="n">
        <v>49.1</v>
      </c>
      <c r="L893" t="n">
        <v>5</v>
      </c>
      <c r="M893" t="n">
        <v>18</v>
      </c>
      <c r="N893" t="n">
        <v>26.94</v>
      </c>
      <c r="O893" t="n">
        <v>19478.15</v>
      </c>
      <c r="P893" t="n">
        <v>131.05</v>
      </c>
      <c r="Q893" t="n">
        <v>988.11</v>
      </c>
      <c r="R893" t="n">
        <v>49.06</v>
      </c>
      <c r="S893" t="n">
        <v>35.43</v>
      </c>
      <c r="T893" t="n">
        <v>5741.23</v>
      </c>
      <c r="U893" t="n">
        <v>0.72</v>
      </c>
      <c r="V893" t="n">
        <v>0.87</v>
      </c>
      <c r="W893" t="n">
        <v>2.99</v>
      </c>
      <c r="X893" t="n">
        <v>0.36</v>
      </c>
      <c r="Y893" t="n">
        <v>1</v>
      </c>
      <c r="Z893" t="n">
        <v>10</v>
      </c>
    </row>
    <row r="894">
      <c r="A894" t="n">
        <v>17</v>
      </c>
      <c r="B894" t="n">
        <v>75</v>
      </c>
      <c r="C894" t="inlineStr">
        <is>
          <t xml:space="preserve">CONCLUIDO	</t>
        </is>
      </c>
      <c r="D894" t="n">
        <v>6.2602</v>
      </c>
      <c r="E894" t="n">
        <v>15.97</v>
      </c>
      <c r="F894" t="n">
        <v>13.12</v>
      </c>
      <c r="G894" t="n">
        <v>41.42</v>
      </c>
      <c r="H894" t="n">
        <v>0.59</v>
      </c>
      <c r="I894" t="n">
        <v>19</v>
      </c>
      <c r="J894" t="n">
        <v>156.39</v>
      </c>
      <c r="K894" t="n">
        <v>49.1</v>
      </c>
      <c r="L894" t="n">
        <v>5.25</v>
      </c>
      <c r="M894" t="n">
        <v>17</v>
      </c>
      <c r="N894" t="n">
        <v>27.04</v>
      </c>
      <c r="O894" t="n">
        <v>19521.59</v>
      </c>
      <c r="P894" t="n">
        <v>128.53</v>
      </c>
      <c r="Q894" t="n">
        <v>988.12</v>
      </c>
      <c r="R894" t="n">
        <v>49.07</v>
      </c>
      <c r="S894" t="n">
        <v>35.43</v>
      </c>
      <c r="T894" t="n">
        <v>5752.57</v>
      </c>
      <c r="U894" t="n">
        <v>0.72</v>
      </c>
      <c r="V894" t="n">
        <v>0.87</v>
      </c>
      <c r="W894" t="n">
        <v>3</v>
      </c>
      <c r="X894" t="n">
        <v>0.36</v>
      </c>
      <c r="Y894" t="n">
        <v>1</v>
      </c>
      <c r="Z894" t="n">
        <v>10</v>
      </c>
    </row>
    <row r="895">
      <c r="A895" t="n">
        <v>18</v>
      </c>
      <c r="B895" t="n">
        <v>75</v>
      </c>
      <c r="C895" t="inlineStr">
        <is>
          <t xml:space="preserve">CONCLUIDO	</t>
        </is>
      </c>
      <c r="D895" t="n">
        <v>6.2795</v>
      </c>
      <c r="E895" t="n">
        <v>15.92</v>
      </c>
      <c r="F895" t="n">
        <v>13.1</v>
      </c>
      <c r="G895" t="n">
        <v>43.66</v>
      </c>
      <c r="H895" t="n">
        <v>0.62</v>
      </c>
      <c r="I895" t="n">
        <v>18</v>
      </c>
      <c r="J895" t="n">
        <v>156.74</v>
      </c>
      <c r="K895" t="n">
        <v>49.1</v>
      </c>
      <c r="L895" t="n">
        <v>5.5</v>
      </c>
      <c r="M895" t="n">
        <v>16</v>
      </c>
      <c r="N895" t="n">
        <v>27.14</v>
      </c>
      <c r="O895" t="n">
        <v>19565.07</v>
      </c>
      <c r="P895" t="n">
        <v>127.3</v>
      </c>
      <c r="Q895" t="n">
        <v>988.08</v>
      </c>
      <c r="R895" t="n">
        <v>48.55</v>
      </c>
      <c r="S895" t="n">
        <v>35.43</v>
      </c>
      <c r="T895" t="n">
        <v>5494.62</v>
      </c>
      <c r="U895" t="n">
        <v>0.73</v>
      </c>
      <c r="V895" t="n">
        <v>0.87</v>
      </c>
      <c r="W895" t="n">
        <v>2.99</v>
      </c>
      <c r="X895" t="n">
        <v>0.34</v>
      </c>
      <c r="Y895" t="n">
        <v>1</v>
      </c>
      <c r="Z895" t="n">
        <v>10</v>
      </c>
    </row>
    <row r="896">
      <c r="A896" t="n">
        <v>19</v>
      </c>
      <c r="B896" t="n">
        <v>75</v>
      </c>
      <c r="C896" t="inlineStr">
        <is>
          <t xml:space="preserve">CONCLUIDO	</t>
        </is>
      </c>
      <c r="D896" t="n">
        <v>6.3009</v>
      </c>
      <c r="E896" t="n">
        <v>15.87</v>
      </c>
      <c r="F896" t="n">
        <v>13.07</v>
      </c>
      <c r="G896" t="n">
        <v>46.15</v>
      </c>
      <c r="H896" t="n">
        <v>0.65</v>
      </c>
      <c r="I896" t="n">
        <v>17</v>
      </c>
      <c r="J896" t="n">
        <v>157.09</v>
      </c>
      <c r="K896" t="n">
        <v>49.1</v>
      </c>
      <c r="L896" t="n">
        <v>5.75</v>
      </c>
      <c r="M896" t="n">
        <v>15</v>
      </c>
      <c r="N896" t="n">
        <v>27.25</v>
      </c>
      <c r="O896" t="n">
        <v>19608.58</v>
      </c>
      <c r="P896" t="n">
        <v>124.35</v>
      </c>
      <c r="Q896" t="n">
        <v>988.12</v>
      </c>
      <c r="R896" t="n">
        <v>47.78</v>
      </c>
      <c r="S896" t="n">
        <v>35.43</v>
      </c>
      <c r="T896" t="n">
        <v>5116.99</v>
      </c>
      <c r="U896" t="n">
        <v>0.74</v>
      </c>
      <c r="V896" t="n">
        <v>0.87</v>
      </c>
      <c r="W896" t="n">
        <v>2.99</v>
      </c>
      <c r="X896" t="n">
        <v>0.32</v>
      </c>
      <c r="Y896" t="n">
        <v>1</v>
      </c>
      <c r="Z896" t="n">
        <v>10</v>
      </c>
    </row>
    <row r="897">
      <c r="A897" t="n">
        <v>20</v>
      </c>
      <c r="B897" t="n">
        <v>75</v>
      </c>
      <c r="C897" t="inlineStr">
        <is>
          <t xml:space="preserve">CONCLUIDO	</t>
        </is>
      </c>
      <c r="D897" t="n">
        <v>6.3213</v>
      </c>
      <c r="E897" t="n">
        <v>15.82</v>
      </c>
      <c r="F897" t="n">
        <v>13.05</v>
      </c>
      <c r="G897" t="n">
        <v>48.95</v>
      </c>
      <c r="H897" t="n">
        <v>0.67</v>
      </c>
      <c r="I897" t="n">
        <v>16</v>
      </c>
      <c r="J897" t="n">
        <v>157.44</v>
      </c>
      <c r="K897" t="n">
        <v>49.1</v>
      </c>
      <c r="L897" t="n">
        <v>6</v>
      </c>
      <c r="M897" t="n">
        <v>12</v>
      </c>
      <c r="N897" t="n">
        <v>27.35</v>
      </c>
      <c r="O897" t="n">
        <v>19652.13</v>
      </c>
      <c r="P897" t="n">
        <v>123.57</v>
      </c>
      <c r="Q897" t="n">
        <v>988.14</v>
      </c>
      <c r="R897" t="n">
        <v>47</v>
      </c>
      <c r="S897" t="n">
        <v>35.43</v>
      </c>
      <c r="T897" t="n">
        <v>4731.64</v>
      </c>
      <c r="U897" t="n">
        <v>0.75</v>
      </c>
      <c r="V897" t="n">
        <v>0.87</v>
      </c>
      <c r="W897" t="n">
        <v>2.99</v>
      </c>
      <c r="X897" t="n">
        <v>0.3</v>
      </c>
      <c r="Y897" t="n">
        <v>1</v>
      </c>
      <c r="Z897" t="n">
        <v>10</v>
      </c>
    </row>
    <row r="898">
      <c r="A898" t="n">
        <v>21</v>
      </c>
      <c r="B898" t="n">
        <v>75</v>
      </c>
      <c r="C898" t="inlineStr">
        <is>
          <t xml:space="preserve">CONCLUIDO	</t>
        </is>
      </c>
      <c r="D898" t="n">
        <v>6.339</v>
      </c>
      <c r="E898" t="n">
        <v>15.78</v>
      </c>
      <c r="F898" t="n">
        <v>13.04</v>
      </c>
      <c r="G898" t="n">
        <v>52.16</v>
      </c>
      <c r="H898" t="n">
        <v>0.7</v>
      </c>
      <c r="I898" t="n">
        <v>15</v>
      </c>
      <c r="J898" t="n">
        <v>157.8</v>
      </c>
      <c r="K898" t="n">
        <v>49.1</v>
      </c>
      <c r="L898" t="n">
        <v>6.25</v>
      </c>
      <c r="M898" t="n">
        <v>9</v>
      </c>
      <c r="N898" t="n">
        <v>27.45</v>
      </c>
      <c r="O898" t="n">
        <v>19695.71</v>
      </c>
      <c r="P898" t="n">
        <v>120.91</v>
      </c>
      <c r="Q898" t="n">
        <v>988.16</v>
      </c>
      <c r="R898" t="n">
        <v>46.62</v>
      </c>
      <c r="S898" t="n">
        <v>35.43</v>
      </c>
      <c r="T898" t="n">
        <v>4547.91</v>
      </c>
      <c r="U898" t="n">
        <v>0.76</v>
      </c>
      <c r="V898" t="n">
        <v>0.87</v>
      </c>
      <c r="W898" t="n">
        <v>2.99</v>
      </c>
      <c r="X898" t="n">
        <v>0.29</v>
      </c>
      <c r="Y898" t="n">
        <v>1</v>
      </c>
      <c r="Z898" t="n">
        <v>10</v>
      </c>
    </row>
    <row r="899">
      <c r="A899" t="n">
        <v>22</v>
      </c>
      <c r="B899" t="n">
        <v>75</v>
      </c>
      <c r="C899" t="inlineStr">
        <is>
          <t xml:space="preserve">CONCLUIDO	</t>
        </is>
      </c>
      <c r="D899" t="n">
        <v>6.3367</v>
      </c>
      <c r="E899" t="n">
        <v>15.78</v>
      </c>
      <c r="F899" t="n">
        <v>13.05</v>
      </c>
      <c r="G899" t="n">
        <v>52.19</v>
      </c>
      <c r="H899" t="n">
        <v>0.73</v>
      </c>
      <c r="I899" t="n">
        <v>15</v>
      </c>
      <c r="J899" t="n">
        <v>158.15</v>
      </c>
      <c r="K899" t="n">
        <v>49.1</v>
      </c>
      <c r="L899" t="n">
        <v>6.5</v>
      </c>
      <c r="M899" t="n">
        <v>5</v>
      </c>
      <c r="N899" t="n">
        <v>27.56</v>
      </c>
      <c r="O899" t="n">
        <v>19739.33</v>
      </c>
      <c r="P899" t="n">
        <v>120.57</v>
      </c>
      <c r="Q899" t="n">
        <v>988.21</v>
      </c>
      <c r="R899" t="n">
        <v>46.52</v>
      </c>
      <c r="S899" t="n">
        <v>35.43</v>
      </c>
      <c r="T899" t="n">
        <v>4497.87</v>
      </c>
      <c r="U899" t="n">
        <v>0.76</v>
      </c>
      <c r="V899" t="n">
        <v>0.87</v>
      </c>
      <c r="W899" t="n">
        <v>3</v>
      </c>
      <c r="X899" t="n">
        <v>0.29</v>
      </c>
      <c r="Y899" t="n">
        <v>1</v>
      </c>
      <c r="Z899" t="n">
        <v>10</v>
      </c>
    </row>
    <row r="900">
      <c r="A900" t="n">
        <v>23</v>
      </c>
      <c r="B900" t="n">
        <v>75</v>
      </c>
      <c r="C900" t="inlineStr">
        <is>
          <t xml:space="preserve">CONCLUIDO	</t>
        </is>
      </c>
      <c r="D900" t="n">
        <v>6.3357</v>
      </c>
      <c r="E900" t="n">
        <v>15.78</v>
      </c>
      <c r="F900" t="n">
        <v>13.05</v>
      </c>
      <c r="G900" t="n">
        <v>52.2</v>
      </c>
      <c r="H900" t="n">
        <v>0.75</v>
      </c>
      <c r="I900" t="n">
        <v>15</v>
      </c>
      <c r="J900" t="n">
        <v>158.51</v>
      </c>
      <c r="K900" t="n">
        <v>49.1</v>
      </c>
      <c r="L900" t="n">
        <v>6.75</v>
      </c>
      <c r="M900" t="n">
        <v>2</v>
      </c>
      <c r="N900" t="n">
        <v>27.66</v>
      </c>
      <c r="O900" t="n">
        <v>19782.99</v>
      </c>
      <c r="P900" t="n">
        <v>120.4</v>
      </c>
      <c r="Q900" t="n">
        <v>988.29</v>
      </c>
      <c r="R900" t="n">
        <v>46.54</v>
      </c>
      <c r="S900" t="n">
        <v>35.43</v>
      </c>
      <c r="T900" t="n">
        <v>4503.68</v>
      </c>
      <c r="U900" t="n">
        <v>0.76</v>
      </c>
      <c r="V900" t="n">
        <v>0.87</v>
      </c>
      <c r="W900" t="n">
        <v>3</v>
      </c>
      <c r="X900" t="n">
        <v>0.29</v>
      </c>
      <c r="Y900" t="n">
        <v>1</v>
      </c>
      <c r="Z900" t="n">
        <v>10</v>
      </c>
    </row>
    <row r="901">
      <c r="A901" t="n">
        <v>24</v>
      </c>
      <c r="B901" t="n">
        <v>75</v>
      </c>
      <c r="C901" t="inlineStr">
        <is>
          <t xml:space="preserve">CONCLUIDO	</t>
        </is>
      </c>
      <c r="D901" t="n">
        <v>6.3397</v>
      </c>
      <c r="E901" t="n">
        <v>15.77</v>
      </c>
      <c r="F901" t="n">
        <v>13.04</v>
      </c>
      <c r="G901" t="n">
        <v>52.16</v>
      </c>
      <c r="H901" t="n">
        <v>0.78</v>
      </c>
      <c r="I901" t="n">
        <v>15</v>
      </c>
      <c r="J901" t="n">
        <v>158.86</v>
      </c>
      <c r="K901" t="n">
        <v>49.1</v>
      </c>
      <c r="L901" t="n">
        <v>7</v>
      </c>
      <c r="M901" t="n">
        <v>1</v>
      </c>
      <c r="N901" t="n">
        <v>27.77</v>
      </c>
      <c r="O901" t="n">
        <v>19826.68</v>
      </c>
      <c r="P901" t="n">
        <v>120.38</v>
      </c>
      <c r="Q901" t="n">
        <v>988.2</v>
      </c>
      <c r="R901" t="n">
        <v>46.15</v>
      </c>
      <c r="S901" t="n">
        <v>35.43</v>
      </c>
      <c r="T901" t="n">
        <v>4310.35</v>
      </c>
      <c r="U901" t="n">
        <v>0.77</v>
      </c>
      <c r="V901" t="n">
        <v>0.87</v>
      </c>
      <c r="W901" t="n">
        <v>3</v>
      </c>
      <c r="X901" t="n">
        <v>0.28</v>
      </c>
      <c r="Y901" t="n">
        <v>1</v>
      </c>
      <c r="Z901" t="n">
        <v>10</v>
      </c>
    </row>
    <row r="902">
      <c r="A902" t="n">
        <v>25</v>
      </c>
      <c r="B902" t="n">
        <v>75</v>
      </c>
      <c r="C902" t="inlineStr">
        <is>
          <t xml:space="preserve">CONCLUIDO	</t>
        </is>
      </c>
      <c r="D902" t="n">
        <v>6.3406</v>
      </c>
      <c r="E902" t="n">
        <v>15.77</v>
      </c>
      <c r="F902" t="n">
        <v>13.04</v>
      </c>
      <c r="G902" t="n">
        <v>52.15</v>
      </c>
      <c r="H902" t="n">
        <v>0.8100000000000001</v>
      </c>
      <c r="I902" t="n">
        <v>15</v>
      </c>
      <c r="J902" t="n">
        <v>159.22</v>
      </c>
      <c r="K902" t="n">
        <v>49.1</v>
      </c>
      <c r="L902" t="n">
        <v>7.25</v>
      </c>
      <c r="M902" t="n">
        <v>1</v>
      </c>
      <c r="N902" t="n">
        <v>27.87</v>
      </c>
      <c r="O902" t="n">
        <v>19870.53</v>
      </c>
      <c r="P902" t="n">
        <v>120.38</v>
      </c>
      <c r="Q902" t="n">
        <v>988.2</v>
      </c>
      <c r="R902" t="n">
        <v>46.09</v>
      </c>
      <c r="S902" t="n">
        <v>35.43</v>
      </c>
      <c r="T902" t="n">
        <v>4281.64</v>
      </c>
      <c r="U902" t="n">
        <v>0.77</v>
      </c>
      <c r="V902" t="n">
        <v>0.87</v>
      </c>
      <c r="W902" t="n">
        <v>3</v>
      </c>
      <c r="X902" t="n">
        <v>0.28</v>
      </c>
      <c r="Y902" t="n">
        <v>1</v>
      </c>
      <c r="Z902" t="n">
        <v>10</v>
      </c>
    </row>
    <row r="903">
      <c r="A903" t="n">
        <v>26</v>
      </c>
      <c r="B903" t="n">
        <v>75</v>
      </c>
      <c r="C903" t="inlineStr">
        <is>
          <t xml:space="preserve">CONCLUIDO	</t>
        </is>
      </c>
      <c r="D903" t="n">
        <v>6.3405</v>
      </c>
      <c r="E903" t="n">
        <v>15.77</v>
      </c>
      <c r="F903" t="n">
        <v>13.04</v>
      </c>
      <c r="G903" t="n">
        <v>52.15</v>
      </c>
      <c r="H903" t="n">
        <v>0.83</v>
      </c>
      <c r="I903" t="n">
        <v>15</v>
      </c>
      <c r="J903" t="n">
        <v>159.57</v>
      </c>
      <c r="K903" t="n">
        <v>49.1</v>
      </c>
      <c r="L903" t="n">
        <v>7.5</v>
      </c>
      <c r="M903" t="n">
        <v>0</v>
      </c>
      <c r="N903" t="n">
        <v>27.98</v>
      </c>
      <c r="O903" t="n">
        <v>19914.3</v>
      </c>
      <c r="P903" t="n">
        <v>120.59</v>
      </c>
      <c r="Q903" t="n">
        <v>988.2</v>
      </c>
      <c r="R903" t="n">
        <v>46.08</v>
      </c>
      <c r="S903" t="n">
        <v>35.43</v>
      </c>
      <c r="T903" t="n">
        <v>4276.22</v>
      </c>
      <c r="U903" t="n">
        <v>0.77</v>
      </c>
      <c r="V903" t="n">
        <v>0.87</v>
      </c>
      <c r="W903" t="n">
        <v>3</v>
      </c>
      <c r="X903" t="n">
        <v>0.28</v>
      </c>
      <c r="Y903" t="n">
        <v>1</v>
      </c>
      <c r="Z903" t="n">
        <v>10</v>
      </c>
    </row>
    <row r="904">
      <c r="A904" t="n">
        <v>0</v>
      </c>
      <c r="B904" t="n">
        <v>95</v>
      </c>
      <c r="C904" t="inlineStr">
        <is>
          <t xml:space="preserve">CONCLUIDO	</t>
        </is>
      </c>
      <c r="D904" t="n">
        <v>4.1537</v>
      </c>
      <c r="E904" t="n">
        <v>24.08</v>
      </c>
      <c r="F904" t="n">
        <v>15.87</v>
      </c>
      <c r="G904" t="n">
        <v>6.18</v>
      </c>
      <c r="H904" t="n">
        <v>0.1</v>
      </c>
      <c r="I904" t="n">
        <v>154</v>
      </c>
      <c r="J904" t="n">
        <v>185.69</v>
      </c>
      <c r="K904" t="n">
        <v>53.44</v>
      </c>
      <c r="L904" t="n">
        <v>1</v>
      </c>
      <c r="M904" t="n">
        <v>152</v>
      </c>
      <c r="N904" t="n">
        <v>36.26</v>
      </c>
      <c r="O904" t="n">
        <v>23136.14</v>
      </c>
      <c r="P904" t="n">
        <v>213.46</v>
      </c>
      <c r="Q904" t="n">
        <v>988.52</v>
      </c>
      <c r="R904" t="n">
        <v>135.26</v>
      </c>
      <c r="S904" t="n">
        <v>35.43</v>
      </c>
      <c r="T904" t="n">
        <v>48169.7</v>
      </c>
      <c r="U904" t="n">
        <v>0.26</v>
      </c>
      <c r="V904" t="n">
        <v>0.72</v>
      </c>
      <c r="W904" t="n">
        <v>3.2</v>
      </c>
      <c r="X904" t="n">
        <v>3.12</v>
      </c>
      <c r="Y904" t="n">
        <v>1</v>
      </c>
      <c r="Z904" t="n">
        <v>10</v>
      </c>
    </row>
    <row r="905">
      <c r="A905" t="n">
        <v>1</v>
      </c>
      <c r="B905" t="n">
        <v>95</v>
      </c>
      <c r="C905" t="inlineStr">
        <is>
          <t xml:space="preserve">CONCLUIDO	</t>
        </is>
      </c>
      <c r="D905" t="n">
        <v>4.5616</v>
      </c>
      <c r="E905" t="n">
        <v>21.92</v>
      </c>
      <c r="F905" t="n">
        <v>15.1</v>
      </c>
      <c r="G905" t="n">
        <v>7.74</v>
      </c>
      <c r="H905" t="n">
        <v>0.12</v>
      </c>
      <c r="I905" t="n">
        <v>117</v>
      </c>
      <c r="J905" t="n">
        <v>186.07</v>
      </c>
      <c r="K905" t="n">
        <v>53.44</v>
      </c>
      <c r="L905" t="n">
        <v>1.25</v>
      </c>
      <c r="M905" t="n">
        <v>115</v>
      </c>
      <c r="N905" t="n">
        <v>36.39</v>
      </c>
      <c r="O905" t="n">
        <v>23182.76</v>
      </c>
      <c r="P905" t="n">
        <v>201.93</v>
      </c>
      <c r="Q905" t="n">
        <v>988.38</v>
      </c>
      <c r="R905" t="n">
        <v>110.56</v>
      </c>
      <c r="S905" t="n">
        <v>35.43</v>
      </c>
      <c r="T905" t="n">
        <v>36005.88</v>
      </c>
      <c r="U905" t="n">
        <v>0.32</v>
      </c>
      <c r="V905" t="n">
        <v>0.76</v>
      </c>
      <c r="W905" t="n">
        <v>3.16</v>
      </c>
      <c r="X905" t="n">
        <v>2.34</v>
      </c>
      <c r="Y905" t="n">
        <v>1</v>
      </c>
      <c r="Z905" t="n">
        <v>10</v>
      </c>
    </row>
    <row r="906">
      <c r="A906" t="n">
        <v>2</v>
      </c>
      <c r="B906" t="n">
        <v>95</v>
      </c>
      <c r="C906" t="inlineStr">
        <is>
          <t xml:space="preserve">CONCLUIDO	</t>
        </is>
      </c>
      <c r="D906" t="n">
        <v>4.8518</v>
      </c>
      <c r="E906" t="n">
        <v>20.61</v>
      </c>
      <c r="F906" t="n">
        <v>14.64</v>
      </c>
      <c r="G906" t="n">
        <v>9.35</v>
      </c>
      <c r="H906" t="n">
        <v>0.14</v>
      </c>
      <c r="I906" t="n">
        <v>94</v>
      </c>
      <c r="J906" t="n">
        <v>186.45</v>
      </c>
      <c r="K906" t="n">
        <v>53.44</v>
      </c>
      <c r="L906" t="n">
        <v>1.5</v>
      </c>
      <c r="M906" t="n">
        <v>92</v>
      </c>
      <c r="N906" t="n">
        <v>36.51</v>
      </c>
      <c r="O906" t="n">
        <v>23229.42</v>
      </c>
      <c r="P906" t="n">
        <v>194.83</v>
      </c>
      <c r="Q906" t="n">
        <v>988.77</v>
      </c>
      <c r="R906" t="n">
        <v>96.36</v>
      </c>
      <c r="S906" t="n">
        <v>35.43</v>
      </c>
      <c r="T906" t="n">
        <v>29021.66</v>
      </c>
      <c r="U906" t="n">
        <v>0.37</v>
      </c>
      <c r="V906" t="n">
        <v>0.78</v>
      </c>
      <c r="W906" t="n">
        <v>3.12</v>
      </c>
      <c r="X906" t="n">
        <v>1.88</v>
      </c>
      <c r="Y906" t="n">
        <v>1</v>
      </c>
      <c r="Z906" t="n">
        <v>10</v>
      </c>
    </row>
    <row r="907">
      <c r="A907" t="n">
        <v>3</v>
      </c>
      <c r="B907" t="n">
        <v>95</v>
      </c>
      <c r="C907" t="inlineStr">
        <is>
          <t xml:space="preserve">CONCLUIDO	</t>
        </is>
      </c>
      <c r="D907" t="n">
        <v>5.0631</v>
      </c>
      <c r="E907" t="n">
        <v>19.75</v>
      </c>
      <c r="F907" t="n">
        <v>14.34</v>
      </c>
      <c r="G907" t="n">
        <v>10.89</v>
      </c>
      <c r="H907" t="n">
        <v>0.17</v>
      </c>
      <c r="I907" t="n">
        <v>79</v>
      </c>
      <c r="J907" t="n">
        <v>186.83</v>
      </c>
      <c r="K907" t="n">
        <v>53.44</v>
      </c>
      <c r="L907" t="n">
        <v>1.75</v>
      </c>
      <c r="M907" t="n">
        <v>77</v>
      </c>
      <c r="N907" t="n">
        <v>36.64</v>
      </c>
      <c r="O907" t="n">
        <v>23276.13</v>
      </c>
      <c r="P907" t="n">
        <v>189.75</v>
      </c>
      <c r="Q907" t="n">
        <v>988.42</v>
      </c>
      <c r="R907" t="n">
        <v>86.88</v>
      </c>
      <c r="S907" t="n">
        <v>35.43</v>
      </c>
      <c r="T907" t="n">
        <v>24358.4</v>
      </c>
      <c r="U907" t="n">
        <v>0.41</v>
      </c>
      <c r="V907" t="n">
        <v>0.79</v>
      </c>
      <c r="W907" t="n">
        <v>3.1</v>
      </c>
      <c r="X907" t="n">
        <v>1.58</v>
      </c>
      <c r="Y907" t="n">
        <v>1</v>
      </c>
      <c r="Z907" t="n">
        <v>10</v>
      </c>
    </row>
    <row r="908">
      <c r="A908" t="n">
        <v>4</v>
      </c>
      <c r="B908" t="n">
        <v>95</v>
      </c>
      <c r="C908" t="inlineStr">
        <is>
          <t xml:space="preserve">CONCLUIDO	</t>
        </is>
      </c>
      <c r="D908" t="n">
        <v>5.2358</v>
      </c>
      <c r="E908" t="n">
        <v>19.1</v>
      </c>
      <c r="F908" t="n">
        <v>14.1</v>
      </c>
      <c r="G908" t="n">
        <v>12.44</v>
      </c>
      <c r="H908" t="n">
        <v>0.19</v>
      </c>
      <c r="I908" t="n">
        <v>68</v>
      </c>
      <c r="J908" t="n">
        <v>187.21</v>
      </c>
      <c r="K908" t="n">
        <v>53.44</v>
      </c>
      <c r="L908" t="n">
        <v>2</v>
      </c>
      <c r="M908" t="n">
        <v>66</v>
      </c>
      <c r="N908" t="n">
        <v>36.77</v>
      </c>
      <c r="O908" t="n">
        <v>23322.88</v>
      </c>
      <c r="P908" t="n">
        <v>185.47</v>
      </c>
      <c r="Q908" t="n">
        <v>988.45</v>
      </c>
      <c r="R908" t="n">
        <v>79.81999999999999</v>
      </c>
      <c r="S908" t="n">
        <v>35.43</v>
      </c>
      <c r="T908" t="n">
        <v>20881.25</v>
      </c>
      <c r="U908" t="n">
        <v>0.44</v>
      </c>
      <c r="V908" t="n">
        <v>0.8100000000000001</v>
      </c>
      <c r="W908" t="n">
        <v>3.07</v>
      </c>
      <c r="X908" t="n">
        <v>1.34</v>
      </c>
      <c r="Y908" t="n">
        <v>1</v>
      </c>
      <c r="Z908" t="n">
        <v>10</v>
      </c>
    </row>
    <row r="909">
      <c r="A909" t="n">
        <v>5</v>
      </c>
      <c r="B909" t="n">
        <v>95</v>
      </c>
      <c r="C909" t="inlineStr">
        <is>
          <t xml:space="preserve">CONCLUIDO	</t>
        </is>
      </c>
      <c r="D909" t="n">
        <v>5.3852</v>
      </c>
      <c r="E909" t="n">
        <v>18.57</v>
      </c>
      <c r="F909" t="n">
        <v>13.9</v>
      </c>
      <c r="G909" t="n">
        <v>14.14</v>
      </c>
      <c r="H909" t="n">
        <v>0.21</v>
      </c>
      <c r="I909" t="n">
        <v>59</v>
      </c>
      <c r="J909" t="n">
        <v>187.59</v>
      </c>
      <c r="K909" t="n">
        <v>53.44</v>
      </c>
      <c r="L909" t="n">
        <v>2.25</v>
      </c>
      <c r="M909" t="n">
        <v>57</v>
      </c>
      <c r="N909" t="n">
        <v>36.9</v>
      </c>
      <c r="O909" t="n">
        <v>23369.68</v>
      </c>
      <c r="P909" t="n">
        <v>181.97</v>
      </c>
      <c r="Q909" t="n">
        <v>988.39</v>
      </c>
      <c r="R909" t="n">
        <v>73.56999999999999</v>
      </c>
      <c r="S909" t="n">
        <v>35.43</v>
      </c>
      <c r="T909" t="n">
        <v>17800.59</v>
      </c>
      <c r="U909" t="n">
        <v>0.48</v>
      </c>
      <c r="V909" t="n">
        <v>0.82</v>
      </c>
      <c r="W909" t="n">
        <v>3.06</v>
      </c>
      <c r="X909" t="n">
        <v>1.15</v>
      </c>
      <c r="Y909" t="n">
        <v>1</v>
      </c>
      <c r="Z909" t="n">
        <v>10</v>
      </c>
    </row>
    <row r="910">
      <c r="A910" t="n">
        <v>6</v>
      </c>
      <c r="B910" t="n">
        <v>95</v>
      </c>
      <c r="C910" t="inlineStr">
        <is>
          <t xml:space="preserve">CONCLUIDO	</t>
        </is>
      </c>
      <c r="D910" t="n">
        <v>5.4799</v>
      </c>
      <c r="E910" t="n">
        <v>18.25</v>
      </c>
      <c r="F910" t="n">
        <v>13.81</v>
      </c>
      <c r="G910" t="n">
        <v>15.63</v>
      </c>
      <c r="H910" t="n">
        <v>0.24</v>
      </c>
      <c r="I910" t="n">
        <v>53</v>
      </c>
      <c r="J910" t="n">
        <v>187.97</v>
      </c>
      <c r="K910" t="n">
        <v>53.44</v>
      </c>
      <c r="L910" t="n">
        <v>2.5</v>
      </c>
      <c r="M910" t="n">
        <v>51</v>
      </c>
      <c r="N910" t="n">
        <v>37.03</v>
      </c>
      <c r="O910" t="n">
        <v>23416.52</v>
      </c>
      <c r="P910" t="n">
        <v>179.64</v>
      </c>
      <c r="Q910" t="n">
        <v>988.2</v>
      </c>
      <c r="R910" t="n">
        <v>70.36</v>
      </c>
      <c r="S910" t="n">
        <v>35.43</v>
      </c>
      <c r="T910" t="n">
        <v>16227.42</v>
      </c>
      <c r="U910" t="n">
        <v>0.5</v>
      </c>
      <c r="V910" t="n">
        <v>0.83</v>
      </c>
      <c r="W910" t="n">
        <v>3.06</v>
      </c>
      <c r="X910" t="n">
        <v>1.05</v>
      </c>
      <c r="Y910" t="n">
        <v>1</v>
      </c>
      <c r="Z910" t="n">
        <v>10</v>
      </c>
    </row>
    <row r="911">
      <c r="A911" t="n">
        <v>7</v>
      </c>
      <c r="B911" t="n">
        <v>95</v>
      </c>
      <c r="C911" t="inlineStr">
        <is>
          <t xml:space="preserve">CONCLUIDO	</t>
        </is>
      </c>
      <c r="D911" t="n">
        <v>5.5621</v>
      </c>
      <c r="E911" t="n">
        <v>17.98</v>
      </c>
      <c r="F911" t="n">
        <v>13.72</v>
      </c>
      <c r="G911" t="n">
        <v>17.15</v>
      </c>
      <c r="H911" t="n">
        <v>0.26</v>
      </c>
      <c r="I911" t="n">
        <v>48</v>
      </c>
      <c r="J911" t="n">
        <v>188.35</v>
      </c>
      <c r="K911" t="n">
        <v>53.44</v>
      </c>
      <c r="L911" t="n">
        <v>2.75</v>
      </c>
      <c r="M911" t="n">
        <v>46</v>
      </c>
      <c r="N911" t="n">
        <v>37.16</v>
      </c>
      <c r="O911" t="n">
        <v>23463.4</v>
      </c>
      <c r="P911" t="n">
        <v>177.4</v>
      </c>
      <c r="Q911" t="n">
        <v>988.1900000000001</v>
      </c>
      <c r="R911" t="n">
        <v>67.40000000000001</v>
      </c>
      <c r="S911" t="n">
        <v>35.43</v>
      </c>
      <c r="T911" t="n">
        <v>14769.8</v>
      </c>
      <c r="U911" t="n">
        <v>0.53</v>
      </c>
      <c r="V911" t="n">
        <v>0.83</v>
      </c>
      <c r="W911" t="n">
        <v>3.06</v>
      </c>
      <c r="X911" t="n">
        <v>0.97</v>
      </c>
      <c r="Y911" t="n">
        <v>1</v>
      </c>
      <c r="Z911" t="n">
        <v>10</v>
      </c>
    </row>
    <row r="912">
      <c r="A912" t="n">
        <v>8</v>
      </c>
      <c r="B912" t="n">
        <v>95</v>
      </c>
      <c r="C912" t="inlineStr">
        <is>
          <t xml:space="preserve">CONCLUIDO	</t>
        </is>
      </c>
      <c r="D912" t="n">
        <v>5.6627</v>
      </c>
      <c r="E912" t="n">
        <v>17.66</v>
      </c>
      <c r="F912" t="n">
        <v>13.59</v>
      </c>
      <c r="G912" t="n">
        <v>18.96</v>
      </c>
      <c r="H912" t="n">
        <v>0.28</v>
      </c>
      <c r="I912" t="n">
        <v>43</v>
      </c>
      <c r="J912" t="n">
        <v>188.73</v>
      </c>
      <c r="K912" t="n">
        <v>53.44</v>
      </c>
      <c r="L912" t="n">
        <v>3</v>
      </c>
      <c r="M912" t="n">
        <v>41</v>
      </c>
      <c r="N912" t="n">
        <v>37.29</v>
      </c>
      <c r="O912" t="n">
        <v>23510.33</v>
      </c>
      <c r="P912" t="n">
        <v>174.64</v>
      </c>
      <c r="Q912" t="n">
        <v>988.26</v>
      </c>
      <c r="R912" t="n">
        <v>63.74</v>
      </c>
      <c r="S912" t="n">
        <v>35.43</v>
      </c>
      <c r="T912" t="n">
        <v>12965.76</v>
      </c>
      <c r="U912" t="n">
        <v>0.5600000000000001</v>
      </c>
      <c r="V912" t="n">
        <v>0.84</v>
      </c>
      <c r="W912" t="n">
        <v>3.03</v>
      </c>
      <c r="X912" t="n">
        <v>0.83</v>
      </c>
      <c r="Y912" t="n">
        <v>1</v>
      </c>
      <c r="Z912" t="n">
        <v>10</v>
      </c>
    </row>
    <row r="913">
      <c r="A913" t="n">
        <v>9</v>
      </c>
      <c r="B913" t="n">
        <v>95</v>
      </c>
      <c r="C913" t="inlineStr">
        <is>
          <t xml:space="preserve">CONCLUIDO	</t>
        </is>
      </c>
      <c r="D913" t="n">
        <v>5.7125</v>
      </c>
      <c r="E913" t="n">
        <v>17.51</v>
      </c>
      <c r="F913" t="n">
        <v>13.55</v>
      </c>
      <c r="G913" t="n">
        <v>20.32</v>
      </c>
      <c r="H913" t="n">
        <v>0.3</v>
      </c>
      <c r="I913" t="n">
        <v>40</v>
      </c>
      <c r="J913" t="n">
        <v>189.11</v>
      </c>
      <c r="K913" t="n">
        <v>53.44</v>
      </c>
      <c r="L913" t="n">
        <v>3.25</v>
      </c>
      <c r="M913" t="n">
        <v>38</v>
      </c>
      <c r="N913" t="n">
        <v>37.42</v>
      </c>
      <c r="O913" t="n">
        <v>23557.3</v>
      </c>
      <c r="P913" t="n">
        <v>173.06</v>
      </c>
      <c r="Q913" t="n">
        <v>988.29</v>
      </c>
      <c r="R913" t="n">
        <v>62.52</v>
      </c>
      <c r="S913" t="n">
        <v>35.43</v>
      </c>
      <c r="T913" t="n">
        <v>12369.79</v>
      </c>
      <c r="U913" t="n">
        <v>0.57</v>
      </c>
      <c r="V913" t="n">
        <v>0.84</v>
      </c>
      <c r="W913" t="n">
        <v>3.03</v>
      </c>
      <c r="X913" t="n">
        <v>0.79</v>
      </c>
      <c r="Y913" t="n">
        <v>1</v>
      </c>
      <c r="Z913" t="n">
        <v>10</v>
      </c>
    </row>
    <row r="914">
      <c r="A914" t="n">
        <v>10</v>
      </c>
      <c r="B914" t="n">
        <v>95</v>
      </c>
      <c r="C914" t="inlineStr">
        <is>
          <t xml:space="preserve">CONCLUIDO	</t>
        </is>
      </c>
      <c r="D914" t="n">
        <v>5.79</v>
      </c>
      <c r="E914" t="n">
        <v>17.27</v>
      </c>
      <c r="F914" t="n">
        <v>13.46</v>
      </c>
      <c r="G914" t="n">
        <v>22.44</v>
      </c>
      <c r="H914" t="n">
        <v>0.33</v>
      </c>
      <c r="I914" t="n">
        <v>36</v>
      </c>
      <c r="J914" t="n">
        <v>189.49</v>
      </c>
      <c r="K914" t="n">
        <v>53.44</v>
      </c>
      <c r="L914" t="n">
        <v>3.5</v>
      </c>
      <c r="M914" t="n">
        <v>34</v>
      </c>
      <c r="N914" t="n">
        <v>37.55</v>
      </c>
      <c r="O914" t="n">
        <v>23604.32</v>
      </c>
      <c r="P914" t="n">
        <v>170.76</v>
      </c>
      <c r="Q914" t="n">
        <v>988.13</v>
      </c>
      <c r="R914" t="n">
        <v>59.77</v>
      </c>
      <c r="S914" t="n">
        <v>35.43</v>
      </c>
      <c r="T914" t="n">
        <v>11014.92</v>
      </c>
      <c r="U914" t="n">
        <v>0.59</v>
      </c>
      <c r="V914" t="n">
        <v>0.85</v>
      </c>
      <c r="W914" t="n">
        <v>3.02</v>
      </c>
      <c r="X914" t="n">
        <v>0.71</v>
      </c>
      <c r="Y914" t="n">
        <v>1</v>
      </c>
      <c r="Z914" t="n">
        <v>10</v>
      </c>
    </row>
    <row r="915">
      <c r="A915" t="n">
        <v>11</v>
      </c>
      <c r="B915" t="n">
        <v>95</v>
      </c>
      <c r="C915" t="inlineStr">
        <is>
          <t xml:space="preserve">CONCLUIDO	</t>
        </is>
      </c>
      <c r="D915" t="n">
        <v>5.8329</v>
      </c>
      <c r="E915" t="n">
        <v>17.14</v>
      </c>
      <c r="F915" t="n">
        <v>13.41</v>
      </c>
      <c r="G915" t="n">
        <v>23.66</v>
      </c>
      <c r="H915" t="n">
        <v>0.35</v>
      </c>
      <c r="I915" t="n">
        <v>34</v>
      </c>
      <c r="J915" t="n">
        <v>189.87</v>
      </c>
      <c r="K915" t="n">
        <v>53.44</v>
      </c>
      <c r="L915" t="n">
        <v>3.75</v>
      </c>
      <c r="M915" t="n">
        <v>32</v>
      </c>
      <c r="N915" t="n">
        <v>37.69</v>
      </c>
      <c r="O915" t="n">
        <v>23651.38</v>
      </c>
      <c r="P915" t="n">
        <v>169.19</v>
      </c>
      <c r="Q915" t="n">
        <v>988.11</v>
      </c>
      <c r="R915" t="n">
        <v>57.99</v>
      </c>
      <c r="S915" t="n">
        <v>35.43</v>
      </c>
      <c r="T915" t="n">
        <v>10135.6</v>
      </c>
      <c r="U915" t="n">
        <v>0.61</v>
      </c>
      <c r="V915" t="n">
        <v>0.85</v>
      </c>
      <c r="W915" t="n">
        <v>3.02</v>
      </c>
      <c r="X915" t="n">
        <v>0.66</v>
      </c>
      <c r="Y915" t="n">
        <v>1</v>
      </c>
      <c r="Z915" t="n">
        <v>10</v>
      </c>
    </row>
    <row r="916">
      <c r="A916" t="n">
        <v>12</v>
      </c>
      <c r="B916" t="n">
        <v>95</v>
      </c>
      <c r="C916" t="inlineStr">
        <is>
          <t xml:space="preserve">CONCLUIDO	</t>
        </is>
      </c>
      <c r="D916" t="n">
        <v>5.8873</v>
      </c>
      <c r="E916" t="n">
        <v>16.99</v>
      </c>
      <c r="F916" t="n">
        <v>13.36</v>
      </c>
      <c r="G916" t="n">
        <v>25.86</v>
      </c>
      <c r="H916" t="n">
        <v>0.37</v>
      </c>
      <c r="I916" t="n">
        <v>31</v>
      </c>
      <c r="J916" t="n">
        <v>190.25</v>
      </c>
      <c r="K916" t="n">
        <v>53.44</v>
      </c>
      <c r="L916" t="n">
        <v>4</v>
      </c>
      <c r="M916" t="n">
        <v>29</v>
      </c>
      <c r="N916" t="n">
        <v>37.82</v>
      </c>
      <c r="O916" t="n">
        <v>23698.48</v>
      </c>
      <c r="P916" t="n">
        <v>167.55</v>
      </c>
      <c r="Q916" t="n">
        <v>988.24</v>
      </c>
      <c r="R916" t="n">
        <v>56.67</v>
      </c>
      <c r="S916" t="n">
        <v>35.43</v>
      </c>
      <c r="T916" t="n">
        <v>9490.879999999999</v>
      </c>
      <c r="U916" t="n">
        <v>0.63</v>
      </c>
      <c r="V916" t="n">
        <v>0.85</v>
      </c>
      <c r="W916" t="n">
        <v>3.02</v>
      </c>
      <c r="X916" t="n">
        <v>0.61</v>
      </c>
      <c r="Y916" t="n">
        <v>1</v>
      </c>
      <c r="Z916" t="n">
        <v>10</v>
      </c>
    </row>
    <row r="917">
      <c r="A917" t="n">
        <v>13</v>
      </c>
      <c r="B917" t="n">
        <v>95</v>
      </c>
      <c r="C917" t="inlineStr">
        <is>
          <t xml:space="preserve">CONCLUIDO	</t>
        </is>
      </c>
      <c r="D917" t="n">
        <v>5.9327</v>
      </c>
      <c r="E917" t="n">
        <v>16.86</v>
      </c>
      <c r="F917" t="n">
        <v>13.31</v>
      </c>
      <c r="G917" t="n">
        <v>27.53</v>
      </c>
      <c r="H917" t="n">
        <v>0.4</v>
      </c>
      <c r="I917" t="n">
        <v>29</v>
      </c>
      <c r="J917" t="n">
        <v>190.63</v>
      </c>
      <c r="K917" t="n">
        <v>53.44</v>
      </c>
      <c r="L917" t="n">
        <v>4.25</v>
      </c>
      <c r="M917" t="n">
        <v>27</v>
      </c>
      <c r="N917" t="n">
        <v>37.95</v>
      </c>
      <c r="O917" t="n">
        <v>23745.63</v>
      </c>
      <c r="P917" t="n">
        <v>165.67</v>
      </c>
      <c r="Q917" t="n">
        <v>988.1900000000001</v>
      </c>
      <c r="R917" t="n">
        <v>54.9</v>
      </c>
      <c r="S917" t="n">
        <v>35.43</v>
      </c>
      <c r="T917" t="n">
        <v>8615.6</v>
      </c>
      <c r="U917" t="n">
        <v>0.65</v>
      </c>
      <c r="V917" t="n">
        <v>0.86</v>
      </c>
      <c r="W917" t="n">
        <v>3.01</v>
      </c>
      <c r="X917" t="n">
        <v>0.55</v>
      </c>
      <c r="Y917" t="n">
        <v>1</v>
      </c>
      <c r="Z917" t="n">
        <v>10</v>
      </c>
    </row>
    <row r="918">
      <c r="A918" t="n">
        <v>14</v>
      </c>
      <c r="B918" t="n">
        <v>95</v>
      </c>
      <c r="C918" t="inlineStr">
        <is>
          <t xml:space="preserve">CONCLUIDO	</t>
        </is>
      </c>
      <c r="D918" t="n">
        <v>5.9422</v>
      </c>
      <c r="E918" t="n">
        <v>16.83</v>
      </c>
      <c r="F918" t="n">
        <v>13.32</v>
      </c>
      <c r="G918" t="n">
        <v>28.54</v>
      </c>
      <c r="H918" t="n">
        <v>0.42</v>
      </c>
      <c r="I918" t="n">
        <v>28</v>
      </c>
      <c r="J918" t="n">
        <v>191.02</v>
      </c>
      <c r="K918" t="n">
        <v>53.44</v>
      </c>
      <c r="L918" t="n">
        <v>4.5</v>
      </c>
      <c r="M918" t="n">
        <v>26</v>
      </c>
      <c r="N918" t="n">
        <v>38.08</v>
      </c>
      <c r="O918" t="n">
        <v>23792.83</v>
      </c>
      <c r="P918" t="n">
        <v>164.68</v>
      </c>
      <c r="Q918" t="n">
        <v>988.21</v>
      </c>
      <c r="R918" t="n">
        <v>55.36</v>
      </c>
      <c r="S918" t="n">
        <v>35.43</v>
      </c>
      <c r="T918" t="n">
        <v>8850.42</v>
      </c>
      <c r="U918" t="n">
        <v>0.64</v>
      </c>
      <c r="V918" t="n">
        <v>0.86</v>
      </c>
      <c r="W918" t="n">
        <v>3.01</v>
      </c>
      <c r="X918" t="n">
        <v>0.5600000000000001</v>
      </c>
      <c r="Y918" t="n">
        <v>1</v>
      </c>
      <c r="Z918" t="n">
        <v>10</v>
      </c>
    </row>
    <row r="919">
      <c r="A919" t="n">
        <v>15</v>
      </c>
      <c r="B919" t="n">
        <v>95</v>
      </c>
      <c r="C919" t="inlineStr">
        <is>
          <t xml:space="preserve">CONCLUIDO	</t>
        </is>
      </c>
      <c r="D919" t="n">
        <v>5.9891</v>
      </c>
      <c r="E919" t="n">
        <v>16.7</v>
      </c>
      <c r="F919" t="n">
        <v>13.26</v>
      </c>
      <c r="G919" t="n">
        <v>30.6</v>
      </c>
      <c r="H919" t="n">
        <v>0.44</v>
      </c>
      <c r="I919" t="n">
        <v>26</v>
      </c>
      <c r="J919" t="n">
        <v>191.4</v>
      </c>
      <c r="K919" t="n">
        <v>53.44</v>
      </c>
      <c r="L919" t="n">
        <v>4.75</v>
      </c>
      <c r="M919" t="n">
        <v>24</v>
      </c>
      <c r="N919" t="n">
        <v>38.22</v>
      </c>
      <c r="O919" t="n">
        <v>23840.07</v>
      </c>
      <c r="P919" t="n">
        <v>163.03</v>
      </c>
      <c r="Q919" t="n">
        <v>988.15</v>
      </c>
      <c r="R919" t="n">
        <v>53.29</v>
      </c>
      <c r="S919" t="n">
        <v>35.43</v>
      </c>
      <c r="T919" t="n">
        <v>7826.92</v>
      </c>
      <c r="U919" t="n">
        <v>0.66</v>
      </c>
      <c r="V919" t="n">
        <v>0.86</v>
      </c>
      <c r="W919" t="n">
        <v>3.01</v>
      </c>
      <c r="X919" t="n">
        <v>0.51</v>
      </c>
      <c r="Y919" t="n">
        <v>1</v>
      </c>
      <c r="Z919" t="n">
        <v>10</v>
      </c>
    </row>
    <row r="920">
      <c r="A920" t="n">
        <v>16</v>
      </c>
      <c r="B920" t="n">
        <v>95</v>
      </c>
      <c r="C920" t="inlineStr">
        <is>
          <t xml:space="preserve">CONCLUIDO	</t>
        </is>
      </c>
      <c r="D920" t="n">
        <v>6.0124</v>
      </c>
      <c r="E920" t="n">
        <v>16.63</v>
      </c>
      <c r="F920" t="n">
        <v>13.23</v>
      </c>
      <c r="G920" t="n">
        <v>31.76</v>
      </c>
      <c r="H920" t="n">
        <v>0.46</v>
      </c>
      <c r="I920" t="n">
        <v>25</v>
      </c>
      <c r="J920" t="n">
        <v>191.78</v>
      </c>
      <c r="K920" t="n">
        <v>53.44</v>
      </c>
      <c r="L920" t="n">
        <v>5</v>
      </c>
      <c r="M920" t="n">
        <v>23</v>
      </c>
      <c r="N920" t="n">
        <v>38.35</v>
      </c>
      <c r="O920" t="n">
        <v>23887.36</v>
      </c>
      <c r="P920" t="n">
        <v>161.39</v>
      </c>
      <c r="Q920" t="n">
        <v>988.13</v>
      </c>
      <c r="R920" t="n">
        <v>52.55</v>
      </c>
      <c r="S920" t="n">
        <v>35.43</v>
      </c>
      <c r="T920" t="n">
        <v>7460.3</v>
      </c>
      <c r="U920" t="n">
        <v>0.67</v>
      </c>
      <c r="V920" t="n">
        <v>0.86</v>
      </c>
      <c r="W920" t="n">
        <v>3.01</v>
      </c>
      <c r="X920" t="n">
        <v>0.48</v>
      </c>
      <c r="Y920" t="n">
        <v>1</v>
      </c>
      <c r="Z920" t="n">
        <v>10</v>
      </c>
    </row>
    <row r="921">
      <c r="A921" t="n">
        <v>17</v>
      </c>
      <c r="B921" t="n">
        <v>95</v>
      </c>
      <c r="C921" t="inlineStr">
        <is>
          <t xml:space="preserve">CONCLUIDO	</t>
        </is>
      </c>
      <c r="D921" t="n">
        <v>6.0518</v>
      </c>
      <c r="E921" t="n">
        <v>16.52</v>
      </c>
      <c r="F921" t="n">
        <v>13.2</v>
      </c>
      <c r="G921" t="n">
        <v>34.43</v>
      </c>
      <c r="H921" t="n">
        <v>0.48</v>
      </c>
      <c r="I921" t="n">
        <v>23</v>
      </c>
      <c r="J921" t="n">
        <v>192.17</v>
      </c>
      <c r="K921" t="n">
        <v>53.44</v>
      </c>
      <c r="L921" t="n">
        <v>5.25</v>
      </c>
      <c r="M921" t="n">
        <v>21</v>
      </c>
      <c r="N921" t="n">
        <v>38.48</v>
      </c>
      <c r="O921" t="n">
        <v>23934.69</v>
      </c>
      <c r="P921" t="n">
        <v>159.89</v>
      </c>
      <c r="Q921" t="n">
        <v>988.11</v>
      </c>
      <c r="R921" t="n">
        <v>51.71</v>
      </c>
      <c r="S921" t="n">
        <v>35.43</v>
      </c>
      <c r="T921" t="n">
        <v>7052.45</v>
      </c>
      <c r="U921" t="n">
        <v>0.6899999999999999</v>
      </c>
      <c r="V921" t="n">
        <v>0.86</v>
      </c>
      <c r="W921" t="n">
        <v>3</v>
      </c>
      <c r="X921" t="n">
        <v>0.45</v>
      </c>
      <c r="Y921" t="n">
        <v>1</v>
      </c>
      <c r="Z921" t="n">
        <v>10</v>
      </c>
    </row>
    <row r="922">
      <c r="A922" t="n">
        <v>18</v>
      </c>
      <c r="B922" t="n">
        <v>95</v>
      </c>
      <c r="C922" t="inlineStr">
        <is>
          <t xml:space="preserve">CONCLUIDO	</t>
        </is>
      </c>
      <c r="D922" t="n">
        <v>6.0755</v>
      </c>
      <c r="E922" t="n">
        <v>16.46</v>
      </c>
      <c r="F922" t="n">
        <v>13.17</v>
      </c>
      <c r="G922" t="n">
        <v>35.92</v>
      </c>
      <c r="H922" t="n">
        <v>0.51</v>
      </c>
      <c r="I922" t="n">
        <v>22</v>
      </c>
      <c r="J922" t="n">
        <v>192.55</v>
      </c>
      <c r="K922" t="n">
        <v>53.44</v>
      </c>
      <c r="L922" t="n">
        <v>5.5</v>
      </c>
      <c r="M922" t="n">
        <v>20</v>
      </c>
      <c r="N922" t="n">
        <v>38.62</v>
      </c>
      <c r="O922" t="n">
        <v>23982.06</v>
      </c>
      <c r="P922" t="n">
        <v>158.62</v>
      </c>
      <c r="Q922" t="n">
        <v>988.12</v>
      </c>
      <c r="R922" t="n">
        <v>50.66</v>
      </c>
      <c r="S922" t="n">
        <v>35.43</v>
      </c>
      <c r="T922" t="n">
        <v>6531.64</v>
      </c>
      <c r="U922" t="n">
        <v>0.7</v>
      </c>
      <c r="V922" t="n">
        <v>0.87</v>
      </c>
      <c r="W922" t="n">
        <v>3</v>
      </c>
      <c r="X922" t="n">
        <v>0.42</v>
      </c>
      <c r="Y922" t="n">
        <v>1</v>
      </c>
      <c r="Z922" t="n">
        <v>10</v>
      </c>
    </row>
    <row r="923">
      <c r="A923" t="n">
        <v>19</v>
      </c>
      <c r="B923" t="n">
        <v>95</v>
      </c>
      <c r="C923" t="inlineStr">
        <is>
          <t xml:space="preserve">CONCLUIDO	</t>
        </is>
      </c>
      <c r="D923" t="n">
        <v>6.0915</v>
      </c>
      <c r="E923" t="n">
        <v>16.42</v>
      </c>
      <c r="F923" t="n">
        <v>13.17</v>
      </c>
      <c r="G923" t="n">
        <v>37.62</v>
      </c>
      <c r="H923" t="n">
        <v>0.53</v>
      </c>
      <c r="I923" t="n">
        <v>21</v>
      </c>
      <c r="J923" t="n">
        <v>192.94</v>
      </c>
      <c r="K923" t="n">
        <v>53.44</v>
      </c>
      <c r="L923" t="n">
        <v>5.75</v>
      </c>
      <c r="M923" t="n">
        <v>19</v>
      </c>
      <c r="N923" t="n">
        <v>38.75</v>
      </c>
      <c r="O923" t="n">
        <v>24029.48</v>
      </c>
      <c r="P923" t="n">
        <v>157.21</v>
      </c>
      <c r="Q923" t="n">
        <v>988.09</v>
      </c>
      <c r="R923" t="n">
        <v>50.57</v>
      </c>
      <c r="S923" t="n">
        <v>35.43</v>
      </c>
      <c r="T923" t="n">
        <v>6492.51</v>
      </c>
      <c r="U923" t="n">
        <v>0.7</v>
      </c>
      <c r="V923" t="n">
        <v>0.87</v>
      </c>
      <c r="W923" t="n">
        <v>3</v>
      </c>
      <c r="X923" t="n">
        <v>0.41</v>
      </c>
      <c r="Y923" t="n">
        <v>1</v>
      </c>
      <c r="Z923" t="n">
        <v>10</v>
      </c>
    </row>
    <row r="924">
      <c r="A924" t="n">
        <v>20</v>
      </c>
      <c r="B924" t="n">
        <v>95</v>
      </c>
      <c r="C924" t="inlineStr">
        <is>
          <t xml:space="preserve">CONCLUIDO	</t>
        </is>
      </c>
      <c r="D924" t="n">
        <v>6.1222</v>
      </c>
      <c r="E924" t="n">
        <v>16.33</v>
      </c>
      <c r="F924" t="n">
        <v>13.12</v>
      </c>
      <c r="G924" t="n">
        <v>39.36</v>
      </c>
      <c r="H924" t="n">
        <v>0.55</v>
      </c>
      <c r="I924" t="n">
        <v>20</v>
      </c>
      <c r="J924" t="n">
        <v>193.32</v>
      </c>
      <c r="K924" t="n">
        <v>53.44</v>
      </c>
      <c r="L924" t="n">
        <v>6</v>
      </c>
      <c r="M924" t="n">
        <v>18</v>
      </c>
      <c r="N924" t="n">
        <v>38.89</v>
      </c>
      <c r="O924" t="n">
        <v>24076.95</v>
      </c>
      <c r="P924" t="n">
        <v>155.78</v>
      </c>
      <c r="Q924" t="n">
        <v>988.1799999999999</v>
      </c>
      <c r="R924" t="n">
        <v>49.03</v>
      </c>
      <c r="S924" t="n">
        <v>35.43</v>
      </c>
      <c r="T924" t="n">
        <v>5727.66</v>
      </c>
      <c r="U924" t="n">
        <v>0.72</v>
      </c>
      <c r="V924" t="n">
        <v>0.87</v>
      </c>
      <c r="W924" t="n">
        <v>3</v>
      </c>
      <c r="X924" t="n">
        <v>0.37</v>
      </c>
      <c r="Y924" t="n">
        <v>1</v>
      </c>
      <c r="Z924" t="n">
        <v>10</v>
      </c>
    </row>
    <row r="925">
      <c r="A925" t="n">
        <v>21</v>
      </c>
      <c r="B925" t="n">
        <v>95</v>
      </c>
      <c r="C925" t="inlineStr">
        <is>
          <t xml:space="preserve">CONCLUIDO	</t>
        </is>
      </c>
      <c r="D925" t="n">
        <v>6.1442</v>
      </c>
      <c r="E925" t="n">
        <v>16.28</v>
      </c>
      <c r="F925" t="n">
        <v>13.1</v>
      </c>
      <c r="G925" t="n">
        <v>41.37</v>
      </c>
      <c r="H925" t="n">
        <v>0.57</v>
      </c>
      <c r="I925" t="n">
        <v>19</v>
      </c>
      <c r="J925" t="n">
        <v>193.71</v>
      </c>
      <c r="K925" t="n">
        <v>53.44</v>
      </c>
      <c r="L925" t="n">
        <v>6.25</v>
      </c>
      <c r="M925" t="n">
        <v>17</v>
      </c>
      <c r="N925" t="n">
        <v>39.02</v>
      </c>
      <c r="O925" t="n">
        <v>24124.47</v>
      </c>
      <c r="P925" t="n">
        <v>154.24</v>
      </c>
      <c r="Q925" t="n">
        <v>988.1799999999999</v>
      </c>
      <c r="R925" t="n">
        <v>48.62</v>
      </c>
      <c r="S925" t="n">
        <v>35.43</v>
      </c>
      <c r="T925" t="n">
        <v>5527.27</v>
      </c>
      <c r="U925" t="n">
        <v>0.73</v>
      </c>
      <c r="V925" t="n">
        <v>0.87</v>
      </c>
      <c r="W925" t="n">
        <v>2.99</v>
      </c>
      <c r="X925" t="n">
        <v>0.35</v>
      </c>
      <c r="Y925" t="n">
        <v>1</v>
      </c>
      <c r="Z925" t="n">
        <v>10</v>
      </c>
    </row>
    <row r="926">
      <c r="A926" t="n">
        <v>22</v>
      </c>
      <c r="B926" t="n">
        <v>95</v>
      </c>
      <c r="C926" t="inlineStr">
        <is>
          <t xml:space="preserve">CONCLUIDO	</t>
        </is>
      </c>
      <c r="D926" t="n">
        <v>6.1629</v>
      </c>
      <c r="E926" t="n">
        <v>16.23</v>
      </c>
      <c r="F926" t="n">
        <v>13.09</v>
      </c>
      <c r="G926" t="n">
        <v>43.62</v>
      </c>
      <c r="H926" t="n">
        <v>0.59</v>
      </c>
      <c r="I926" t="n">
        <v>18</v>
      </c>
      <c r="J926" t="n">
        <v>194.09</v>
      </c>
      <c r="K926" t="n">
        <v>53.44</v>
      </c>
      <c r="L926" t="n">
        <v>6.5</v>
      </c>
      <c r="M926" t="n">
        <v>16</v>
      </c>
      <c r="N926" t="n">
        <v>39.16</v>
      </c>
      <c r="O926" t="n">
        <v>24172.03</v>
      </c>
      <c r="P926" t="n">
        <v>152.96</v>
      </c>
      <c r="Q926" t="n">
        <v>988.2</v>
      </c>
      <c r="R926" t="n">
        <v>48.05</v>
      </c>
      <c r="S926" t="n">
        <v>35.43</v>
      </c>
      <c r="T926" t="n">
        <v>5245.37</v>
      </c>
      <c r="U926" t="n">
        <v>0.74</v>
      </c>
      <c r="V926" t="n">
        <v>0.87</v>
      </c>
      <c r="W926" t="n">
        <v>3</v>
      </c>
      <c r="X926" t="n">
        <v>0.33</v>
      </c>
      <c r="Y926" t="n">
        <v>1</v>
      </c>
      <c r="Z926" t="n">
        <v>10</v>
      </c>
    </row>
    <row r="927">
      <c r="A927" t="n">
        <v>23</v>
      </c>
      <c r="B927" t="n">
        <v>95</v>
      </c>
      <c r="C927" t="inlineStr">
        <is>
          <t xml:space="preserve">CONCLUIDO	</t>
        </is>
      </c>
      <c r="D927" t="n">
        <v>6.1807</v>
      </c>
      <c r="E927" t="n">
        <v>16.18</v>
      </c>
      <c r="F927" t="n">
        <v>13.08</v>
      </c>
      <c r="G927" t="n">
        <v>46.16</v>
      </c>
      <c r="H927" t="n">
        <v>0.62</v>
      </c>
      <c r="I927" t="n">
        <v>17</v>
      </c>
      <c r="J927" t="n">
        <v>194.48</v>
      </c>
      <c r="K927" t="n">
        <v>53.44</v>
      </c>
      <c r="L927" t="n">
        <v>6.75</v>
      </c>
      <c r="M927" t="n">
        <v>15</v>
      </c>
      <c r="N927" t="n">
        <v>39.29</v>
      </c>
      <c r="O927" t="n">
        <v>24219.63</v>
      </c>
      <c r="P927" t="n">
        <v>149.94</v>
      </c>
      <c r="Q927" t="n">
        <v>988.1</v>
      </c>
      <c r="R927" t="n">
        <v>47.92</v>
      </c>
      <c r="S927" t="n">
        <v>35.43</v>
      </c>
      <c r="T927" t="n">
        <v>5188.29</v>
      </c>
      <c r="U927" t="n">
        <v>0.74</v>
      </c>
      <c r="V927" t="n">
        <v>0.87</v>
      </c>
      <c r="W927" t="n">
        <v>2.99</v>
      </c>
      <c r="X927" t="n">
        <v>0.32</v>
      </c>
      <c r="Y927" t="n">
        <v>1</v>
      </c>
      <c r="Z927" t="n">
        <v>10</v>
      </c>
    </row>
    <row r="928">
      <c r="A928" t="n">
        <v>24</v>
      </c>
      <c r="B928" t="n">
        <v>95</v>
      </c>
      <c r="C928" t="inlineStr">
        <is>
          <t xml:space="preserve">CONCLUIDO	</t>
        </is>
      </c>
      <c r="D928" t="n">
        <v>6.1794</v>
      </c>
      <c r="E928" t="n">
        <v>16.18</v>
      </c>
      <c r="F928" t="n">
        <v>13.08</v>
      </c>
      <c r="G928" t="n">
        <v>46.17</v>
      </c>
      <c r="H928" t="n">
        <v>0.64</v>
      </c>
      <c r="I928" t="n">
        <v>17</v>
      </c>
      <c r="J928" t="n">
        <v>194.86</v>
      </c>
      <c r="K928" t="n">
        <v>53.44</v>
      </c>
      <c r="L928" t="n">
        <v>7</v>
      </c>
      <c r="M928" t="n">
        <v>15</v>
      </c>
      <c r="N928" t="n">
        <v>39.43</v>
      </c>
      <c r="O928" t="n">
        <v>24267.28</v>
      </c>
      <c r="P928" t="n">
        <v>149.68</v>
      </c>
      <c r="Q928" t="n">
        <v>988.14</v>
      </c>
      <c r="R928" t="n">
        <v>48.01</v>
      </c>
      <c r="S928" t="n">
        <v>35.43</v>
      </c>
      <c r="T928" t="n">
        <v>5230.24</v>
      </c>
      <c r="U928" t="n">
        <v>0.74</v>
      </c>
      <c r="V928" t="n">
        <v>0.87</v>
      </c>
      <c r="W928" t="n">
        <v>2.99</v>
      </c>
      <c r="X928" t="n">
        <v>0.33</v>
      </c>
      <c r="Y928" t="n">
        <v>1</v>
      </c>
      <c r="Z928" t="n">
        <v>10</v>
      </c>
    </row>
    <row r="929">
      <c r="A929" t="n">
        <v>25</v>
      </c>
      <c r="B929" t="n">
        <v>95</v>
      </c>
      <c r="C929" t="inlineStr">
        <is>
          <t xml:space="preserve">CONCLUIDO	</t>
        </is>
      </c>
      <c r="D929" t="n">
        <v>6.2066</v>
      </c>
      <c r="E929" t="n">
        <v>16.11</v>
      </c>
      <c r="F929" t="n">
        <v>13.05</v>
      </c>
      <c r="G929" t="n">
        <v>48.93</v>
      </c>
      <c r="H929" t="n">
        <v>0.66</v>
      </c>
      <c r="I929" t="n">
        <v>16</v>
      </c>
      <c r="J929" t="n">
        <v>195.25</v>
      </c>
      <c r="K929" t="n">
        <v>53.44</v>
      </c>
      <c r="L929" t="n">
        <v>7.25</v>
      </c>
      <c r="M929" t="n">
        <v>14</v>
      </c>
      <c r="N929" t="n">
        <v>39.57</v>
      </c>
      <c r="O929" t="n">
        <v>24314.98</v>
      </c>
      <c r="P929" t="n">
        <v>148.66</v>
      </c>
      <c r="Q929" t="n">
        <v>988.09</v>
      </c>
      <c r="R929" t="n">
        <v>46.94</v>
      </c>
      <c r="S929" t="n">
        <v>35.43</v>
      </c>
      <c r="T929" t="n">
        <v>4700.28</v>
      </c>
      <c r="U929" t="n">
        <v>0.75</v>
      </c>
      <c r="V929" t="n">
        <v>0.87</v>
      </c>
      <c r="W929" t="n">
        <v>2.99</v>
      </c>
      <c r="X929" t="n">
        <v>0.29</v>
      </c>
      <c r="Y929" t="n">
        <v>1</v>
      </c>
      <c r="Z929" t="n">
        <v>10</v>
      </c>
    </row>
    <row r="930">
      <c r="A930" t="n">
        <v>26</v>
      </c>
      <c r="B930" t="n">
        <v>95</v>
      </c>
      <c r="C930" t="inlineStr">
        <is>
          <t xml:space="preserve">CONCLUIDO	</t>
        </is>
      </c>
      <c r="D930" t="n">
        <v>6.2215</v>
      </c>
      <c r="E930" t="n">
        <v>16.07</v>
      </c>
      <c r="F930" t="n">
        <v>13.05</v>
      </c>
      <c r="G930" t="n">
        <v>52.19</v>
      </c>
      <c r="H930" t="n">
        <v>0.68</v>
      </c>
      <c r="I930" t="n">
        <v>15</v>
      </c>
      <c r="J930" t="n">
        <v>195.64</v>
      </c>
      <c r="K930" t="n">
        <v>53.44</v>
      </c>
      <c r="L930" t="n">
        <v>7.5</v>
      </c>
      <c r="M930" t="n">
        <v>13</v>
      </c>
      <c r="N930" t="n">
        <v>39.7</v>
      </c>
      <c r="O930" t="n">
        <v>24362.73</v>
      </c>
      <c r="P930" t="n">
        <v>146.51</v>
      </c>
      <c r="Q930" t="n">
        <v>988.08</v>
      </c>
      <c r="R930" t="n">
        <v>46.69</v>
      </c>
      <c r="S930" t="n">
        <v>35.43</v>
      </c>
      <c r="T930" t="n">
        <v>4579.46</v>
      </c>
      <c r="U930" t="n">
        <v>0.76</v>
      </c>
      <c r="V930" t="n">
        <v>0.87</v>
      </c>
      <c r="W930" t="n">
        <v>3</v>
      </c>
      <c r="X930" t="n">
        <v>0.29</v>
      </c>
      <c r="Y930" t="n">
        <v>1</v>
      </c>
      <c r="Z930" t="n">
        <v>10</v>
      </c>
    </row>
    <row r="931">
      <c r="A931" t="n">
        <v>27</v>
      </c>
      <c r="B931" t="n">
        <v>95</v>
      </c>
      <c r="C931" t="inlineStr">
        <is>
          <t xml:space="preserve">CONCLUIDO	</t>
        </is>
      </c>
      <c r="D931" t="n">
        <v>6.2306</v>
      </c>
      <c r="E931" t="n">
        <v>16.05</v>
      </c>
      <c r="F931" t="n">
        <v>13.02</v>
      </c>
      <c r="G931" t="n">
        <v>52.09</v>
      </c>
      <c r="H931" t="n">
        <v>0.7</v>
      </c>
      <c r="I931" t="n">
        <v>15</v>
      </c>
      <c r="J931" t="n">
        <v>196.03</v>
      </c>
      <c r="K931" t="n">
        <v>53.44</v>
      </c>
      <c r="L931" t="n">
        <v>7.75</v>
      </c>
      <c r="M931" t="n">
        <v>13</v>
      </c>
      <c r="N931" t="n">
        <v>39.84</v>
      </c>
      <c r="O931" t="n">
        <v>24410.52</v>
      </c>
      <c r="P931" t="n">
        <v>145.44</v>
      </c>
      <c r="Q931" t="n">
        <v>988.12</v>
      </c>
      <c r="R931" t="n">
        <v>46.22</v>
      </c>
      <c r="S931" t="n">
        <v>35.43</v>
      </c>
      <c r="T931" t="n">
        <v>4344.85</v>
      </c>
      <c r="U931" t="n">
        <v>0.77</v>
      </c>
      <c r="V931" t="n">
        <v>0.88</v>
      </c>
      <c r="W931" t="n">
        <v>2.99</v>
      </c>
      <c r="X931" t="n">
        <v>0.27</v>
      </c>
      <c r="Y931" t="n">
        <v>1</v>
      </c>
      <c r="Z931" t="n">
        <v>10</v>
      </c>
    </row>
    <row r="932">
      <c r="A932" t="n">
        <v>28</v>
      </c>
      <c r="B932" t="n">
        <v>95</v>
      </c>
      <c r="C932" t="inlineStr">
        <is>
          <t xml:space="preserve">CONCLUIDO	</t>
        </is>
      </c>
      <c r="D932" t="n">
        <v>6.2526</v>
      </c>
      <c r="E932" t="n">
        <v>15.99</v>
      </c>
      <c r="F932" t="n">
        <v>13</v>
      </c>
      <c r="G932" t="n">
        <v>55.73</v>
      </c>
      <c r="H932" t="n">
        <v>0.72</v>
      </c>
      <c r="I932" t="n">
        <v>14</v>
      </c>
      <c r="J932" t="n">
        <v>196.41</v>
      </c>
      <c r="K932" t="n">
        <v>53.44</v>
      </c>
      <c r="L932" t="n">
        <v>8</v>
      </c>
      <c r="M932" t="n">
        <v>12</v>
      </c>
      <c r="N932" t="n">
        <v>39.98</v>
      </c>
      <c r="O932" t="n">
        <v>24458.36</v>
      </c>
      <c r="P932" t="n">
        <v>143.63</v>
      </c>
      <c r="Q932" t="n">
        <v>988.1</v>
      </c>
      <c r="R932" t="n">
        <v>45.54</v>
      </c>
      <c r="S932" t="n">
        <v>35.43</v>
      </c>
      <c r="T932" t="n">
        <v>4010.82</v>
      </c>
      <c r="U932" t="n">
        <v>0.78</v>
      </c>
      <c r="V932" t="n">
        <v>0.88</v>
      </c>
      <c r="W932" t="n">
        <v>2.98</v>
      </c>
      <c r="X932" t="n">
        <v>0.25</v>
      </c>
      <c r="Y932" t="n">
        <v>1</v>
      </c>
      <c r="Z932" t="n">
        <v>10</v>
      </c>
    </row>
    <row r="933">
      <c r="A933" t="n">
        <v>29</v>
      </c>
      <c r="B933" t="n">
        <v>95</v>
      </c>
      <c r="C933" t="inlineStr">
        <is>
          <t xml:space="preserve">CONCLUIDO	</t>
        </is>
      </c>
      <c r="D933" t="n">
        <v>6.2556</v>
      </c>
      <c r="E933" t="n">
        <v>15.99</v>
      </c>
      <c r="F933" t="n">
        <v>13</v>
      </c>
      <c r="G933" t="n">
        <v>55.7</v>
      </c>
      <c r="H933" t="n">
        <v>0.74</v>
      </c>
      <c r="I933" t="n">
        <v>14</v>
      </c>
      <c r="J933" t="n">
        <v>196.8</v>
      </c>
      <c r="K933" t="n">
        <v>53.44</v>
      </c>
      <c r="L933" t="n">
        <v>8.25</v>
      </c>
      <c r="M933" t="n">
        <v>12</v>
      </c>
      <c r="N933" t="n">
        <v>40.12</v>
      </c>
      <c r="O933" t="n">
        <v>24506.24</v>
      </c>
      <c r="P933" t="n">
        <v>142.66</v>
      </c>
      <c r="Q933" t="n">
        <v>988.12</v>
      </c>
      <c r="R933" t="n">
        <v>45.17</v>
      </c>
      <c r="S933" t="n">
        <v>35.43</v>
      </c>
      <c r="T933" t="n">
        <v>3826.48</v>
      </c>
      <c r="U933" t="n">
        <v>0.78</v>
      </c>
      <c r="V933" t="n">
        <v>0.88</v>
      </c>
      <c r="W933" t="n">
        <v>2.99</v>
      </c>
      <c r="X933" t="n">
        <v>0.24</v>
      </c>
      <c r="Y933" t="n">
        <v>1</v>
      </c>
      <c r="Z933" t="n">
        <v>10</v>
      </c>
    </row>
    <row r="934">
      <c r="A934" t="n">
        <v>30</v>
      </c>
      <c r="B934" t="n">
        <v>95</v>
      </c>
      <c r="C934" t="inlineStr">
        <is>
          <t xml:space="preserve">CONCLUIDO	</t>
        </is>
      </c>
      <c r="D934" t="n">
        <v>6.2706</v>
      </c>
      <c r="E934" t="n">
        <v>15.95</v>
      </c>
      <c r="F934" t="n">
        <v>12.99</v>
      </c>
      <c r="G934" t="n">
        <v>59.98</v>
      </c>
      <c r="H934" t="n">
        <v>0.77</v>
      </c>
      <c r="I934" t="n">
        <v>13</v>
      </c>
      <c r="J934" t="n">
        <v>197.19</v>
      </c>
      <c r="K934" t="n">
        <v>53.44</v>
      </c>
      <c r="L934" t="n">
        <v>8.5</v>
      </c>
      <c r="M934" t="n">
        <v>11</v>
      </c>
      <c r="N934" t="n">
        <v>40.26</v>
      </c>
      <c r="O934" t="n">
        <v>24554.18</v>
      </c>
      <c r="P934" t="n">
        <v>140.88</v>
      </c>
      <c r="Q934" t="n">
        <v>988.17</v>
      </c>
      <c r="R934" t="n">
        <v>45.27</v>
      </c>
      <c r="S934" t="n">
        <v>35.43</v>
      </c>
      <c r="T934" t="n">
        <v>3879.17</v>
      </c>
      <c r="U934" t="n">
        <v>0.78</v>
      </c>
      <c r="V934" t="n">
        <v>0.88</v>
      </c>
      <c r="W934" t="n">
        <v>2.99</v>
      </c>
      <c r="X934" t="n">
        <v>0.24</v>
      </c>
      <c r="Y934" t="n">
        <v>1</v>
      </c>
      <c r="Z934" t="n">
        <v>10</v>
      </c>
    </row>
    <row r="935">
      <c r="A935" t="n">
        <v>31</v>
      </c>
      <c r="B935" t="n">
        <v>95</v>
      </c>
      <c r="C935" t="inlineStr">
        <is>
          <t xml:space="preserve">CONCLUIDO	</t>
        </is>
      </c>
      <c r="D935" t="n">
        <v>6.2713</v>
      </c>
      <c r="E935" t="n">
        <v>15.95</v>
      </c>
      <c r="F935" t="n">
        <v>12.99</v>
      </c>
      <c r="G935" t="n">
        <v>59.97</v>
      </c>
      <c r="H935" t="n">
        <v>0.79</v>
      </c>
      <c r="I935" t="n">
        <v>13</v>
      </c>
      <c r="J935" t="n">
        <v>197.58</v>
      </c>
      <c r="K935" t="n">
        <v>53.44</v>
      </c>
      <c r="L935" t="n">
        <v>8.75</v>
      </c>
      <c r="M935" t="n">
        <v>10</v>
      </c>
      <c r="N935" t="n">
        <v>40.39</v>
      </c>
      <c r="O935" t="n">
        <v>24602.15</v>
      </c>
      <c r="P935" t="n">
        <v>139.82</v>
      </c>
      <c r="Q935" t="n">
        <v>988.1799999999999</v>
      </c>
      <c r="R935" t="n">
        <v>45.17</v>
      </c>
      <c r="S935" t="n">
        <v>35.43</v>
      </c>
      <c r="T935" t="n">
        <v>3828.92</v>
      </c>
      <c r="U935" t="n">
        <v>0.78</v>
      </c>
      <c r="V935" t="n">
        <v>0.88</v>
      </c>
      <c r="W935" t="n">
        <v>2.99</v>
      </c>
      <c r="X935" t="n">
        <v>0.24</v>
      </c>
      <c r="Y935" t="n">
        <v>1</v>
      </c>
      <c r="Z935" t="n">
        <v>10</v>
      </c>
    </row>
    <row r="936">
      <c r="A936" t="n">
        <v>32</v>
      </c>
      <c r="B936" t="n">
        <v>95</v>
      </c>
      <c r="C936" t="inlineStr">
        <is>
          <t xml:space="preserve">CONCLUIDO	</t>
        </is>
      </c>
      <c r="D936" t="n">
        <v>6.2947</v>
      </c>
      <c r="E936" t="n">
        <v>15.89</v>
      </c>
      <c r="F936" t="n">
        <v>12.97</v>
      </c>
      <c r="G936" t="n">
        <v>64.86</v>
      </c>
      <c r="H936" t="n">
        <v>0.8100000000000001</v>
      </c>
      <c r="I936" t="n">
        <v>12</v>
      </c>
      <c r="J936" t="n">
        <v>197.97</v>
      </c>
      <c r="K936" t="n">
        <v>53.44</v>
      </c>
      <c r="L936" t="n">
        <v>9</v>
      </c>
      <c r="M936" t="n">
        <v>6</v>
      </c>
      <c r="N936" t="n">
        <v>40.53</v>
      </c>
      <c r="O936" t="n">
        <v>24650.18</v>
      </c>
      <c r="P936" t="n">
        <v>137.17</v>
      </c>
      <c r="Q936" t="n">
        <v>988.16</v>
      </c>
      <c r="R936" t="n">
        <v>44.42</v>
      </c>
      <c r="S936" t="n">
        <v>35.43</v>
      </c>
      <c r="T936" t="n">
        <v>3461.38</v>
      </c>
      <c r="U936" t="n">
        <v>0.8</v>
      </c>
      <c r="V936" t="n">
        <v>0.88</v>
      </c>
      <c r="W936" t="n">
        <v>2.99</v>
      </c>
      <c r="X936" t="n">
        <v>0.22</v>
      </c>
      <c r="Y936" t="n">
        <v>1</v>
      </c>
      <c r="Z936" t="n">
        <v>10</v>
      </c>
    </row>
    <row r="937">
      <c r="A937" t="n">
        <v>33</v>
      </c>
      <c r="B937" t="n">
        <v>95</v>
      </c>
      <c r="C937" t="inlineStr">
        <is>
          <t xml:space="preserve">CONCLUIDO	</t>
        </is>
      </c>
      <c r="D937" t="n">
        <v>6.2954</v>
      </c>
      <c r="E937" t="n">
        <v>15.88</v>
      </c>
      <c r="F937" t="n">
        <v>12.97</v>
      </c>
      <c r="G937" t="n">
        <v>64.84999999999999</v>
      </c>
      <c r="H937" t="n">
        <v>0.83</v>
      </c>
      <c r="I937" t="n">
        <v>12</v>
      </c>
      <c r="J937" t="n">
        <v>198.36</v>
      </c>
      <c r="K937" t="n">
        <v>53.44</v>
      </c>
      <c r="L937" t="n">
        <v>9.25</v>
      </c>
      <c r="M937" t="n">
        <v>4</v>
      </c>
      <c r="N937" t="n">
        <v>40.67</v>
      </c>
      <c r="O937" t="n">
        <v>24698.26</v>
      </c>
      <c r="P937" t="n">
        <v>137.17</v>
      </c>
      <c r="Q937" t="n">
        <v>988.1</v>
      </c>
      <c r="R937" t="n">
        <v>44.33</v>
      </c>
      <c r="S937" t="n">
        <v>35.43</v>
      </c>
      <c r="T937" t="n">
        <v>3415.92</v>
      </c>
      <c r="U937" t="n">
        <v>0.8</v>
      </c>
      <c r="V937" t="n">
        <v>0.88</v>
      </c>
      <c r="W937" t="n">
        <v>2.99</v>
      </c>
      <c r="X937" t="n">
        <v>0.22</v>
      </c>
      <c r="Y937" t="n">
        <v>1</v>
      </c>
      <c r="Z937" t="n">
        <v>10</v>
      </c>
    </row>
    <row r="938">
      <c r="A938" t="n">
        <v>34</v>
      </c>
      <c r="B938" t="n">
        <v>95</v>
      </c>
      <c r="C938" t="inlineStr">
        <is>
          <t xml:space="preserve">CONCLUIDO	</t>
        </is>
      </c>
      <c r="D938" t="n">
        <v>6.2925</v>
      </c>
      <c r="E938" t="n">
        <v>15.89</v>
      </c>
      <c r="F938" t="n">
        <v>12.98</v>
      </c>
      <c r="G938" t="n">
        <v>64.88</v>
      </c>
      <c r="H938" t="n">
        <v>0.85</v>
      </c>
      <c r="I938" t="n">
        <v>12</v>
      </c>
      <c r="J938" t="n">
        <v>198.75</v>
      </c>
      <c r="K938" t="n">
        <v>53.44</v>
      </c>
      <c r="L938" t="n">
        <v>9.5</v>
      </c>
      <c r="M938" t="n">
        <v>3</v>
      </c>
      <c r="N938" t="n">
        <v>40.81</v>
      </c>
      <c r="O938" t="n">
        <v>24746.38</v>
      </c>
      <c r="P938" t="n">
        <v>136.91</v>
      </c>
      <c r="Q938" t="n">
        <v>988.12</v>
      </c>
      <c r="R938" t="n">
        <v>44.29</v>
      </c>
      <c r="S938" t="n">
        <v>35.43</v>
      </c>
      <c r="T938" t="n">
        <v>3398.09</v>
      </c>
      <c r="U938" t="n">
        <v>0.8</v>
      </c>
      <c r="V938" t="n">
        <v>0.88</v>
      </c>
      <c r="W938" t="n">
        <v>2.99</v>
      </c>
      <c r="X938" t="n">
        <v>0.22</v>
      </c>
      <c r="Y938" t="n">
        <v>1</v>
      </c>
      <c r="Z938" t="n">
        <v>10</v>
      </c>
    </row>
    <row r="939">
      <c r="A939" t="n">
        <v>35</v>
      </c>
      <c r="B939" t="n">
        <v>95</v>
      </c>
      <c r="C939" t="inlineStr">
        <is>
          <t xml:space="preserve">CONCLUIDO	</t>
        </is>
      </c>
      <c r="D939" t="n">
        <v>6.295</v>
      </c>
      <c r="E939" t="n">
        <v>15.89</v>
      </c>
      <c r="F939" t="n">
        <v>12.97</v>
      </c>
      <c r="G939" t="n">
        <v>64.84999999999999</v>
      </c>
      <c r="H939" t="n">
        <v>0.87</v>
      </c>
      <c r="I939" t="n">
        <v>12</v>
      </c>
      <c r="J939" t="n">
        <v>199.14</v>
      </c>
      <c r="K939" t="n">
        <v>53.44</v>
      </c>
      <c r="L939" t="n">
        <v>9.75</v>
      </c>
      <c r="M939" t="n">
        <v>2</v>
      </c>
      <c r="N939" t="n">
        <v>40.95</v>
      </c>
      <c r="O939" t="n">
        <v>24794.55</v>
      </c>
      <c r="P939" t="n">
        <v>136.73</v>
      </c>
      <c r="Q939" t="n">
        <v>988.14</v>
      </c>
      <c r="R939" t="n">
        <v>44.21</v>
      </c>
      <c r="S939" t="n">
        <v>35.43</v>
      </c>
      <c r="T939" t="n">
        <v>3357.01</v>
      </c>
      <c r="U939" t="n">
        <v>0.8</v>
      </c>
      <c r="V939" t="n">
        <v>0.88</v>
      </c>
      <c r="W939" t="n">
        <v>2.99</v>
      </c>
      <c r="X939" t="n">
        <v>0.22</v>
      </c>
      <c r="Y939" t="n">
        <v>1</v>
      </c>
      <c r="Z939" t="n">
        <v>10</v>
      </c>
    </row>
    <row r="940">
      <c r="A940" t="n">
        <v>36</v>
      </c>
      <c r="B940" t="n">
        <v>95</v>
      </c>
      <c r="C940" t="inlineStr">
        <is>
          <t xml:space="preserve">CONCLUIDO	</t>
        </is>
      </c>
      <c r="D940" t="n">
        <v>6.2939</v>
      </c>
      <c r="E940" t="n">
        <v>15.89</v>
      </c>
      <c r="F940" t="n">
        <v>12.97</v>
      </c>
      <c r="G940" t="n">
        <v>64.87</v>
      </c>
      <c r="H940" t="n">
        <v>0.89</v>
      </c>
      <c r="I940" t="n">
        <v>12</v>
      </c>
      <c r="J940" t="n">
        <v>199.53</v>
      </c>
      <c r="K940" t="n">
        <v>53.44</v>
      </c>
      <c r="L940" t="n">
        <v>10</v>
      </c>
      <c r="M940" t="n">
        <v>0</v>
      </c>
      <c r="N940" t="n">
        <v>41.1</v>
      </c>
      <c r="O940" t="n">
        <v>24842.77</v>
      </c>
      <c r="P940" t="n">
        <v>136.85</v>
      </c>
      <c r="Q940" t="n">
        <v>988.1799999999999</v>
      </c>
      <c r="R940" t="n">
        <v>44.14</v>
      </c>
      <c r="S940" t="n">
        <v>35.43</v>
      </c>
      <c r="T940" t="n">
        <v>3320.2</v>
      </c>
      <c r="U940" t="n">
        <v>0.8</v>
      </c>
      <c r="V940" t="n">
        <v>0.88</v>
      </c>
      <c r="W940" t="n">
        <v>3</v>
      </c>
      <c r="X940" t="n">
        <v>0.22</v>
      </c>
      <c r="Y940" t="n">
        <v>1</v>
      </c>
      <c r="Z940" t="n">
        <v>10</v>
      </c>
    </row>
    <row r="941">
      <c r="A941" t="n">
        <v>0</v>
      </c>
      <c r="B941" t="n">
        <v>55</v>
      </c>
      <c r="C941" t="inlineStr">
        <is>
          <t xml:space="preserve">CONCLUIDO	</t>
        </is>
      </c>
      <c r="D941" t="n">
        <v>5.1524</v>
      </c>
      <c r="E941" t="n">
        <v>19.41</v>
      </c>
      <c r="F941" t="n">
        <v>14.84</v>
      </c>
      <c r="G941" t="n">
        <v>8.56</v>
      </c>
      <c r="H941" t="n">
        <v>0.15</v>
      </c>
      <c r="I941" t="n">
        <v>104</v>
      </c>
      <c r="J941" t="n">
        <v>116.05</v>
      </c>
      <c r="K941" t="n">
        <v>43.4</v>
      </c>
      <c r="L941" t="n">
        <v>1</v>
      </c>
      <c r="M941" t="n">
        <v>102</v>
      </c>
      <c r="N941" t="n">
        <v>16.65</v>
      </c>
      <c r="O941" t="n">
        <v>14546.17</v>
      </c>
      <c r="P941" t="n">
        <v>143.91</v>
      </c>
      <c r="Q941" t="n">
        <v>988.5700000000001</v>
      </c>
      <c r="R941" t="n">
        <v>102.63</v>
      </c>
      <c r="S941" t="n">
        <v>35.43</v>
      </c>
      <c r="T941" t="n">
        <v>32106.22</v>
      </c>
      <c r="U941" t="n">
        <v>0.35</v>
      </c>
      <c r="V941" t="n">
        <v>0.77</v>
      </c>
      <c r="W941" t="n">
        <v>3.13</v>
      </c>
      <c r="X941" t="n">
        <v>2.08</v>
      </c>
      <c r="Y941" t="n">
        <v>1</v>
      </c>
      <c r="Z941" t="n">
        <v>10</v>
      </c>
    </row>
    <row r="942">
      <c r="A942" t="n">
        <v>1</v>
      </c>
      <c r="B942" t="n">
        <v>55</v>
      </c>
      <c r="C942" t="inlineStr">
        <is>
          <t xml:space="preserve">CONCLUIDO	</t>
        </is>
      </c>
      <c r="D942" t="n">
        <v>5.4526</v>
      </c>
      <c r="E942" t="n">
        <v>18.34</v>
      </c>
      <c r="F942" t="n">
        <v>14.34</v>
      </c>
      <c r="G942" t="n">
        <v>10.76</v>
      </c>
      <c r="H942" t="n">
        <v>0.19</v>
      </c>
      <c r="I942" t="n">
        <v>80</v>
      </c>
      <c r="J942" t="n">
        <v>116.37</v>
      </c>
      <c r="K942" t="n">
        <v>43.4</v>
      </c>
      <c r="L942" t="n">
        <v>1.25</v>
      </c>
      <c r="M942" t="n">
        <v>78</v>
      </c>
      <c r="N942" t="n">
        <v>16.72</v>
      </c>
      <c r="O942" t="n">
        <v>14585.96</v>
      </c>
      <c r="P942" t="n">
        <v>137.37</v>
      </c>
      <c r="Q942" t="n">
        <v>988.39</v>
      </c>
      <c r="R942" t="n">
        <v>87.09999999999999</v>
      </c>
      <c r="S942" t="n">
        <v>35.43</v>
      </c>
      <c r="T942" t="n">
        <v>24460.32</v>
      </c>
      <c r="U942" t="n">
        <v>0.41</v>
      </c>
      <c r="V942" t="n">
        <v>0.79</v>
      </c>
      <c r="W942" t="n">
        <v>3.1</v>
      </c>
      <c r="X942" t="n">
        <v>1.59</v>
      </c>
      <c r="Y942" t="n">
        <v>1</v>
      </c>
      <c r="Z942" t="n">
        <v>10</v>
      </c>
    </row>
    <row r="943">
      <c r="A943" t="n">
        <v>2</v>
      </c>
      <c r="B943" t="n">
        <v>55</v>
      </c>
      <c r="C943" t="inlineStr">
        <is>
          <t xml:space="preserve">CONCLUIDO	</t>
        </is>
      </c>
      <c r="D943" t="n">
        <v>5.6562</v>
      </c>
      <c r="E943" t="n">
        <v>17.68</v>
      </c>
      <c r="F943" t="n">
        <v>14.04</v>
      </c>
      <c r="G943" t="n">
        <v>12.96</v>
      </c>
      <c r="H943" t="n">
        <v>0.23</v>
      </c>
      <c r="I943" t="n">
        <v>65</v>
      </c>
      <c r="J943" t="n">
        <v>116.69</v>
      </c>
      <c r="K943" t="n">
        <v>43.4</v>
      </c>
      <c r="L943" t="n">
        <v>1.5</v>
      </c>
      <c r="M943" t="n">
        <v>63</v>
      </c>
      <c r="N943" t="n">
        <v>16.79</v>
      </c>
      <c r="O943" t="n">
        <v>14625.77</v>
      </c>
      <c r="P943" t="n">
        <v>132.5</v>
      </c>
      <c r="Q943" t="n">
        <v>988.22</v>
      </c>
      <c r="R943" t="n">
        <v>77.70999999999999</v>
      </c>
      <c r="S943" t="n">
        <v>35.43</v>
      </c>
      <c r="T943" t="n">
        <v>19843.05</v>
      </c>
      <c r="U943" t="n">
        <v>0.46</v>
      </c>
      <c r="V943" t="n">
        <v>0.8100000000000001</v>
      </c>
      <c r="W943" t="n">
        <v>3.07</v>
      </c>
      <c r="X943" t="n">
        <v>1.29</v>
      </c>
      <c r="Y943" t="n">
        <v>1</v>
      </c>
      <c r="Z943" t="n">
        <v>10</v>
      </c>
    </row>
    <row r="944">
      <c r="A944" t="n">
        <v>3</v>
      </c>
      <c r="B944" t="n">
        <v>55</v>
      </c>
      <c r="C944" t="inlineStr">
        <is>
          <t xml:space="preserve">CONCLUIDO	</t>
        </is>
      </c>
      <c r="D944" t="n">
        <v>5.813</v>
      </c>
      <c r="E944" t="n">
        <v>17.2</v>
      </c>
      <c r="F944" t="n">
        <v>13.83</v>
      </c>
      <c r="G944" t="n">
        <v>15.37</v>
      </c>
      <c r="H944" t="n">
        <v>0.26</v>
      </c>
      <c r="I944" t="n">
        <v>54</v>
      </c>
      <c r="J944" t="n">
        <v>117.01</v>
      </c>
      <c r="K944" t="n">
        <v>43.4</v>
      </c>
      <c r="L944" t="n">
        <v>1.75</v>
      </c>
      <c r="M944" t="n">
        <v>52</v>
      </c>
      <c r="N944" t="n">
        <v>16.86</v>
      </c>
      <c r="O944" t="n">
        <v>14665.62</v>
      </c>
      <c r="P944" t="n">
        <v>128.79</v>
      </c>
      <c r="Q944" t="n">
        <v>988.14</v>
      </c>
      <c r="R944" t="n">
        <v>71.27</v>
      </c>
      <c r="S944" t="n">
        <v>35.43</v>
      </c>
      <c r="T944" t="n">
        <v>16676.74</v>
      </c>
      <c r="U944" t="n">
        <v>0.5</v>
      </c>
      <c r="V944" t="n">
        <v>0.82</v>
      </c>
      <c r="W944" t="n">
        <v>3.05</v>
      </c>
      <c r="X944" t="n">
        <v>1.07</v>
      </c>
      <c r="Y944" t="n">
        <v>1</v>
      </c>
      <c r="Z944" t="n">
        <v>10</v>
      </c>
    </row>
    <row r="945">
      <c r="A945" t="n">
        <v>4</v>
      </c>
      <c r="B945" t="n">
        <v>55</v>
      </c>
      <c r="C945" t="inlineStr">
        <is>
          <t xml:space="preserve">CONCLUIDO	</t>
        </is>
      </c>
      <c r="D945" t="n">
        <v>5.9453</v>
      </c>
      <c r="E945" t="n">
        <v>16.82</v>
      </c>
      <c r="F945" t="n">
        <v>13.64</v>
      </c>
      <c r="G945" t="n">
        <v>17.79</v>
      </c>
      <c r="H945" t="n">
        <v>0.3</v>
      </c>
      <c r="I945" t="n">
        <v>46</v>
      </c>
      <c r="J945" t="n">
        <v>117.34</v>
      </c>
      <c r="K945" t="n">
        <v>43.4</v>
      </c>
      <c r="L945" t="n">
        <v>2</v>
      </c>
      <c r="M945" t="n">
        <v>44</v>
      </c>
      <c r="N945" t="n">
        <v>16.94</v>
      </c>
      <c r="O945" t="n">
        <v>14705.49</v>
      </c>
      <c r="P945" t="n">
        <v>124.98</v>
      </c>
      <c r="Q945" t="n">
        <v>988.24</v>
      </c>
      <c r="R945" t="n">
        <v>65.28</v>
      </c>
      <c r="S945" t="n">
        <v>35.43</v>
      </c>
      <c r="T945" t="n">
        <v>13721.64</v>
      </c>
      <c r="U945" t="n">
        <v>0.54</v>
      </c>
      <c r="V945" t="n">
        <v>0.84</v>
      </c>
      <c r="W945" t="n">
        <v>3.03</v>
      </c>
      <c r="X945" t="n">
        <v>0.88</v>
      </c>
      <c r="Y945" t="n">
        <v>1</v>
      </c>
      <c r="Z945" t="n">
        <v>10</v>
      </c>
    </row>
    <row r="946">
      <c r="A946" t="n">
        <v>5</v>
      </c>
      <c r="B946" t="n">
        <v>55</v>
      </c>
      <c r="C946" t="inlineStr">
        <is>
          <t xml:space="preserve">CONCLUIDO	</t>
        </is>
      </c>
      <c r="D946" t="n">
        <v>6.0332</v>
      </c>
      <c r="E946" t="n">
        <v>16.58</v>
      </c>
      <c r="F946" t="n">
        <v>13.54</v>
      </c>
      <c r="G946" t="n">
        <v>20.3</v>
      </c>
      <c r="H946" t="n">
        <v>0.34</v>
      </c>
      <c r="I946" t="n">
        <v>40</v>
      </c>
      <c r="J946" t="n">
        <v>117.66</v>
      </c>
      <c r="K946" t="n">
        <v>43.4</v>
      </c>
      <c r="L946" t="n">
        <v>2.25</v>
      </c>
      <c r="M946" t="n">
        <v>38</v>
      </c>
      <c r="N946" t="n">
        <v>17.01</v>
      </c>
      <c r="O946" t="n">
        <v>14745.39</v>
      </c>
      <c r="P946" t="n">
        <v>122.23</v>
      </c>
      <c r="Q946" t="n">
        <v>988.28</v>
      </c>
      <c r="R946" t="n">
        <v>61.61</v>
      </c>
      <c r="S946" t="n">
        <v>35.43</v>
      </c>
      <c r="T946" t="n">
        <v>11916.07</v>
      </c>
      <c r="U946" t="n">
        <v>0.58</v>
      </c>
      <c r="V946" t="n">
        <v>0.84</v>
      </c>
      <c r="W946" t="n">
        <v>3.04</v>
      </c>
      <c r="X946" t="n">
        <v>0.78</v>
      </c>
      <c r="Y946" t="n">
        <v>1</v>
      </c>
      <c r="Z946" t="n">
        <v>10</v>
      </c>
    </row>
    <row r="947">
      <c r="A947" t="n">
        <v>6</v>
      </c>
      <c r="B947" t="n">
        <v>55</v>
      </c>
      <c r="C947" t="inlineStr">
        <is>
          <t xml:space="preserve">CONCLUIDO	</t>
        </is>
      </c>
      <c r="D947" t="n">
        <v>6.1013</v>
      </c>
      <c r="E947" t="n">
        <v>16.39</v>
      </c>
      <c r="F947" t="n">
        <v>13.45</v>
      </c>
      <c r="G947" t="n">
        <v>22.41</v>
      </c>
      <c r="H947" t="n">
        <v>0.37</v>
      </c>
      <c r="I947" t="n">
        <v>36</v>
      </c>
      <c r="J947" t="n">
        <v>117.98</v>
      </c>
      <c r="K947" t="n">
        <v>43.4</v>
      </c>
      <c r="L947" t="n">
        <v>2.5</v>
      </c>
      <c r="M947" t="n">
        <v>34</v>
      </c>
      <c r="N947" t="n">
        <v>17.08</v>
      </c>
      <c r="O947" t="n">
        <v>14785.31</v>
      </c>
      <c r="P947" t="n">
        <v>119.75</v>
      </c>
      <c r="Q947" t="n">
        <v>988.15</v>
      </c>
      <c r="R947" t="n">
        <v>59.24</v>
      </c>
      <c r="S947" t="n">
        <v>35.43</v>
      </c>
      <c r="T947" t="n">
        <v>10750.44</v>
      </c>
      <c r="U947" t="n">
        <v>0.6</v>
      </c>
      <c r="V947" t="n">
        <v>0.85</v>
      </c>
      <c r="W947" t="n">
        <v>3.02</v>
      </c>
      <c r="X947" t="n">
        <v>0.6899999999999999</v>
      </c>
      <c r="Y947" t="n">
        <v>1</v>
      </c>
      <c r="Z947" t="n">
        <v>10</v>
      </c>
    </row>
    <row r="948">
      <c r="A948" t="n">
        <v>7</v>
      </c>
      <c r="B948" t="n">
        <v>55</v>
      </c>
      <c r="C948" t="inlineStr">
        <is>
          <t xml:space="preserve">CONCLUIDO	</t>
        </is>
      </c>
      <c r="D948" t="n">
        <v>6.1564</v>
      </c>
      <c r="E948" t="n">
        <v>16.24</v>
      </c>
      <c r="F948" t="n">
        <v>13.39</v>
      </c>
      <c r="G948" t="n">
        <v>25.12</v>
      </c>
      <c r="H948" t="n">
        <v>0.41</v>
      </c>
      <c r="I948" t="n">
        <v>32</v>
      </c>
      <c r="J948" t="n">
        <v>118.31</v>
      </c>
      <c r="K948" t="n">
        <v>43.4</v>
      </c>
      <c r="L948" t="n">
        <v>2.75</v>
      </c>
      <c r="M948" t="n">
        <v>30</v>
      </c>
      <c r="N948" t="n">
        <v>17.16</v>
      </c>
      <c r="O948" t="n">
        <v>14825.26</v>
      </c>
      <c r="P948" t="n">
        <v>116.75</v>
      </c>
      <c r="Q948" t="n">
        <v>988.13</v>
      </c>
      <c r="R948" t="n">
        <v>57.41</v>
      </c>
      <c r="S948" t="n">
        <v>35.43</v>
      </c>
      <c r="T948" t="n">
        <v>9856.209999999999</v>
      </c>
      <c r="U948" t="n">
        <v>0.62</v>
      </c>
      <c r="V948" t="n">
        <v>0.85</v>
      </c>
      <c r="W948" t="n">
        <v>3.03</v>
      </c>
      <c r="X948" t="n">
        <v>0.64</v>
      </c>
      <c r="Y948" t="n">
        <v>1</v>
      </c>
      <c r="Z948" t="n">
        <v>10</v>
      </c>
    </row>
    <row r="949">
      <c r="A949" t="n">
        <v>8</v>
      </c>
      <c r="B949" t="n">
        <v>55</v>
      </c>
      <c r="C949" t="inlineStr">
        <is>
          <t xml:space="preserve">CONCLUIDO	</t>
        </is>
      </c>
      <c r="D949" t="n">
        <v>6.2048</v>
      </c>
      <c r="E949" t="n">
        <v>16.12</v>
      </c>
      <c r="F949" t="n">
        <v>13.34</v>
      </c>
      <c r="G949" t="n">
        <v>27.6</v>
      </c>
      <c r="H949" t="n">
        <v>0.45</v>
      </c>
      <c r="I949" t="n">
        <v>29</v>
      </c>
      <c r="J949" t="n">
        <v>118.63</v>
      </c>
      <c r="K949" t="n">
        <v>43.4</v>
      </c>
      <c r="L949" t="n">
        <v>3</v>
      </c>
      <c r="M949" t="n">
        <v>27</v>
      </c>
      <c r="N949" t="n">
        <v>17.23</v>
      </c>
      <c r="O949" t="n">
        <v>14865.24</v>
      </c>
      <c r="P949" t="n">
        <v>114.11</v>
      </c>
      <c r="Q949" t="n">
        <v>988.17</v>
      </c>
      <c r="R949" t="n">
        <v>55.79</v>
      </c>
      <c r="S949" t="n">
        <v>35.43</v>
      </c>
      <c r="T949" t="n">
        <v>9062.040000000001</v>
      </c>
      <c r="U949" t="n">
        <v>0.64</v>
      </c>
      <c r="V949" t="n">
        <v>0.85</v>
      </c>
      <c r="W949" t="n">
        <v>3.02</v>
      </c>
      <c r="X949" t="n">
        <v>0.59</v>
      </c>
      <c r="Y949" t="n">
        <v>1</v>
      </c>
      <c r="Z949" t="n">
        <v>10</v>
      </c>
    </row>
    <row r="950">
      <c r="A950" t="n">
        <v>9</v>
      </c>
      <c r="B950" t="n">
        <v>55</v>
      </c>
      <c r="C950" t="inlineStr">
        <is>
          <t xml:space="preserve">CONCLUIDO	</t>
        </is>
      </c>
      <c r="D950" t="n">
        <v>6.2654</v>
      </c>
      <c r="E950" t="n">
        <v>15.96</v>
      </c>
      <c r="F950" t="n">
        <v>13.26</v>
      </c>
      <c r="G950" t="n">
        <v>30.59</v>
      </c>
      <c r="H950" t="n">
        <v>0.48</v>
      </c>
      <c r="I950" t="n">
        <v>26</v>
      </c>
      <c r="J950" t="n">
        <v>118.96</v>
      </c>
      <c r="K950" t="n">
        <v>43.4</v>
      </c>
      <c r="L950" t="n">
        <v>3.25</v>
      </c>
      <c r="M950" t="n">
        <v>24</v>
      </c>
      <c r="N950" t="n">
        <v>17.31</v>
      </c>
      <c r="O950" t="n">
        <v>14905.25</v>
      </c>
      <c r="P950" t="n">
        <v>111.65</v>
      </c>
      <c r="Q950" t="n">
        <v>988.17</v>
      </c>
      <c r="R950" t="n">
        <v>53.26</v>
      </c>
      <c r="S950" t="n">
        <v>35.43</v>
      </c>
      <c r="T950" t="n">
        <v>7813.34</v>
      </c>
      <c r="U950" t="n">
        <v>0.67</v>
      </c>
      <c r="V950" t="n">
        <v>0.86</v>
      </c>
      <c r="W950" t="n">
        <v>3.01</v>
      </c>
      <c r="X950" t="n">
        <v>0.5</v>
      </c>
      <c r="Y950" t="n">
        <v>1</v>
      </c>
      <c r="Z950" t="n">
        <v>10</v>
      </c>
    </row>
    <row r="951">
      <c r="A951" t="n">
        <v>10</v>
      </c>
      <c r="B951" t="n">
        <v>55</v>
      </c>
      <c r="C951" t="inlineStr">
        <is>
          <t xml:space="preserve">CONCLUIDO	</t>
        </is>
      </c>
      <c r="D951" t="n">
        <v>6.3024</v>
      </c>
      <c r="E951" t="n">
        <v>15.87</v>
      </c>
      <c r="F951" t="n">
        <v>13.21</v>
      </c>
      <c r="G951" t="n">
        <v>33.02</v>
      </c>
      <c r="H951" t="n">
        <v>0.52</v>
      </c>
      <c r="I951" t="n">
        <v>24</v>
      </c>
      <c r="J951" t="n">
        <v>119.28</v>
      </c>
      <c r="K951" t="n">
        <v>43.4</v>
      </c>
      <c r="L951" t="n">
        <v>3.5</v>
      </c>
      <c r="M951" t="n">
        <v>22</v>
      </c>
      <c r="N951" t="n">
        <v>17.38</v>
      </c>
      <c r="O951" t="n">
        <v>14945.29</v>
      </c>
      <c r="P951" t="n">
        <v>108.71</v>
      </c>
      <c r="Q951" t="n">
        <v>988.29</v>
      </c>
      <c r="R951" t="n">
        <v>51.67</v>
      </c>
      <c r="S951" t="n">
        <v>35.43</v>
      </c>
      <c r="T951" t="n">
        <v>7028.38</v>
      </c>
      <c r="U951" t="n">
        <v>0.6899999999999999</v>
      </c>
      <c r="V951" t="n">
        <v>0.86</v>
      </c>
      <c r="W951" t="n">
        <v>3.01</v>
      </c>
      <c r="X951" t="n">
        <v>0.45</v>
      </c>
      <c r="Y951" t="n">
        <v>1</v>
      </c>
      <c r="Z951" t="n">
        <v>10</v>
      </c>
    </row>
    <row r="952">
      <c r="A952" t="n">
        <v>11</v>
      </c>
      <c r="B952" t="n">
        <v>55</v>
      </c>
      <c r="C952" t="inlineStr">
        <is>
          <t xml:space="preserve">CONCLUIDO	</t>
        </is>
      </c>
      <c r="D952" t="n">
        <v>6.332</v>
      </c>
      <c r="E952" t="n">
        <v>15.79</v>
      </c>
      <c r="F952" t="n">
        <v>13.18</v>
      </c>
      <c r="G952" t="n">
        <v>35.95</v>
      </c>
      <c r="H952" t="n">
        <v>0.55</v>
      </c>
      <c r="I952" t="n">
        <v>22</v>
      </c>
      <c r="J952" t="n">
        <v>119.61</v>
      </c>
      <c r="K952" t="n">
        <v>43.4</v>
      </c>
      <c r="L952" t="n">
        <v>3.75</v>
      </c>
      <c r="M952" t="n">
        <v>19</v>
      </c>
      <c r="N952" t="n">
        <v>17.46</v>
      </c>
      <c r="O952" t="n">
        <v>14985.35</v>
      </c>
      <c r="P952" t="n">
        <v>106.59</v>
      </c>
      <c r="Q952" t="n">
        <v>988.13</v>
      </c>
      <c r="R952" t="n">
        <v>50.94</v>
      </c>
      <c r="S952" t="n">
        <v>35.43</v>
      </c>
      <c r="T952" t="n">
        <v>6671.9</v>
      </c>
      <c r="U952" t="n">
        <v>0.7</v>
      </c>
      <c r="V952" t="n">
        <v>0.86</v>
      </c>
      <c r="W952" t="n">
        <v>3.01</v>
      </c>
      <c r="X952" t="n">
        <v>0.43</v>
      </c>
      <c r="Y952" t="n">
        <v>1</v>
      </c>
      <c r="Z952" t="n">
        <v>10</v>
      </c>
    </row>
    <row r="953">
      <c r="A953" t="n">
        <v>12</v>
      </c>
      <c r="B953" t="n">
        <v>55</v>
      </c>
      <c r="C953" t="inlineStr">
        <is>
          <t xml:space="preserve">CONCLUIDO	</t>
        </is>
      </c>
      <c r="D953" t="n">
        <v>6.3656</v>
      </c>
      <c r="E953" t="n">
        <v>15.71</v>
      </c>
      <c r="F953" t="n">
        <v>13.15</v>
      </c>
      <c r="G953" t="n">
        <v>39.44</v>
      </c>
      <c r="H953" t="n">
        <v>0.59</v>
      </c>
      <c r="I953" t="n">
        <v>20</v>
      </c>
      <c r="J953" t="n">
        <v>119.93</v>
      </c>
      <c r="K953" t="n">
        <v>43.4</v>
      </c>
      <c r="L953" t="n">
        <v>4</v>
      </c>
      <c r="M953" t="n">
        <v>12</v>
      </c>
      <c r="N953" t="n">
        <v>17.53</v>
      </c>
      <c r="O953" t="n">
        <v>15025.44</v>
      </c>
      <c r="P953" t="n">
        <v>104.41</v>
      </c>
      <c r="Q953" t="n">
        <v>988.08</v>
      </c>
      <c r="R953" t="n">
        <v>49.51</v>
      </c>
      <c r="S953" t="n">
        <v>35.43</v>
      </c>
      <c r="T953" t="n">
        <v>5968</v>
      </c>
      <c r="U953" t="n">
        <v>0.72</v>
      </c>
      <c r="V953" t="n">
        <v>0.87</v>
      </c>
      <c r="W953" t="n">
        <v>3.01</v>
      </c>
      <c r="X953" t="n">
        <v>0.39</v>
      </c>
      <c r="Y953" t="n">
        <v>1</v>
      </c>
      <c r="Z953" t="n">
        <v>10</v>
      </c>
    </row>
    <row r="954">
      <c r="A954" t="n">
        <v>13</v>
      </c>
      <c r="B954" t="n">
        <v>55</v>
      </c>
      <c r="C954" t="inlineStr">
        <is>
          <t xml:space="preserve">CONCLUIDO	</t>
        </is>
      </c>
      <c r="D954" t="n">
        <v>6.3675</v>
      </c>
      <c r="E954" t="n">
        <v>15.7</v>
      </c>
      <c r="F954" t="n">
        <v>13.14</v>
      </c>
      <c r="G954" t="n">
        <v>39.43</v>
      </c>
      <c r="H954" t="n">
        <v>0.62</v>
      </c>
      <c r="I954" t="n">
        <v>20</v>
      </c>
      <c r="J954" t="n">
        <v>120.26</v>
      </c>
      <c r="K954" t="n">
        <v>43.4</v>
      </c>
      <c r="L954" t="n">
        <v>4.25</v>
      </c>
      <c r="M954" t="n">
        <v>4</v>
      </c>
      <c r="N954" t="n">
        <v>17.61</v>
      </c>
      <c r="O954" t="n">
        <v>15065.56</v>
      </c>
      <c r="P954" t="n">
        <v>103.39</v>
      </c>
      <c r="Q954" t="n">
        <v>988.38</v>
      </c>
      <c r="R954" t="n">
        <v>49.18</v>
      </c>
      <c r="S954" t="n">
        <v>35.43</v>
      </c>
      <c r="T954" t="n">
        <v>5798.86</v>
      </c>
      <c r="U954" t="n">
        <v>0.72</v>
      </c>
      <c r="V954" t="n">
        <v>0.87</v>
      </c>
      <c r="W954" t="n">
        <v>3.02</v>
      </c>
      <c r="X954" t="n">
        <v>0.39</v>
      </c>
      <c r="Y954" t="n">
        <v>1</v>
      </c>
      <c r="Z954" t="n">
        <v>10</v>
      </c>
    </row>
    <row r="955">
      <c r="A955" t="n">
        <v>14</v>
      </c>
      <c r="B955" t="n">
        <v>55</v>
      </c>
      <c r="C955" t="inlineStr">
        <is>
          <t xml:space="preserve">CONCLUIDO	</t>
        </is>
      </c>
      <c r="D955" t="n">
        <v>6.3865</v>
      </c>
      <c r="E955" t="n">
        <v>15.66</v>
      </c>
      <c r="F955" t="n">
        <v>13.12</v>
      </c>
      <c r="G955" t="n">
        <v>41.43</v>
      </c>
      <c r="H955" t="n">
        <v>0.66</v>
      </c>
      <c r="I955" t="n">
        <v>19</v>
      </c>
      <c r="J955" t="n">
        <v>120.58</v>
      </c>
      <c r="K955" t="n">
        <v>43.4</v>
      </c>
      <c r="L955" t="n">
        <v>4.5</v>
      </c>
      <c r="M955" t="n">
        <v>1</v>
      </c>
      <c r="N955" t="n">
        <v>17.68</v>
      </c>
      <c r="O955" t="n">
        <v>15105.7</v>
      </c>
      <c r="P955" t="n">
        <v>103.16</v>
      </c>
      <c r="Q955" t="n">
        <v>988.28</v>
      </c>
      <c r="R955" t="n">
        <v>48.46</v>
      </c>
      <c r="S955" t="n">
        <v>35.43</v>
      </c>
      <c r="T955" t="n">
        <v>5445.7</v>
      </c>
      <c r="U955" t="n">
        <v>0.73</v>
      </c>
      <c r="V955" t="n">
        <v>0.87</v>
      </c>
      <c r="W955" t="n">
        <v>3.02</v>
      </c>
      <c r="X955" t="n">
        <v>0.37</v>
      </c>
      <c r="Y955" t="n">
        <v>1</v>
      </c>
      <c r="Z955" t="n">
        <v>10</v>
      </c>
    </row>
    <row r="956">
      <c r="A956" t="n">
        <v>15</v>
      </c>
      <c r="B956" t="n">
        <v>55</v>
      </c>
      <c r="C956" t="inlineStr">
        <is>
          <t xml:space="preserve">CONCLUIDO	</t>
        </is>
      </c>
      <c r="D956" t="n">
        <v>6.3861</v>
      </c>
      <c r="E956" t="n">
        <v>15.66</v>
      </c>
      <c r="F956" t="n">
        <v>13.12</v>
      </c>
      <c r="G956" t="n">
        <v>41.43</v>
      </c>
      <c r="H956" t="n">
        <v>0.6899999999999999</v>
      </c>
      <c r="I956" t="n">
        <v>19</v>
      </c>
      <c r="J956" t="n">
        <v>120.91</v>
      </c>
      <c r="K956" t="n">
        <v>43.4</v>
      </c>
      <c r="L956" t="n">
        <v>4.75</v>
      </c>
      <c r="M956" t="n">
        <v>0</v>
      </c>
      <c r="N956" t="n">
        <v>17.76</v>
      </c>
      <c r="O956" t="n">
        <v>15145.88</v>
      </c>
      <c r="P956" t="n">
        <v>103.39</v>
      </c>
      <c r="Q956" t="n">
        <v>988.28</v>
      </c>
      <c r="R956" t="n">
        <v>48.45</v>
      </c>
      <c r="S956" t="n">
        <v>35.43</v>
      </c>
      <c r="T956" t="n">
        <v>5438.83</v>
      </c>
      <c r="U956" t="n">
        <v>0.73</v>
      </c>
      <c r="V956" t="n">
        <v>0.87</v>
      </c>
      <c r="W956" t="n">
        <v>3.02</v>
      </c>
      <c r="X956" t="n">
        <v>0.37</v>
      </c>
      <c r="Y956" t="n">
        <v>1</v>
      </c>
      <c r="Z956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9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INDEX(resultados!$A$2:$ZZ$956, 1, MATCH($B$1, resultados!$A$1:$ZZ$1, 0))</f>
        <v/>
      </c>
      <c r="B7">
        <f>INDEX(resultados!$A$2:$ZZ$956, 1, MATCH($B$2, resultados!$A$1:$ZZ$1, 0))</f>
        <v/>
      </c>
      <c r="C7">
        <f>INDEX(resultados!$A$2:$ZZ$956, 1, MATCH($B$3, resultados!$A$1:$ZZ$1, 0))</f>
        <v/>
      </c>
    </row>
    <row r="8">
      <c r="A8">
        <f>INDEX(resultados!$A$2:$ZZ$956, 2, MATCH($B$1, resultados!$A$1:$ZZ$1, 0))</f>
        <v/>
      </c>
      <c r="B8">
        <f>INDEX(resultados!$A$2:$ZZ$956, 2, MATCH($B$2, resultados!$A$1:$ZZ$1, 0))</f>
        <v/>
      </c>
      <c r="C8">
        <f>INDEX(resultados!$A$2:$ZZ$956, 2, MATCH($B$3, resultados!$A$1:$ZZ$1, 0))</f>
        <v/>
      </c>
    </row>
    <row r="9">
      <c r="A9">
        <f>INDEX(resultados!$A$2:$ZZ$956, 3, MATCH($B$1, resultados!$A$1:$ZZ$1, 0))</f>
        <v/>
      </c>
      <c r="B9">
        <f>INDEX(resultados!$A$2:$ZZ$956, 3, MATCH($B$2, resultados!$A$1:$ZZ$1, 0))</f>
        <v/>
      </c>
      <c r="C9">
        <f>INDEX(resultados!$A$2:$ZZ$956, 3, MATCH($B$3, resultados!$A$1:$ZZ$1, 0))</f>
        <v/>
      </c>
    </row>
    <row r="10">
      <c r="A10">
        <f>INDEX(resultados!$A$2:$ZZ$956, 4, MATCH($B$1, resultados!$A$1:$ZZ$1, 0))</f>
        <v/>
      </c>
      <c r="B10">
        <f>INDEX(resultados!$A$2:$ZZ$956, 4, MATCH($B$2, resultados!$A$1:$ZZ$1, 0))</f>
        <v/>
      </c>
      <c r="C10">
        <f>INDEX(resultados!$A$2:$ZZ$956, 4, MATCH($B$3, resultados!$A$1:$ZZ$1, 0))</f>
        <v/>
      </c>
    </row>
    <row r="11">
      <c r="A11">
        <f>INDEX(resultados!$A$2:$ZZ$956, 5, MATCH($B$1, resultados!$A$1:$ZZ$1, 0))</f>
        <v/>
      </c>
      <c r="B11">
        <f>INDEX(resultados!$A$2:$ZZ$956, 5, MATCH($B$2, resultados!$A$1:$ZZ$1, 0))</f>
        <v/>
      </c>
      <c r="C11">
        <f>INDEX(resultados!$A$2:$ZZ$956, 5, MATCH($B$3, resultados!$A$1:$ZZ$1, 0))</f>
        <v/>
      </c>
    </row>
    <row r="12">
      <c r="A12">
        <f>INDEX(resultados!$A$2:$ZZ$956, 6, MATCH($B$1, resultados!$A$1:$ZZ$1, 0))</f>
        <v/>
      </c>
      <c r="B12">
        <f>INDEX(resultados!$A$2:$ZZ$956, 6, MATCH($B$2, resultados!$A$1:$ZZ$1, 0))</f>
        <v/>
      </c>
      <c r="C12">
        <f>INDEX(resultados!$A$2:$ZZ$956, 6, MATCH($B$3, resultados!$A$1:$ZZ$1, 0))</f>
        <v/>
      </c>
    </row>
    <row r="13">
      <c r="A13">
        <f>INDEX(resultados!$A$2:$ZZ$956, 7, MATCH($B$1, resultados!$A$1:$ZZ$1, 0))</f>
        <v/>
      </c>
      <c r="B13">
        <f>INDEX(resultados!$A$2:$ZZ$956, 7, MATCH($B$2, resultados!$A$1:$ZZ$1, 0))</f>
        <v/>
      </c>
      <c r="C13">
        <f>INDEX(resultados!$A$2:$ZZ$956, 7, MATCH($B$3, resultados!$A$1:$ZZ$1, 0))</f>
        <v/>
      </c>
    </row>
    <row r="14">
      <c r="A14">
        <f>INDEX(resultados!$A$2:$ZZ$956, 8, MATCH($B$1, resultados!$A$1:$ZZ$1, 0))</f>
        <v/>
      </c>
      <c r="B14">
        <f>INDEX(resultados!$A$2:$ZZ$956, 8, MATCH($B$2, resultados!$A$1:$ZZ$1, 0))</f>
        <v/>
      </c>
      <c r="C14">
        <f>INDEX(resultados!$A$2:$ZZ$956, 8, MATCH($B$3, resultados!$A$1:$ZZ$1, 0))</f>
        <v/>
      </c>
    </row>
    <row r="15">
      <c r="A15">
        <f>INDEX(resultados!$A$2:$ZZ$956, 9, MATCH($B$1, resultados!$A$1:$ZZ$1, 0))</f>
        <v/>
      </c>
      <c r="B15">
        <f>INDEX(resultados!$A$2:$ZZ$956, 9, MATCH($B$2, resultados!$A$1:$ZZ$1, 0))</f>
        <v/>
      </c>
      <c r="C15">
        <f>INDEX(resultados!$A$2:$ZZ$956, 9, MATCH($B$3, resultados!$A$1:$ZZ$1, 0))</f>
        <v/>
      </c>
    </row>
    <row r="16">
      <c r="A16">
        <f>INDEX(resultados!$A$2:$ZZ$956, 10, MATCH($B$1, resultados!$A$1:$ZZ$1, 0))</f>
        <v/>
      </c>
      <c r="B16">
        <f>INDEX(resultados!$A$2:$ZZ$956, 10, MATCH($B$2, resultados!$A$1:$ZZ$1, 0))</f>
        <v/>
      </c>
      <c r="C16">
        <f>INDEX(resultados!$A$2:$ZZ$956, 10, MATCH($B$3, resultados!$A$1:$ZZ$1, 0))</f>
        <v/>
      </c>
    </row>
    <row r="17">
      <c r="A17">
        <f>INDEX(resultados!$A$2:$ZZ$956, 11, MATCH($B$1, resultados!$A$1:$ZZ$1, 0))</f>
        <v/>
      </c>
      <c r="B17">
        <f>INDEX(resultados!$A$2:$ZZ$956, 11, MATCH($B$2, resultados!$A$1:$ZZ$1, 0))</f>
        <v/>
      </c>
      <c r="C17">
        <f>INDEX(resultados!$A$2:$ZZ$956, 11, MATCH($B$3, resultados!$A$1:$ZZ$1, 0))</f>
        <v/>
      </c>
    </row>
    <row r="18">
      <c r="A18">
        <f>INDEX(resultados!$A$2:$ZZ$956, 12, MATCH($B$1, resultados!$A$1:$ZZ$1, 0))</f>
        <v/>
      </c>
      <c r="B18">
        <f>INDEX(resultados!$A$2:$ZZ$956, 12, MATCH($B$2, resultados!$A$1:$ZZ$1, 0))</f>
        <v/>
      </c>
      <c r="C18">
        <f>INDEX(resultados!$A$2:$ZZ$956, 12, MATCH($B$3, resultados!$A$1:$ZZ$1, 0))</f>
        <v/>
      </c>
    </row>
    <row r="19">
      <c r="A19">
        <f>INDEX(resultados!$A$2:$ZZ$956, 13, MATCH($B$1, resultados!$A$1:$ZZ$1, 0))</f>
        <v/>
      </c>
      <c r="B19">
        <f>INDEX(resultados!$A$2:$ZZ$956, 13, MATCH($B$2, resultados!$A$1:$ZZ$1, 0))</f>
        <v/>
      </c>
      <c r="C19">
        <f>INDEX(resultados!$A$2:$ZZ$956, 13, MATCH($B$3, resultados!$A$1:$ZZ$1, 0))</f>
        <v/>
      </c>
    </row>
    <row r="20">
      <c r="A20">
        <f>INDEX(resultados!$A$2:$ZZ$956, 14, MATCH($B$1, resultados!$A$1:$ZZ$1, 0))</f>
        <v/>
      </c>
      <c r="B20">
        <f>INDEX(resultados!$A$2:$ZZ$956, 14, MATCH($B$2, resultados!$A$1:$ZZ$1, 0))</f>
        <v/>
      </c>
      <c r="C20">
        <f>INDEX(resultados!$A$2:$ZZ$956, 14, MATCH($B$3, resultados!$A$1:$ZZ$1, 0))</f>
        <v/>
      </c>
    </row>
    <row r="21">
      <c r="A21">
        <f>INDEX(resultados!$A$2:$ZZ$956, 15, MATCH($B$1, resultados!$A$1:$ZZ$1, 0))</f>
        <v/>
      </c>
      <c r="B21">
        <f>INDEX(resultados!$A$2:$ZZ$956, 15, MATCH($B$2, resultados!$A$1:$ZZ$1, 0))</f>
        <v/>
      </c>
      <c r="C21">
        <f>INDEX(resultados!$A$2:$ZZ$956, 15, MATCH($B$3, resultados!$A$1:$ZZ$1, 0))</f>
        <v/>
      </c>
    </row>
    <row r="22">
      <c r="A22">
        <f>INDEX(resultados!$A$2:$ZZ$956, 16, MATCH($B$1, resultados!$A$1:$ZZ$1, 0))</f>
        <v/>
      </c>
      <c r="B22">
        <f>INDEX(resultados!$A$2:$ZZ$956, 16, MATCH($B$2, resultados!$A$1:$ZZ$1, 0))</f>
        <v/>
      </c>
      <c r="C22">
        <f>INDEX(resultados!$A$2:$ZZ$956, 16, MATCH($B$3, resultados!$A$1:$ZZ$1, 0))</f>
        <v/>
      </c>
    </row>
    <row r="23">
      <c r="A23">
        <f>INDEX(resultados!$A$2:$ZZ$956, 17, MATCH($B$1, resultados!$A$1:$ZZ$1, 0))</f>
        <v/>
      </c>
      <c r="B23">
        <f>INDEX(resultados!$A$2:$ZZ$956, 17, MATCH($B$2, resultados!$A$1:$ZZ$1, 0))</f>
        <v/>
      </c>
      <c r="C23">
        <f>INDEX(resultados!$A$2:$ZZ$956, 17, MATCH($B$3, resultados!$A$1:$ZZ$1, 0))</f>
        <v/>
      </c>
    </row>
    <row r="24">
      <c r="A24">
        <f>INDEX(resultados!$A$2:$ZZ$956, 18, MATCH($B$1, resultados!$A$1:$ZZ$1, 0))</f>
        <v/>
      </c>
      <c r="B24">
        <f>INDEX(resultados!$A$2:$ZZ$956, 18, MATCH($B$2, resultados!$A$1:$ZZ$1, 0))</f>
        <v/>
      </c>
      <c r="C24">
        <f>INDEX(resultados!$A$2:$ZZ$956, 18, MATCH($B$3, resultados!$A$1:$ZZ$1, 0))</f>
        <v/>
      </c>
    </row>
    <row r="25">
      <c r="A25">
        <f>INDEX(resultados!$A$2:$ZZ$956, 19, MATCH($B$1, resultados!$A$1:$ZZ$1, 0))</f>
        <v/>
      </c>
      <c r="B25">
        <f>INDEX(resultados!$A$2:$ZZ$956, 19, MATCH($B$2, resultados!$A$1:$ZZ$1, 0))</f>
        <v/>
      </c>
      <c r="C25">
        <f>INDEX(resultados!$A$2:$ZZ$956, 19, MATCH($B$3, resultados!$A$1:$ZZ$1, 0))</f>
        <v/>
      </c>
    </row>
    <row r="26">
      <c r="A26">
        <f>INDEX(resultados!$A$2:$ZZ$956, 20, MATCH($B$1, resultados!$A$1:$ZZ$1, 0))</f>
        <v/>
      </c>
      <c r="B26">
        <f>INDEX(resultados!$A$2:$ZZ$956, 20, MATCH($B$2, resultados!$A$1:$ZZ$1, 0))</f>
        <v/>
      </c>
      <c r="C26">
        <f>INDEX(resultados!$A$2:$ZZ$956, 20, MATCH($B$3, resultados!$A$1:$ZZ$1, 0))</f>
        <v/>
      </c>
    </row>
    <row r="27">
      <c r="A27">
        <f>INDEX(resultados!$A$2:$ZZ$956, 21, MATCH($B$1, resultados!$A$1:$ZZ$1, 0))</f>
        <v/>
      </c>
      <c r="B27">
        <f>INDEX(resultados!$A$2:$ZZ$956, 21, MATCH($B$2, resultados!$A$1:$ZZ$1, 0))</f>
        <v/>
      </c>
      <c r="C27">
        <f>INDEX(resultados!$A$2:$ZZ$956, 21, MATCH($B$3, resultados!$A$1:$ZZ$1, 0))</f>
        <v/>
      </c>
    </row>
    <row r="28">
      <c r="A28">
        <f>INDEX(resultados!$A$2:$ZZ$956, 22, MATCH($B$1, resultados!$A$1:$ZZ$1, 0))</f>
        <v/>
      </c>
      <c r="B28">
        <f>INDEX(resultados!$A$2:$ZZ$956, 22, MATCH($B$2, resultados!$A$1:$ZZ$1, 0))</f>
        <v/>
      </c>
      <c r="C28">
        <f>INDEX(resultados!$A$2:$ZZ$956, 22, MATCH($B$3, resultados!$A$1:$ZZ$1, 0))</f>
        <v/>
      </c>
    </row>
    <row r="29">
      <c r="A29">
        <f>INDEX(resultados!$A$2:$ZZ$956, 23, MATCH($B$1, resultados!$A$1:$ZZ$1, 0))</f>
        <v/>
      </c>
      <c r="B29">
        <f>INDEX(resultados!$A$2:$ZZ$956, 23, MATCH($B$2, resultados!$A$1:$ZZ$1, 0))</f>
        <v/>
      </c>
      <c r="C29">
        <f>INDEX(resultados!$A$2:$ZZ$956, 23, MATCH($B$3, resultados!$A$1:$ZZ$1, 0))</f>
        <v/>
      </c>
    </row>
    <row r="30">
      <c r="A30">
        <f>INDEX(resultados!$A$2:$ZZ$956, 24, MATCH($B$1, resultados!$A$1:$ZZ$1, 0))</f>
        <v/>
      </c>
      <c r="B30">
        <f>INDEX(resultados!$A$2:$ZZ$956, 24, MATCH($B$2, resultados!$A$1:$ZZ$1, 0))</f>
        <v/>
      </c>
      <c r="C30">
        <f>INDEX(resultados!$A$2:$ZZ$956, 24, MATCH($B$3, resultados!$A$1:$ZZ$1, 0))</f>
        <v/>
      </c>
    </row>
    <row r="31">
      <c r="A31">
        <f>INDEX(resultados!$A$2:$ZZ$956, 25, MATCH($B$1, resultados!$A$1:$ZZ$1, 0))</f>
        <v/>
      </c>
      <c r="B31">
        <f>INDEX(resultados!$A$2:$ZZ$956, 25, MATCH($B$2, resultados!$A$1:$ZZ$1, 0))</f>
        <v/>
      </c>
      <c r="C31">
        <f>INDEX(resultados!$A$2:$ZZ$956, 25, MATCH($B$3, resultados!$A$1:$ZZ$1, 0))</f>
        <v/>
      </c>
    </row>
    <row r="32">
      <c r="A32">
        <f>INDEX(resultados!$A$2:$ZZ$956, 26, MATCH($B$1, resultados!$A$1:$ZZ$1, 0))</f>
        <v/>
      </c>
      <c r="B32">
        <f>INDEX(resultados!$A$2:$ZZ$956, 26, MATCH($B$2, resultados!$A$1:$ZZ$1, 0))</f>
        <v/>
      </c>
      <c r="C32">
        <f>INDEX(resultados!$A$2:$ZZ$956, 26, MATCH($B$3, resultados!$A$1:$ZZ$1, 0))</f>
        <v/>
      </c>
    </row>
    <row r="33">
      <c r="A33">
        <f>INDEX(resultados!$A$2:$ZZ$956, 27, MATCH($B$1, resultados!$A$1:$ZZ$1, 0))</f>
        <v/>
      </c>
      <c r="B33">
        <f>INDEX(resultados!$A$2:$ZZ$956, 27, MATCH($B$2, resultados!$A$1:$ZZ$1, 0))</f>
        <v/>
      </c>
      <c r="C33">
        <f>INDEX(resultados!$A$2:$ZZ$956, 27, MATCH($B$3, resultados!$A$1:$ZZ$1, 0))</f>
        <v/>
      </c>
    </row>
    <row r="34">
      <c r="A34">
        <f>INDEX(resultados!$A$2:$ZZ$956, 28, MATCH($B$1, resultados!$A$1:$ZZ$1, 0))</f>
        <v/>
      </c>
      <c r="B34">
        <f>INDEX(resultados!$A$2:$ZZ$956, 28, MATCH($B$2, resultados!$A$1:$ZZ$1, 0))</f>
        <v/>
      </c>
      <c r="C34">
        <f>INDEX(resultados!$A$2:$ZZ$956, 28, MATCH($B$3, resultados!$A$1:$ZZ$1, 0))</f>
        <v/>
      </c>
    </row>
    <row r="35">
      <c r="A35">
        <f>INDEX(resultados!$A$2:$ZZ$956, 29, MATCH($B$1, resultados!$A$1:$ZZ$1, 0))</f>
        <v/>
      </c>
      <c r="B35">
        <f>INDEX(resultados!$A$2:$ZZ$956, 29, MATCH($B$2, resultados!$A$1:$ZZ$1, 0))</f>
        <v/>
      </c>
      <c r="C35">
        <f>INDEX(resultados!$A$2:$ZZ$956, 29, MATCH($B$3, resultados!$A$1:$ZZ$1, 0))</f>
        <v/>
      </c>
    </row>
    <row r="36">
      <c r="A36">
        <f>INDEX(resultados!$A$2:$ZZ$956, 30, MATCH($B$1, resultados!$A$1:$ZZ$1, 0))</f>
        <v/>
      </c>
      <c r="B36">
        <f>INDEX(resultados!$A$2:$ZZ$956, 30, MATCH($B$2, resultados!$A$1:$ZZ$1, 0))</f>
        <v/>
      </c>
      <c r="C36">
        <f>INDEX(resultados!$A$2:$ZZ$956, 30, MATCH($B$3, resultados!$A$1:$ZZ$1, 0))</f>
        <v/>
      </c>
    </row>
    <row r="37">
      <c r="A37">
        <f>INDEX(resultados!$A$2:$ZZ$956, 31, MATCH($B$1, resultados!$A$1:$ZZ$1, 0))</f>
        <v/>
      </c>
      <c r="B37">
        <f>INDEX(resultados!$A$2:$ZZ$956, 31, MATCH($B$2, resultados!$A$1:$ZZ$1, 0))</f>
        <v/>
      </c>
      <c r="C37">
        <f>INDEX(resultados!$A$2:$ZZ$956, 31, MATCH($B$3, resultados!$A$1:$ZZ$1, 0))</f>
        <v/>
      </c>
    </row>
    <row r="38">
      <c r="A38">
        <f>INDEX(resultados!$A$2:$ZZ$956, 32, MATCH($B$1, resultados!$A$1:$ZZ$1, 0))</f>
        <v/>
      </c>
      <c r="B38">
        <f>INDEX(resultados!$A$2:$ZZ$956, 32, MATCH($B$2, resultados!$A$1:$ZZ$1, 0))</f>
        <v/>
      </c>
      <c r="C38">
        <f>INDEX(resultados!$A$2:$ZZ$956, 32, MATCH($B$3, resultados!$A$1:$ZZ$1, 0))</f>
        <v/>
      </c>
    </row>
    <row r="39">
      <c r="A39">
        <f>INDEX(resultados!$A$2:$ZZ$956, 33, MATCH($B$1, resultados!$A$1:$ZZ$1, 0))</f>
        <v/>
      </c>
      <c r="B39">
        <f>INDEX(resultados!$A$2:$ZZ$956, 33, MATCH($B$2, resultados!$A$1:$ZZ$1, 0))</f>
        <v/>
      </c>
      <c r="C39">
        <f>INDEX(resultados!$A$2:$ZZ$956, 33, MATCH($B$3, resultados!$A$1:$ZZ$1, 0))</f>
        <v/>
      </c>
    </row>
    <row r="40">
      <c r="A40">
        <f>INDEX(resultados!$A$2:$ZZ$956, 34, MATCH($B$1, resultados!$A$1:$ZZ$1, 0))</f>
        <v/>
      </c>
      <c r="B40">
        <f>INDEX(resultados!$A$2:$ZZ$956, 34, MATCH($B$2, resultados!$A$1:$ZZ$1, 0))</f>
        <v/>
      </c>
      <c r="C40">
        <f>INDEX(resultados!$A$2:$ZZ$956, 34, MATCH($B$3, resultados!$A$1:$ZZ$1, 0))</f>
        <v/>
      </c>
    </row>
    <row r="41">
      <c r="A41">
        <f>INDEX(resultados!$A$2:$ZZ$956, 35, MATCH($B$1, resultados!$A$1:$ZZ$1, 0))</f>
        <v/>
      </c>
      <c r="B41">
        <f>INDEX(resultados!$A$2:$ZZ$956, 35, MATCH($B$2, resultados!$A$1:$ZZ$1, 0))</f>
        <v/>
      </c>
      <c r="C41">
        <f>INDEX(resultados!$A$2:$ZZ$956, 35, MATCH($B$3, resultados!$A$1:$ZZ$1, 0))</f>
        <v/>
      </c>
    </row>
    <row r="42">
      <c r="A42">
        <f>INDEX(resultados!$A$2:$ZZ$956, 36, MATCH($B$1, resultados!$A$1:$ZZ$1, 0))</f>
        <v/>
      </c>
      <c r="B42">
        <f>INDEX(resultados!$A$2:$ZZ$956, 36, MATCH($B$2, resultados!$A$1:$ZZ$1, 0))</f>
        <v/>
      </c>
      <c r="C42">
        <f>INDEX(resultados!$A$2:$ZZ$956, 36, MATCH($B$3, resultados!$A$1:$ZZ$1, 0))</f>
        <v/>
      </c>
    </row>
    <row r="43">
      <c r="A43">
        <f>INDEX(resultados!$A$2:$ZZ$956, 37, MATCH($B$1, resultados!$A$1:$ZZ$1, 0))</f>
        <v/>
      </c>
      <c r="B43">
        <f>INDEX(resultados!$A$2:$ZZ$956, 37, MATCH($B$2, resultados!$A$1:$ZZ$1, 0))</f>
        <v/>
      </c>
      <c r="C43">
        <f>INDEX(resultados!$A$2:$ZZ$956, 37, MATCH($B$3, resultados!$A$1:$ZZ$1, 0))</f>
        <v/>
      </c>
    </row>
    <row r="44">
      <c r="A44">
        <f>INDEX(resultados!$A$2:$ZZ$956, 38, MATCH($B$1, resultados!$A$1:$ZZ$1, 0))</f>
        <v/>
      </c>
      <c r="B44">
        <f>INDEX(resultados!$A$2:$ZZ$956, 38, MATCH($B$2, resultados!$A$1:$ZZ$1, 0))</f>
        <v/>
      </c>
      <c r="C44">
        <f>INDEX(resultados!$A$2:$ZZ$956, 38, MATCH($B$3, resultados!$A$1:$ZZ$1, 0))</f>
        <v/>
      </c>
    </row>
    <row r="45">
      <c r="A45">
        <f>INDEX(resultados!$A$2:$ZZ$956, 39, MATCH($B$1, resultados!$A$1:$ZZ$1, 0))</f>
        <v/>
      </c>
      <c r="B45">
        <f>INDEX(resultados!$A$2:$ZZ$956, 39, MATCH($B$2, resultados!$A$1:$ZZ$1, 0))</f>
        <v/>
      </c>
      <c r="C45">
        <f>INDEX(resultados!$A$2:$ZZ$956, 39, MATCH($B$3, resultados!$A$1:$ZZ$1, 0))</f>
        <v/>
      </c>
    </row>
    <row r="46">
      <c r="A46">
        <f>INDEX(resultados!$A$2:$ZZ$956, 40, MATCH($B$1, resultados!$A$1:$ZZ$1, 0))</f>
        <v/>
      </c>
      <c r="B46">
        <f>INDEX(resultados!$A$2:$ZZ$956, 40, MATCH($B$2, resultados!$A$1:$ZZ$1, 0))</f>
        <v/>
      </c>
      <c r="C46">
        <f>INDEX(resultados!$A$2:$ZZ$956, 40, MATCH($B$3, resultados!$A$1:$ZZ$1, 0))</f>
        <v/>
      </c>
    </row>
    <row r="47">
      <c r="A47">
        <f>INDEX(resultados!$A$2:$ZZ$956, 41, MATCH($B$1, resultados!$A$1:$ZZ$1, 0))</f>
        <v/>
      </c>
      <c r="B47">
        <f>INDEX(resultados!$A$2:$ZZ$956, 41, MATCH($B$2, resultados!$A$1:$ZZ$1, 0))</f>
        <v/>
      </c>
      <c r="C47">
        <f>INDEX(resultados!$A$2:$ZZ$956, 41, MATCH($B$3, resultados!$A$1:$ZZ$1, 0))</f>
        <v/>
      </c>
    </row>
    <row r="48">
      <c r="A48">
        <f>INDEX(resultados!$A$2:$ZZ$956, 42, MATCH($B$1, resultados!$A$1:$ZZ$1, 0))</f>
        <v/>
      </c>
      <c r="B48">
        <f>INDEX(resultados!$A$2:$ZZ$956, 42, MATCH($B$2, resultados!$A$1:$ZZ$1, 0))</f>
        <v/>
      </c>
      <c r="C48">
        <f>INDEX(resultados!$A$2:$ZZ$956, 42, MATCH($B$3, resultados!$A$1:$ZZ$1, 0))</f>
        <v/>
      </c>
    </row>
    <row r="49">
      <c r="A49">
        <f>INDEX(resultados!$A$2:$ZZ$956, 43, MATCH($B$1, resultados!$A$1:$ZZ$1, 0))</f>
        <v/>
      </c>
      <c r="B49">
        <f>INDEX(resultados!$A$2:$ZZ$956, 43, MATCH($B$2, resultados!$A$1:$ZZ$1, 0))</f>
        <v/>
      </c>
      <c r="C49">
        <f>INDEX(resultados!$A$2:$ZZ$956, 43, MATCH($B$3, resultados!$A$1:$ZZ$1, 0))</f>
        <v/>
      </c>
    </row>
    <row r="50">
      <c r="A50">
        <f>INDEX(resultados!$A$2:$ZZ$956, 44, MATCH($B$1, resultados!$A$1:$ZZ$1, 0))</f>
        <v/>
      </c>
      <c r="B50">
        <f>INDEX(resultados!$A$2:$ZZ$956, 44, MATCH($B$2, resultados!$A$1:$ZZ$1, 0))</f>
        <v/>
      </c>
      <c r="C50">
        <f>INDEX(resultados!$A$2:$ZZ$956, 44, MATCH($B$3, resultados!$A$1:$ZZ$1, 0))</f>
        <v/>
      </c>
    </row>
    <row r="51">
      <c r="A51">
        <f>INDEX(resultados!$A$2:$ZZ$956, 45, MATCH($B$1, resultados!$A$1:$ZZ$1, 0))</f>
        <v/>
      </c>
      <c r="B51">
        <f>INDEX(resultados!$A$2:$ZZ$956, 45, MATCH($B$2, resultados!$A$1:$ZZ$1, 0))</f>
        <v/>
      </c>
      <c r="C51">
        <f>INDEX(resultados!$A$2:$ZZ$956, 45, MATCH($B$3, resultados!$A$1:$ZZ$1, 0))</f>
        <v/>
      </c>
    </row>
    <row r="52">
      <c r="A52">
        <f>INDEX(resultados!$A$2:$ZZ$956, 46, MATCH($B$1, resultados!$A$1:$ZZ$1, 0))</f>
        <v/>
      </c>
      <c r="B52">
        <f>INDEX(resultados!$A$2:$ZZ$956, 46, MATCH($B$2, resultados!$A$1:$ZZ$1, 0))</f>
        <v/>
      </c>
      <c r="C52">
        <f>INDEX(resultados!$A$2:$ZZ$956, 46, MATCH($B$3, resultados!$A$1:$ZZ$1, 0))</f>
        <v/>
      </c>
    </row>
    <row r="53">
      <c r="A53">
        <f>INDEX(resultados!$A$2:$ZZ$956, 47, MATCH($B$1, resultados!$A$1:$ZZ$1, 0))</f>
        <v/>
      </c>
      <c r="B53">
        <f>INDEX(resultados!$A$2:$ZZ$956, 47, MATCH($B$2, resultados!$A$1:$ZZ$1, 0))</f>
        <v/>
      </c>
      <c r="C53">
        <f>INDEX(resultados!$A$2:$ZZ$956, 47, MATCH($B$3, resultados!$A$1:$ZZ$1, 0))</f>
        <v/>
      </c>
    </row>
    <row r="54">
      <c r="A54">
        <f>INDEX(resultados!$A$2:$ZZ$956, 48, MATCH($B$1, resultados!$A$1:$ZZ$1, 0))</f>
        <v/>
      </c>
      <c r="B54">
        <f>INDEX(resultados!$A$2:$ZZ$956, 48, MATCH($B$2, resultados!$A$1:$ZZ$1, 0))</f>
        <v/>
      </c>
      <c r="C54">
        <f>INDEX(resultados!$A$2:$ZZ$956, 48, MATCH($B$3, resultados!$A$1:$ZZ$1, 0))</f>
        <v/>
      </c>
    </row>
    <row r="55">
      <c r="A55">
        <f>INDEX(resultados!$A$2:$ZZ$956, 49, MATCH($B$1, resultados!$A$1:$ZZ$1, 0))</f>
        <v/>
      </c>
      <c r="B55">
        <f>INDEX(resultados!$A$2:$ZZ$956, 49, MATCH($B$2, resultados!$A$1:$ZZ$1, 0))</f>
        <v/>
      </c>
      <c r="C55">
        <f>INDEX(resultados!$A$2:$ZZ$956, 49, MATCH($B$3, resultados!$A$1:$ZZ$1, 0))</f>
        <v/>
      </c>
    </row>
    <row r="56">
      <c r="A56">
        <f>INDEX(resultados!$A$2:$ZZ$956, 50, MATCH($B$1, resultados!$A$1:$ZZ$1, 0))</f>
        <v/>
      </c>
      <c r="B56">
        <f>INDEX(resultados!$A$2:$ZZ$956, 50, MATCH($B$2, resultados!$A$1:$ZZ$1, 0))</f>
        <v/>
      </c>
      <c r="C56">
        <f>INDEX(resultados!$A$2:$ZZ$956, 50, MATCH($B$3, resultados!$A$1:$ZZ$1, 0))</f>
        <v/>
      </c>
    </row>
    <row r="57">
      <c r="A57">
        <f>INDEX(resultados!$A$2:$ZZ$956, 51, MATCH($B$1, resultados!$A$1:$ZZ$1, 0))</f>
        <v/>
      </c>
      <c r="B57">
        <f>INDEX(resultados!$A$2:$ZZ$956, 51, MATCH($B$2, resultados!$A$1:$ZZ$1, 0))</f>
        <v/>
      </c>
      <c r="C57">
        <f>INDEX(resultados!$A$2:$ZZ$956, 51, MATCH($B$3, resultados!$A$1:$ZZ$1, 0))</f>
        <v/>
      </c>
    </row>
    <row r="58">
      <c r="A58">
        <f>INDEX(resultados!$A$2:$ZZ$956, 52, MATCH($B$1, resultados!$A$1:$ZZ$1, 0))</f>
        <v/>
      </c>
      <c r="B58">
        <f>INDEX(resultados!$A$2:$ZZ$956, 52, MATCH($B$2, resultados!$A$1:$ZZ$1, 0))</f>
        <v/>
      </c>
      <c r="C58">
        <f>INDEX(resultados!$A$2:$ZZ$956, 52, MATCH($B$3, resultados!$A$1:$ZZ$1, 0))</f>
        <v/>
      </c>
    </row>
    <row r="59">
      <c r="A59">
        <f>INDEX(resultados!$A$2:$ZZ$956, 53, MATCH($B$1, resultados!$A$1:$ZZ$1, 0))</f>
        <v/>
      </c>
      <c r="B59">
        <f>INDEX(resultados!$A$2:$ZZ$956, 53, MATCH($B$2, resultados!$A$1:$ZZ$1, 0))</f>
        <v/>
      </c>
      <c r="C59">
        <f>INDEX(resultados!$A$2:$ZZ$956, 53, MATCH($B$3, resultados!$A$1:$ZZ$1, 0))</f>
        <v/>
      </c>
    </row>
    <row r="60">
      <c r="A60">
        <f>INDEX(resultados!$A$2:$ZZ$956, 54, MATCH($B$1, resultados!$A$1:$ZZ$1, 0))</f>
        <v/>
      </c>
      <c r="B60">
        <f>INDEX(resultados!$A$2:$ZZ$956, 54, MATCH($B$2, resultados!$A$1:$ZZ$1, 0))</f>
        <v/>
      </c>
      <c r="C60">
        <f>INDEX(resultados!$A$2:$ZZ$956, 54, MATCH($B$3, resultados!$A$1:$ZZ$1, 0))</f>
        <v/>
      </c>
    </row>
    <row r="61">
      <c r="A61">
        <f>INDEX(resultados!$A$2:$ZZ$956, 55, MATCH($B$1, resultados!$A$1:$ZZ$1, 0))</f>
        <v/>
      </c>
      <c r="B61">
        <f>INDEX(resultados!$A$2:$ZZ$956, 55, MATCH($B$2, resultados!$A$1:$ZZ$1, 0))</f>
        <v/>
      </c>
      <c r="C61">
        <f>INDEX(resultados!$A$2:$ZZ$956, 55, MATCH($B$3, resultados!$A$1:$ZZ$1, 0))</f>
        <v/>
      </c>
    </row>
    <row r="62">
      <c r="A62">
        <f>INDEX(resultados!$A$2:$ZZ$956, 56, MATCH($B$1, resultados!$A$1:$ZZ$1, 0))</f>
        <v/>
      </c>
      <c r="B62">
        <f>INDEX(resultados!$A$2:$ZZ$956, 56, MATCH($B$2, resultados!$A$1:$ZZ$1, 0))</f>
        <v/>
      </c>
      <c r="C62">
        <f>INDEX(resultados!$A$2:$ZZ$956, 56, MATCH($B$3, resultados!$A$1:$ZZ$1, 0))</f>
        <v/>
      </c>
    </row>
    <row r="63">
      <c r="A63">
        <f>INDEX(resultados!$A$2:$ZZ$956, 57, MATCH($B$1, resultados!$A$1:$ZZ$1, 0))</f>
        <v/>
      </c>
      <c r="B63">
        <f>INDEX(resultados!$A$2:$ZZ$956, 57, MATCH($B$2, resultados!$A$1:$ZZ$1, 0))</f>
        <v/>
      </c>
      <c r="C63">
        <f>INDEX(resultados!$A$2:$ZZ$956, 57, MATCH($B$3, resultados!$A$1:$ZZ$1, 0))</f>
        <v/>
      </c>
    </row>
    <row r="64">
      <c r="A64">
        <f>INDEX(resultados!$A$2:$ZZ$956, 58, MATCH($B$1, resultados!$A$1:$ZZ$1, 0))</f>
        <v/>
      </c>
      <c r="B64">
        <f>INDEX(resultados!$A$2:$ZZ$956, 58, MATCH($B$2, resultados!$A$1:$ZZ$1, 0))</f>
        <v/>
      </c>
      <c r="C64">
        <f>INDEX(resultados!$A$2:$ZZ$956, 58, MATCH($B$3, resultados!$A$1:$ZZ$1, 0))</f>
        <v/>
      </c>
    </row>
    <row r="65">
      <c r="A65">
        <f>INDEX(resultados!$A$2:$ZZ$956, 59, MATCH($B$1, resultados!$A$1:$ZZ$1, 0))</f>
        <v/>
      </c>
      <c r="B65">
        <f>INDEX(resultados!$A$2:$ZZ$956, 59, MATCH($B$2, resultados!$A$1:$ZZ$1, 0))</f>
        <v/>
      </c>
      <c r="C65">
        <f>INDEX(resultados!$A$2:$ZZ$956, 59, MATCH($B$3, resultados!$A$1:$ZZ$1, 0))</f>
        <v/>
      </c>
    </row>
    <row r="66">
      <c r="A66">
        <f>INDEX(resultados!$A$2:$ZZ$956, 60, MATCH($B$1, resultados!$A$1:$ZZ$1, 0))</f>
        <v/>
      </c>
      <c r="B66">
        <f>INDEX(resultados!$A$2:$ZZ$956, 60, MATCH($B$2, resultados!$A$1:$ZZ$1, 0))</f>
        <v/>
      </c>
      <c r="C66">
        <f>INDEX(resultados!$A$2:$ZZ$956, 60, MATCH($B$3, resultados!$A$1:$ZZ$1, 0))</f>
        <v/>
      </c>
    </row>
    <row r="67">
      <c r="A67">
        <f>INDEX(resultados!$A$2:$ZZ$956, 61, MATCH($B$1, resultados!$A$1:$ZZ$1, 0))</f>
        <v/>
      </c>
      <c r="B67">
        <f>INDEX(resultados!$A$2:$ZZ$956, 61, MATCH($B$2, resultados!$A$1:$ZZ$1, 0))</f>
        <v/>
      </c>
      <c r="C67">
        <f>INDEX(resultados!$A$2:$ZZ$956, 61, MATCH($B$3, resultados!$A$1:$ZZ$1, 0))</f>
        <v/>
      </c>
    </row>
    <row r="68">
      <c r="A68">
        <f>INDEX(resultados!$A$2:$ZZ$956, 62, MATCH($B$1, resultados!$A$1:$ZZ$1, 0))</f>
        <v/>
      </c>
      <c r="B68">
        <f>INDEX(resultados!$A$2:$ZZ$956, 62, MATCH($B$2, resultados!$A$1:$ZZ$1, 0))</f>
        <v/>
      </c>
      <c r="C68">
        <f>INDEX(resultados!$A$2:$ZZ$956, 62, MATCH($B$3, resultados!$A$1:$ZZ$1, 0))</f>
        <v/>
      </c>
    </row>
    <row r="69">
      <c r="A69">
        <f>INDEX(resultados!$A$2:$ZZ$956, 63, MATCH($B$1, resultados!$A$1:$ZZ$1, 0))</f>
        <v/>
      </c>
      <c r="B69">
        <f>INDEX(resultados!$A$2:$ZZ$956, 63, MATCH($B$2, resultados!$A$1:$ZZ$1, 0))</f>
        <v/>
      </c>
      <c r="C69">
        <f>INDEX(resultados!$A$2:$ZZ$956, 63, MATCH($B$3, resultados!$A$1:$ZZ$1, 0))</f>
        <v/>
      </c>
    </row>
    <row r="70">
      <c r="A70">
        <f>INDEX(resultados!$A$2:$ZZ$956, 64, MATCH($B$1, resultados!$A$1:$ZZ$1, 0))</f>
        <v/>
      </c>
      <c r="B70">
        <f>INDEX(resultados!$A$2:$ZZ$956, 64, MATCH($B$2, resultados!$A$1:$ZZ$1, 0))</f>
        <v/>
      </c>
      <c r="C70">
        <f>INDEX(resultados!$A$2:$ZZ$956, 64, MATCH($B$3, resultados!$A$1:$ZZ$1, 0))</f>
        <v/>
      </c>
    </row>
    <row r="71">
      <c r="A71">
        <f>INDEX(resultados!$A$2:$ZZ$956, 65, MATCH($B$1, resultados!$A$1:$ZZ$1, 0))</f>
        <v/>
      </c>
      <c r="B71">
        <f>INDEX(resultados!$A$2:$ZZ$956, 65, MATCH($B$2, resultados!$A$1:$ZZ$1, 0))</f>
        <v/>
      </c>
      <c r="C71">
        <f>INDEX(resultados!$A$2:$ZZ$956, 65, MATCH($B$3, resultados!$A$1:$ZZ$1, 0))</f>
        <v/>
      </c>
    </row>
    <row r="72">
      <c r="A72">
        <f>INDEX(resultados!$A$2:$ZZ$956, 66, MATCH($B$1, resultados!$A$1:$ZZ$1, 0))</f>
        <v/>
      </c>
      <c r="B72">
        <f>INDEX(resultados!$A$2:$ZZ$956, 66, MATCH($B$2, resultados!$A$1:$ZZ$1, 0))</f>
        <v/>
      </c>
      <c r="C72">
        <f>INDEX(resultados!$A$2:$ZZ$956, 66, MATCH($B$3, resultados!$A$1:$ZZ$1, 0))</f>
        <v/>
      </c>
    </row>
    <row r="73">
      <c r="A73">
        <f>INDEX(resultados!$A$2:$ZZ$956, 67, MATCH($B$1, resultados!$A$1:$ZZ$1, 0))</f>
        <v/>
      </c>
      <c r="B73">
        <f>INDEX(resultados!$A$2:$ZZ$956, 67, MATCH($B$2, resultados!$A$1:$ZZ$1, 0))</f>
        <v/>
      </c>
      <c r="C73">
        <f>INDEX(resultados!$A$2:$ZZ$956, 67, MATCH($B$3, resultados!$A$1:$ZZ$1, 0))</f>
        <v/>
      </c>
    </row>
    <row r="74">
      <c r="A74">
        <f>INDEX(resultados!$A$2:$ZZ$956, 68, MATCH($B$1, resultados!$A$1:$ZZ$1, 0))</f>
        <v/>
      </c>
      <c r="B74">
        <f>INDEX(resultados!$A$2:$ZZ$956, 68, MATCH($B$2, resultados!$A$1:$ZZ$1, 0))</f>
        <v/>
      </c>
      <c r="C74">
        <f>INDEX(resultados!$A$2:$ZZ$956, 68, MATCH($B$3, resultados!$A$1:$ZZ$1, 0))</f>
        <v/>
      </c>
    </row>
    <row r="75">
      <c r="A75">
        <f>INDEX(resultados!$A$2:$ZZ$956, 69, MATCH($B$1, resultados!$A$1:$ZZ$1, 0))</f>
        <v/>
      </c>
      <c r="B75">
        <f>INDEX(resultados!$A$2:$ZZ$956, 69, MATCH($B$2, resultados!$A$1:$ZZ$1, 0))</f>
        <v/>
      </c>
      <c r="C75">
        <f>INDEX(resultados!$A$2:$ZZ$956, 69, MATCH($B$3, resultados!$A$1:$ZZ$1, 0))</f>
        <v/>
      </c>
    </row>
    <row r="76">
      <c r="A76">
        <f>INDEX(resultados!$A$2:$ZZ$956, 70, MATCH($B$1, resultados!$A$1:$ZZ$1, 0))</f>
        <v/>
      </c>
      <c r="B76">
        <f>INDEX(resultados!$A$2:$ZZ$956, 70, MATCH($B$2, resultados!$A$1:$ZZ$1, 0))</f>
        <v/>
      </c>
      <c r="C76">
        <f>INDEX(resultados!$A$2:$ZZ$956, 70, MATCH($B$3, resultados!$A$1:$ZZ$1, 0))</f>
        <v/>
      </c>
    </row>
    <row r="77">
      <c r="A77">
        <f>INDEX(resultados!$A$2:$ZZ$956, 71, MATCH($B$1, resultados!$A$1:$ZZ$1, 0))</f>
        <v/>
      </c>
      <c r="B77">
        <f>INDEX(resultados!$A$2:$ZZ$956, 71, MATCH($B$2, resultados!$A$1:$ZZ$1, 0))</f>
        <v/>
      </c>
      <c r="C77">
        <f>INDEX(resultados!$A$2:$ZZ$956, 71, MATCH($B$3, resultados!$A$1:$ZZ$1, 0))</f>
        <v/>
      </c>
    </row>
    <row r="78">
      <c r="A78">
        <f>INDEX(resultados!$A$2:$ZZ$956, 72, MATCH($B$1, resultados!$A$1:$ZZ$1, 0))</f>
        <v/>
      </c>
      <c r="B78">
        <f>INDEX(resultados!$A$2:$ZZ$956, 72, MATCH($B$2, resultados!$A$1:$ZZ$1, 0))</f>
        <v/>
      </c>
      <c r="C78">
        <f>INDEX(resultados!$A$2:$ZZ$956, 72, MATCH($B$3, resultados!$A$1:$ZZ$1, 0))</f>
        <v/>
      </c>
    </row>
    <row r="79">
      <c r="A79">
        <f>INDEX(resultados!$A$2:$ZZ$956, 73, MATCH($B$1, resultados!$A$1:$ZZ$1, 0))</f>
        <v/>
      </c>
      <c r="B79">
        <f>INDEX(resultados!$A$2:$ZZ$956, 73, MATCH($B$2, resultados!$A$1:$ZZ$1, 0))</f>
        <v/>
      </c>
      <c r="C79">
        <f>INDEX(resultados!$A$2:$ZZ$956, 73, MATCH($B$3, resultados!$A$1:$ZZ$1, 0))</f>
        <v/>
      </c>
    </row>
    <row r="80">
      <c r="A80">
        <f>INDEX(resultados!$A$2:$ZZ$956, 74, MATCH($B$1, resultados!$A$1:$ZZ$1, 0))</f>
        <v/>
      </c>
      <c r="B80">
        <f>INDEX(resultados!$A$2:$ZZ$956, 74, MATCH($B$2, resultados!$A$1:$ZZ$1, 0))</f>
        <v/>
      </c>
      <c r="C80">
        <f>INDEX(resultados!$A$2:$ZZ$956, 74, MATCH($B$3, resultados!$A$1:$ZZ$1, 0))</f>
        <v/>
      </c>
    </row>
    <row r="81">
      <c r="A81">
        <f>INDEX(resultados!$A$2:$ZZ$956, 75, MATCH($B$1, resultados!$A$1:$ZZ$1, 0))</f>
        <v/>
      </c>
      <c r="B81">
        <f>INDEX(resultados!$A$2:$ZZ$956, 75, MATCH($B$2, resultados!$A$1:$ZZ$1, 0))</f>
        <v/>
      </c>
      <c r="C81">
        <f>INDEX(resultados!$A$2:$ZZ$956, 75, MATCH($B$3, resultados!$A$1:$ZZ$1, 0))</f>
        <v/>
      </c>
    </row>
    <row r="82">
      <c r="A82">
        <f>INDEX(resultados!$A$2:$ZZ$956, 76, MATCH($B$1, resultados!$A$1:$ZZ$1, 0))</f>
        <v/>
      </c>
      <c r="B82">
        <f>INDEX(resultados!$A$2:$ZZ$956, 76, MATCH($B$2, resultados!$A$1:$ZZ$1, 0))</f>
        <v/>
      </c>
      <c r="C82">
        <f>INDEX(resultados!$A$2:$ZZ$956, 76, MATCH($B$3, resultados!$A$1:$ZZ$1, 0))</f>
        <v/>
      </c>
    </row>
    <row r="83">
      <c r="A83">
        <f>INDEX(resultados!$A$2:$ZZ$956, 77, MATCH($B$1, resultados!$A$1:$ZZ$1, 0))</f>
        <v/>
      </c>
      <c r="B83">
        <f>INDEX(resultados!$A$2:$ZZ$956, 77, MATCH($B$2, resultados!$A$1:$ZZ$1, 0))</f>
        <v/>
      </c>
      <c r="C83">
        <f>INDEX(resultados!$A$2:$ZZ$956, 77, MATCH($B$3, resultados!$A$1:$ZZ$1, 0))</f>
        <v/>
      </c>
    </row>
    <row r="84">
      <c r="A84">
        <f>INDEX(resultados!$A$2:$ZZ$956, 78, MATCH($B$1, resultados!$A$1:$ZZ$1, 0))</f>
        <v/>
      </c>
      <c r="B84">
        <f>INDEX(resultados!$A$2:$ZZ$956, 78, MATCH($B$2, resultados!$A$1:$ZZ$1, 0))</f>
        <v/>
      </c>
      <c r="C84">
        <f>INDEX(resultados!$A$2:$ZZ$956, 78, MATCH($B$3, resultados!$A$1:$ZZ$1, 0))</f>
        <v/>
      </c>
    </row>
    <row r="85">
      <c r="A85">
        <f>INDEX(resultados!$A$2:$ZZ$956, 79, MATCH($B$1, resultados!$A$1:$ZZ$1, 0))</f>
        <v/>
      </c>
      <c r="B85">
        <f>INDEX(resultados!$A$2:$ZZ$956, 79, MATCH($B$2, resultados!$A$1:$ZZ$1, 0))</f>
        <v/>
      </c>
      <c r="C85">
        <f>INDEX(resultados!$A$2:$ZZ$956, 79, MATCH($B$3, resultados!$A$1:$ZZ$1, 0))</f>
        <v/>
      </c>
    </row>
    <row r="86">
      <c r="A86">
        <f>INDEX(resultados!$A$2:$ZZ$956, 80, MATCH($B$1, resultados!$A$1:$ZZ$1, 0))</f>
        <v/>
      </c>
      <c r="B86">
        <f>INDEX(resultados!$A$2:$ZZ$956, 80, MATCH($B$2, resultados!$A$1:$ZZ$1, 0))</f>
        <v/>
      </c>
      <c r="C86">
        <f>INDEX(resultados!$A$2:$ZZ$956, 80, MATCH($B$3, resultados!$A$1:$ZZ$1, 0))</f>
        <v/>
      </c>
    </row>
    <row r="87">
      <c r="A87">
        <f>INDEX(resultados!$A$2:$ZZ$956, 81, MATCH($B$1, resultados!$A$1:$ZZ$1, 0))</f>
        <v/>
      </c>
      <c r="B87">
        <f>INDEX(resultados!$A$2:$ZZ$956, 81, MATCH($B$2, resultados!$A$1:$ZZ$1, 0))</f>
        <v/>
      </c>
      <c r="C87">
        <f>INDEX(resultados!$A$2:$ZZ$956, 81, MATCH($B$3, resultados!$A$1:$ZZ$1, 0))</f>
        <v/>
      </c>
    </row>
    <row r="88">
      <c r="A88">
        <f>INDEX(resultados!$A$2:$ZZ$956, 82, MATCH($B$1, resultados!$A$1:$ZZ$1, 0))</f>
        <v/>
      </c>
      <c r="B88">
        <f>INDEX(resultados!$A$2:$ZZ$956, 82, MATCH($B$2, resultados!$A$1:$ZZ$1, 0))</f>
        <v/>
      </c>
      <c r="C88">
        <f>INDEX(resultados!$A$2:$ZZ$956, 82, MATCH($B$3, resultados!$A$1:$ZZ$1, 0))</f>
        <v/>
      </c>
    </row>
    <row r="89">
      <c r="A89">
        <f>INDEX(resultados!$A$2:$ZZ$956, 83, MATCH($B$1, resultados!$A$1:$ZZ$1, 0))</f>
        <v/>
      </c>
      <c r="B89">
        <f>INDEX(resultados!$A$2:$ZZ$956, 83, MATCH($B$2, resultados!$A$1:$ZZ$1, 0))</f>
        <v/>
      </c>
      <c r="C89">
        <f>INDEX(resultados!$A$2:$ZZ$956, 83, MATCH($B$3, resultados!$A$1:$ZZ$1, 0))</f>
        <v/>
      </c>
    </row>
    <row r="90">
      <c r="A90">
        <f>INDEX(resultados!$A$2:$ZZ$956, 84, MATCH($B$1, resultados!$A$1:$ZZ$1, 0))</f>
        <v/>
      </c>
      <c r="B90">
        <f>INDEX(resultados!$A$2:$ZZ$956, 84, MATCH($B$2, resultados!$A$1:$ZZ$1, 0))</f>
        <v/>
      </c>
      <c r="C90">
        <f>INDEX(resultados!$A$2:$ZZ$956, 84, MATCH($B$3, resultados!$A$1:$ZZ$1, 0))</f>
        <v/>
      </c>
    </row>
    <row r="91">
      <c r="A91">
        <f>INDEX(resultados!$A$2:$ZZ$956, 85, MATCH($B$1, resultados!$A$1:$ZZ$1, 0))</f>
        <v/>
      </c>
      <c r="B91">
        <f>INDEX(resultados!$A$2:$ZZ$956, 85, MATCH($B$2, resultados!$A$1:$ZZ$1, 0))</f>
        <v/>
      </c>
      <c r="C91">
        <f>INDEX(resultados!$A$2:$ZZ$956, 85, MATCH($B$3, resultados!$A$1:$ZZ$1, 0))</f>
        <v/>
      </c>
    </row>
    <row r="92">
      <c r="A92">
        <f>INDEX(resultados!$A$2:$ZZ$956, 86, MATCH($B$1, resultados!$A$1:$ZZ$1, 0))</f>
        <v/>
      </c>
      <c r="B92">
        <f>INDEX(resultados!$A$2:$ZZ$956, 86, MATCH($B$2, resultados!$A$1:$ZZ$1, 0))</f>
        <v/>
      </c>
      <c r="C92">
        <f>INDEX(resultados!$A$2:$ZZ$956, 86, MATCH($B$3, resultados!$A$1:$ZZ$1, 0))</f>
        <v/>
      </c>
    </row>
    <row r="93">
      <c r="A93">
        <f>INDEX(resultados!$A$2:$ZZ$956, 87, MATCH($B$1, resultados!$A$1:$ZZ$1, 0))</f>
        <v/>
      </c>
      <c r="B93">
        <f>INDEX(resultados!$A$2:$ZZ$956, 87, MATCH($B$2, resultados!$A$1:$ZZ$1, 0))</f>
        <v/>
      </c>
      <c r="C93">
        <f>INDEX(resultados!$A$2:$ZZ$956, 87, MATCH($B$3, resultados!$A$1:$ZZ$1, 0))</f>
        <v/>
      </c>
    </row>
    <row r="94">
      <c r="A94">
        <f>INDEX(resultados!$A$2:$ZZ$956, 88, MATCH($B$1, resultados!$A$1:$ZZ$1, 0))</f>
        <v/>
      </c>
      <c r="B94">
        <f>INDEX(resultados!$A$2:$ZZ$956, 88, MATCH($B$2, resultados!$A$1:$ZZ$1, 0))</f>
        <v/>
      </c>
      <c r="C94">
        <f>INDEX(resultados!$A$2:$ZZ$956, 88, MATCH($B$3, resultados!$A$1:$ZZ$1, 0))</f>
        <v/>
      </c>
    </row>
    <row r="95">
      <c r="A95">
        <f>INDEX(resultados!$A$2:$ZZ$956, 89, MATCH($B$1, resultados!$A$1:$ZZ$1, 0))</f>
        <v/>
      </c>
      <c r="B95">
        <f>INDEX(resultados!$A$2:$ZZ$956, 89, MATCH($B$2, resultados!$A$1:$ZZ$1, 0))</f>
        <v/>
      </c>
      <c r="C95">
        <f>INDEX(resultados!$A$2:$ZZ$956, 89, MATCH($B$3, resultados!$A$1:$ZZ$1, 0))</f>
        <v/>
      </c>
    </row>
    <row r="96">
      <c r="A96">
        <f>INDEX(resultados!$A$2:$ZZ$956, 90, MATCH($B$1, resultados!$A$1:$ZZ$1, 0))</f>
        <v/>
      </c>
      <c r="B96">
        <f>INDEX(resultados!$A$2:$ZZ$956, 90, MATCH($B$2, resultados!$A$1:$ZZ$1, 0))</f>
        <v/>
      </c>
      <c r="C96">
        <f>INDEX(resultados!$A$2:$ZZ$956, 90, MATCH($B$3, resultados!$A$1:$ZZ$1, 0))</f>
        <v/>
      </c>
    </row>
    <row r="97">
      <c r="A97">
        <f>INDEX(resultados!$A$2:$ZZ$956, 91, MATCH($B$1, resultados!$A$1:$ZZ$1, 0))</f>
        <v/>
      </c>
      <c r="B97">
        <f>INDEX(resultados!$A$2:$ZZ$956, 91, MATCH($B$2, resultados!$A$1:$ZZ$1, 0))</f>
        <v/>
      </c>
      <c r="C97">
        <f>INDEX(resultados!$A$2:$ZZ$956, 91, MATCH($B$3, resultados!$A$1:$ZZ$1, 0))</f>
        <v/>
      </c>
    </row>
    <row r="98">
      <c r="A98">
        <f>INDEX(resultados!$A$2:$ZZ$956, 92, MATCH($B$1, resultados!$A$1:$ZZ$1, 0))</f>
        <v/>
      </c>
      <c r="B98">
        <f>INDEX(resultados!$A$2:$ZZ$956, 92, MATCH($B$2, resultados!$A$1:$ZZ$1, 0))</f>
        <v/>
      </c>
      <c r="C98">
        <f>INDEX(resultados!$A$2:$ZZ$956, 92, MATCH($B$3, resultados!$A$1:$ZZ$1, 0))</f>
        <v/>
      </c>
    </row>
    <row r="99">
      <c r="A99">
        <f>INDEX(resultados!$A$2:$ZZ$956, 93, MATCH($B$1, resultados!$A$1:$ZZ$1, 0))</f>
        <v/>
      </c>
      <c r="B99">
        <f>INDEX(resultados!$A$2:$ZZ$956, 93, MATCH($B$2, resultados!$A$1:$ZZ$1, 0))</f>
        <v/>
      </c>
      <c r="C99">
        <f>INDEX(resultados!$A$2:$ZZ$956, 93, MATCH($B$3, resultados!$A$1:$ZZ$1, 0))</f>
        <v/>
      </c>
    </row>
    <row r="100">
      <c r="A100">
        <f>INDEX(resultados!$A$2:$ZZ$956, 94, MATCH($B$1, resultados!$A$1:$ZZ$1, 0))</f>
        <v/>
      </c>
      <c r="B100">
        <f>INDEX(resultados!$A$2:$ZZ$956, 94, MATCH($B$2, resultados!$A$1:$ZZ$1, 0))</f>
        <v/>
      </c>
      <c r="C100">
        <f>INDEX(resultados!$A$2:$ZZ$956, 94, MATCH($B$3, resultados!$A$1:$ZZ$1, 0))</f>
        <v/>
      </c>
    </row>
    <row r="101">
      <c r="A101">
        <f>INDEX(resultados!$A$2:$ZZ$956, 95, MATCH($B$1, resultados!$A$1:$ZZ$1, 0))</f>
        <v/>
      </c>
      <c r="B101">
        <f>INDEX(resultados!$A$2:$ZZ$956, 95, MATCH($B$2, resultados!$A$1:$ZZ$1, 0))</f>
        <v/>
      </c>
      <c r="C101">
        <f>INDEX(resultados!$A$2:$ZZ$956, 95, MATCH($B$3, resultados!$A$1:$ZZ$1, 0))</f>
        <v/>
      </c>
    </row>
    <row r="102">
      <c r="A102">
        <f>INDEX(resultados!$A$2:$ZZ$956, 96, MATCH($B$1, resultados!$A$1:$ZZ$1, 0))</f>
        <v/>
      </c>
      <c r="B102">
        <f>INDEX(resultados!$A$2:$ZZ$956, 96, MATCH($B$2, resultados!$A$1:$ZZ$1, 0))</f>
        <v/>
      </c>
      <c r="C102">
        <f>INDEX(resultados!$A$2:$ZZ$956, 96, MATCH($B$3, resultados!$A$1:$ZZ$1, 0))</f>
        <v/>
      </c>
    </row>
    <row r="103">
      <c r="A103">
        <f>INDEX(resultados!$A$2:$ZZ$956, 97, MATCH($B$1, resultados!$A$1:$ZZ$1, 0))</f>
        <v/>
      </c>
      <c r="B103">
        <f>INDEX(resultados!$A$2:$ZZ$956, 97, MATCH($B$2, resultados!$A$1:$ZZ$1, 0))</f>
        <v/>
      </c>
      <c r="C103">
        <f>INDEX(resultados!$A$2:$ZZ$956, 97, MATCH($B$3, resultados!$A$1:$ZZ$1, 0))</f>
        <v/>
      </c>
    </row>
    <row r="104">
      <c r="A104">
        <f>INDEX(resultados!$A$2:$ZZ$956, 98, MATCH($B$1, resultados!$A$1:$ZZ$1, 0))</f>
        <v/>
      </c>
      <c r="B104">
        <f>INDEX(resultados!$A$2:$ZZ$956, 98, MATCH($B$2, resultados!$A$1:$ZZ$1, 0))</f>
        <v/>
      </c>
      <c r="C104">
        <f>INDEX(resultados!$A$2:$ZZ$956, 98, MATCH($B$3, resultados!$A$1:$ZZ$1, 0))</f>
        <v/>
      </c>
    </row>
    <row r="105">
      <c r="A105">
        <f>INDEX(resultados!$A$2:$ZZ$956, 99, MATCH($B$1, resultados!$A$1:$ZZ$1, 0))</f>
        <v/>
      </c>
      <c r="B105">
        <f>INDEX(resultados!$A$2:$ZZ$956, 99, MATCH($B$2, resultados!$A$1:$ZZ$1, 0))</f>
        <v/>
      </c>
      <c r="C105">
        <f>INDEX(resultados!$A$2:$ZZ$956, 99, MATCH($B$3, resultados!$A$1:$ZZ$1, 0))</f>
        <v/>
      </c>
    </row>
    <row r="106">
      <c r="A106">
        <f>INDEX(resultados!$A$2:$ZZ$956, 100, MATCH($B$1, resultados!$A$1:$ZZ$1, 0))</f>
        <v/>
      </c>
      <c r="B106">
        <f>INDEX(resultados!$A$2:$ZZ$956, 100, MATCH($B$2, resultados!$A$1:$ZZ$1, 0))</f>
        <v/>
      </c>
      <c r="C106">
        <f>INDEX(resultados!$A$2:$ZZ$956, 100, MATCH($B$3, resultados!$A$1:$ZZ$1, 0))</f>
        <v/>
      </c>
    </row>
    <row r="107">
      <c r="A107">
        <f>INDEX(resultados!$A$2:$ZZ$956, 101, MATCH($B$1, resultados!$A$1:$ZZ$1, 0))</f>
        <v/>
      </c>
      <c r="B107">
        <f>INDEX(resultados!$A$2:$ZZ$956, 101, MATCH($B$2, resultados!$A$1:$ZZ$1, 0))</f>
        <v/>
      </c>
      <c r="C107">
        <f>INDEX(resultados!$A$2:$ZZ$956, 101, MATCH($B$3, resultados!$A$1:$ZZ$1, 0))</f>
        <v/>
      </c>
    </row>
    <row r="108">
      <c r="A108">
        <f>INDEX(resultados!$A$2:$ZZ$956, 102, MATCH($B$1, resultados!$A$1:$ZZ$1, 0))</f>
        <v/>
      </c>
      <c r="B108">
        <f>INDEX(resultados!$A$2:$ZZ$956, 102, MATCH($B$2, resultados!$A$1:$ZZ$1, 0))</f>
        <v/>
      </c>
      <c r="C108">
        <f>INDEX(resultados!$A$2:$ZZ$956, 102, MATCH($B$3, resultados!$A$1:$ZZ$1, 0))</f>
        <v/>
      </c>
    </row>
    <row r="109">
      <c r="A109">
        <f>INDEX(resultados!$A$2:$ZZ$956, 103, MATCH($B$1, resultados!$A$1:$ZZ$1, 0))</f>
        <v/>
      </c>
      <c r="B109">
        <f>INDEX(resultados!$A$2:$ZZ$956, 103, MATCH($B$2, resultados!$A$1:$ZZ$1, 0))</f>
        <v/>
      </c>
      <c r="C109">
        <f>INDEX(resultados!$A$2:$ZZ$956, 103, MATCH($B$3, resultados!$A$1:$ZZ$1, 0))</f>
        <v/>
      </c>
    </row>
    <row r="110">
      <c r="A110">
        <f>INDEX(resultados!$A$2:$ZZ$956, 104, MATCH($B$1, resultados!$A$1:$ZZ$1, 0))</f>
        <v/>
      </c>
      <c r="B110">
        <f>INDEX(resultados!$A$2:$ZZ$956, 104, MATCH($B$2, resultados!$A$1:$ZZ$1, 0))</f>
        <v/>
      </c>
      <c r="C110">
        <f>INDEX(resultados!$A$2:$ZZ$956, 104, MATCH($B$3, resultados!$A$1:$ZZ$1, 0))</f>
        <v/>
      </c>
    </row>
    <row r="111">
      <c r="A111">
        <f>INDEX(resultados!$A$2:$ZZ$956, 105, MATCH($B$1, resultados!$A$1:$ZZ$1, 0))</f>
        <v/>
      </c>
      <c r="B111">
        <f>INDEX(resultados!$A$2:$ZZ$956, 105, MATCH($B$2, resultados!$A$1:$ZZ$1, 0))</f>
        <v/>
      </c>
      <c r="C111">
        <f>INDEX(resultados!$A$2:$ZZ$956, 105, MATCH($B$3, resultados!$A$1:$ZZ$1, 0))</f>
        <v/>
      </c>
    </row>
    <row r="112">
      <c r="A112">
        <f>INDEX(resultados!$A$2:$ZZ$956, 106, MATCH($B$1, resultados!$A$1:$ZZ$1, 0))</f>
        <v/>
      </c>
      <c r="B112">
        <f>INDEX(resultados!$A$2:$ZZ$956, 106, MATCH($B$2, resultados!$A$1:$ZZ$1, 0))</f>
        <v/>
      </c>
      <c r="C112">
        <f>INDEX(resultados!$A$2:$ZZ$956, 106, MATCH($B$3, resultados!$A$1:$ZZ$1, 0))</f>
        <v/>
      </c>
    </row>
    <row r="113">
      <c r="A113">
        <f>INDEX(resultados!$A$2:$ZZ$956, 107, MATCH($B$1, resultados!$A$1:$ZZ$1, 0))</f>
        <v/>
      </c>
      <c r="B113">
        <f>INDEX(resultados!$A$2:$ZZ$956, 107, MATCH($B$2, resultados!$A$1:$ZZ$1, 0))</f>
        <v/>
      </c>
      <c r="C113">
        <f>INDEX(resultados!$A$2:$ZZ$956, 107, MATCH($B$3, resultados!$A$1:$ZZ$1, 0))</f>
        <v/>
      </c>
    </row>
    <row r="114">
      <c r="A114">
        <f>INDEX(resultados!$A$2:$ZZ$956, 108, MATCH($B$1, resultados!$A$1:$ZZ$1, 0))</f>
        <v/>
      </c>
      <c r="B114">
        <f>INDEX(resultados!$A$2:$ZZ$956, 108, MATCH($B$2, resultados!$A$1:$ZZ$1, 0))</f>
        <v/>
      </c>
      <c r="C114">
        <f>INDEX(resultados!$A$2:$ZZ$956, 108, MATCH($B$3, resultados!$A$1:$ZZ$1, 0))</f>
        <v/>
      </c>
    </row>
    <row r="115">
      <c r="A115">
        <f>INDEX(resultados!$A$2:$ZZ$956, 109, MATCH($B$1, resultados!$A$1:$ZZ$1, 0))</f>
        <v/>
      </c>
      <c r="B115">
        <f>INDEX(resultados!$A$2:$ZZ$956, 109, MATCH($B$2, resultados!$A$1:$ZZ$1, 0))</f>
        <v/>
      </c>
      <c r="C115">
        <f>INDEX(resultados!$A$2:$ZZ$956, 109, MATCH($B$3, resultados!$A$1:$ZZ$1, 0))</f>
        <v/>
      </c>
    </row>
    <row r="116">
      <c r="A116">
        <f>INDEX(resultados!$A$2:$ZZ$956, 110, MATCH($B$1, resultados!$A$1:$ZZ$1, 0))</f>
        <v/>
      </c>
      <c r="B116">
        <f>INDEX(resultados!$A$2:$ZZ$956, 110, MATCH($B$2, resultados!$A$1:$ZZ$1, 0))</f>
        <v/>
      </c>
      <c r="C116">
        <f>INDEX(resultados!$A$2:$ZZ$956, 110, MATCH($B$3, resultados!$A$1:$ZZ$1, 0))</f>
        <v/>
      </c>
    </row>
    <row r="117">
      <c r="A117">
        <f>INDEX(resultados!$A$2:$ZZ$956, 111, MATCH($B$1, resultados!$A$1:$ZZ$1, 0))</f>
        <v/>
      </c>
      <c r="B117">
        <f>INDEX(resultados!$A$2:$ZZ$956, 111, MATCH($B$2, resultados!$A$1:$ZZ$1, 0))</f>
        <v/>
      </c>
      <c r="C117">
        <f>INDEX(resultados!$A$2:$ZZ$956, 111, MATCH($B$3, resultados!$A$1:$ZZ$1, 0))</f>
        <v/>
      </c>
    </row>
    <row r="118">
      <c r="A118">
        <f>INDEX(resultados!$A$2:$ZZ$956, 112, MATCH($B$1, resultados!$A$1:$ZZ$1, 0))</f>
        <v/>
      </c>
      <c r="B118">
        <f>INDEX(resultados!$A$2:$ZZ$956, 112, MATCH($B$2, resultados!$A$1:$ZZ$1, 0))</f>
        <v/>
      </c>
      <c r="C118">
        <f>INDEX(resultados!$A$2:$ZZ$956, 112, MATCH($B$3, resultados!$A$1:$ZZ$1, 0))</f>
        <v/>
      </c>
    </row>
    <row r="119">
      <c r="A119">
        <f>INDEX(resultados!$A$2:$ZZ$956, 113, MATCH($B$1, resultados!$A$1:$ZZ$1, 0))</f>
        <v/>
      </c>
      <c r="B119">
        <f>INDEX(resultados!$A$2:$ZZ$956, 113, MATCH($B$2, resultados!$A$1:$ZZ$1, 0))</f>
        <v/>
      </c>
      <c r="C119">
        <f>INDEX(resultados!$A$2:$ZZ$956, 113, MATCH($B$3, resultados!$A$1:$ZZ$1, 0))</f>
        <v/>
      </c>
    </row>
    <row r="120">
      <c r="A120">
        <f>INDEX(resultados!$A$2:$ZZ$956, 114, MATCH($B$1, resultados!$A$1:$ZZ$1, 0))</f>
        <v/>
      </c>
      <c r="B120">
        <f>INDEX(resultados!$A$2:$ZZ$956, 114, MATCH($B$2, resultados!$A$1:$ZZ$1, 0))</f>
        <v/>
      </c>
      <c r="C120">
        <f>INDEX(resultados!$A$2:$ZZ$956, 114, MATCH($B$3, resultados!$A$1:$ZZ$1, 0))</f>
        <v/>
      </c>
    </row>
    <row r="121">
      <c r="A121">
        <f>INDEX(resultados!$A$2:$ZZ$956, 115, MATCH($B$1, resultados!$A$1:$ZZ$1, 0))</f>
        <v/>
      </c>
      <c r="B121">
        <f>INDEX(resultados!$A$2:$ZZ$956, 115, MATCH($B$2, resultados!$A$1:$ZZ$1, 0))</f>
        <v/>
      </c>
      <c r="C121">
        <f>INDEX(resultados!$A$2:$ZZ$956, 115, MATCH($B$3, resultados!$A$1:$ZZ$1, 0))</f>
        <v/>
      </c>
    </row>
    <row r="122">
      <c r="A122">
        <f>INDEX(resultados!$A$2:$ZZ$956, 116, MATCH($B$1, resultados!$A$1:$ZZ$1, 0))</f>
        <v/>
      </c>
      <c r="B122">
        <f>INDEX(resultados!$A$2:$ZZ$956, 116, MATCH($B$2, resultados!$A$1:$ZZ$1, 0))</f>
        <v/>
      </c>
      <c r="C122">
        <f>INDEX(resultados!$A$2:$ZZ$956, 116, MATCH($B$3, resultados!$A$1:$ZZ$1, 0))</f>
        <v/>
      </c>
    </row>
    <row r="123">
      <c r="A123">
        <f>INDEX(resultados!$A$2:$ZZ$956, 117, MATCH($B$1, resultados!$A$1:$ZZ$1, 0))</f>
        <v/>
      </c>
      <c r="B123">
        <f>INDEX(resultados!$A$2:$ZZ$956, 117, MATCH($B$2, resultados!$A$1:$ZZ$1, 0))</f>
        <v/>
      </c>
      <c r="C123">
        <f>INDEX(resultados!$A$2:$ZZ$956, 117, MATCH($B$3, resultados!$A$1:$ZZ$1, 0))</f>
        <v/>
      </c>
    </row>
    <row r="124">
      <c r="A124">
        <f>INDEX(resultados!$A$2:$ZZ$956, 118, MATCH($B$1, resultados!$A$1:$ZZ$1, 0))</f>
        <v/>
      </c>
      <c r="B124">
        <f>INDEX(resultados!$A$2:$ZZ$956, 118, MATCH($B$2, resultados!$A$1:$ZZ$1, 0))</f>
        <v/>
      </c>
      <c r="C124">
        <f>INDEX(resultados!$A$2:$ZZ$956, 118, MATCH($B$3, resultados!$A$1:$ZZ$1, 0))</f>
        <v/>
      </c>
    </row>
    <row r="125">
      <c r="A125">
        <f>INDEX(resultados!$A$2:$ZZ$956, 119, MATCH($B$1, resultados!$A$1:$ZZ$1, 0))</f>
        <v/>
      </c>
      <c r="B125">
        <f>INDEX(resultados!$A$2:$ZZ$956, 119, MATCH($B$2, resultados!$A$1:$ZZ$1, 0))</f>
        <v/>
      </c>
      <c r="C125">
        <f>INDEX(resultados!$A$2:$ZZ$956, 119, MATCH($B$3, resultados!$A$1:$ZZ$1, 0))</f>
        <v/>
      </c>
    </row>
    <row r="126">
      <c r="A126">
        <f>INDEX(resultados!$A$2:$ZZ$956, 120, MATCH($B$1, resultados!$A$1:$ZZ$1, 0))</f>
        <v/>
      </c>
      <c r="B126">
        <f>INDEX(resultados!$A$2:$ZZ$956, 120, MATCH($B$2, resultados!$A$1:$ZZ$1, 0))</f>
        <v/>
      </c>
      <c r="C126">
        <f>INDEX(resultados!$A$2:$ZZ$956, 120, MATCH($B$3, resultados!$A$1:$ZZ$1, 0))</f>
        <v/>
      </c>
    </row>
    <row r="127">
      <c r="A127">
        <f>INDEX(resultados!$A$2:$ZZ$956, 121, MATCH($B$1, resultados!$A$1:$ZZ$1, 0))</f>
        <v/>
      </c>
      <c r="B127">
        <f>INDEX(resultados!$A$2:$ZZ$956, 121, MATCH($B$2, resultados!$A$1:$ZZ$1, 0))</f>
        <v/>
      </c>
      <c r="C127">
        <f>INDEX(resultados!$A$2:$ZZ$956, 121, MATCH($B$3, resultados!$A$1:$ZZ$1, 0))</f>
        <v/>
      </c>
    </row>
    <row r="128">
      <c r="A128">
        <f>INDEX(resultados!$A$2:$ZZ$956, 122, MATCH($B$1, resultados!$A$1:$ZZ$1, 0))</f>
        <v/>
      </c>
      <c r="B128">
        <f>INDEX(resultados!$A$2:$ZZ$956, 122, MATCH($B$2, resultados!$A$1:$ZZ$1, 0))</f>
        <v/>
      </c>
      <c r="C128">
        <f>INDEX(resultados!$A$2:$ZZ$956, 122, MATCH($B$3, resultados!$A$1:$ZZ$1, 0))</f>
        <v/>
      </c>
    </row>
    <row r="129">
      <c r="A129">
        <f>INDEX(resultados!$A$2:$ZZ$956, 123, MATCH($B$1, resultados!$A$1:$ZZ$1, 0))</f>
        <v/>
      </c>
      <c r="B129">
        <f>INDEX(resultados!$A$2:$ZZ$956, 123, MATCH($B$2, resultados!$A$1:$ZZ$1, 0))</f>
        <v/>
      </c>
      <c r="C129">
        <f>INDEX(resultados!$A$2:$ZZ$956, 123, MATCH($B$3, resultados!$A$1:$ZZ$1, 0))</f>
        <v/>
      </c>
    </row>
    <row r="130">
      <c r="A130">
        <f>INDEX(resultados!$A$2:$ZZ$956, 124, MATCH($B$1, resultados!$A$1:$ZZ$1, 0))</f>
        <v/>
      </c>
      <c r="B130">
        <f>INDEX(resultados!$A$2:$ZZ$956, 124, MATCH($B$2, resultados!$A$1:$ZZ$1, 0))</f>
        <v/>
      </c>
      <c r="C130">
        <f>INDEX(resultados!$A$2:$ZZ$956, 124, MATCH($B$3, resultados!$A$1:$ZZ$1, 0))</f>
        <v/>
      </c>
    </row>
    <row r="131">
      <c r="A131">
        <f>INDEX(resultados!$A$2:$ZZ$956, 125, MATCH($B$1, resultados!$A$1:$ZZ$1, 0))</f>
        <v/>
      </c>
      <c r="B131">
        <f>INDEX(resultados!$A$2:$ZZ$956, 125, MATCH($B$2, resultados!$A$1:$ZZ$1, 0))</f>
        <v/>
      </c>
      <c r="C131">
        <f>INDEX(resultados!$A$2:$ZZ$956, 125, MATCH($B$3, resultados!$A$1:$ZZ$1, 0))</f>
        <v/>
      </c>
    </row>
    <row r="132">
      <c r="A132">
        <f>INDEX(resultados!$A$2:$ZZ$956, 126, MATCH($B$1, resultados!$A$1:$ZZ$1, 0))</f>
        <v/>
      </c>
      <c r="B132">
        <f>INDEX(resultados!$A$2:$ZZ$956, 126, MATCH($B$2, resultados!$A$1:$ZZ$1, 0))</f>
        <v/>
      </c>
      <c r="C132">
        <f>INDEX(resultados!$A$2:$ZZ$956, 126, MATCH($B$3, resultados!$A$1:$ZZ$1, 0))</f>
        <v/>
      </c>
    </row>
    <row r="133">
      <c r="A133">
        <f>INDEX(resultados!$A$2:$ZZ$956, 127, MATCH($B$1, resultados!$A$1:$ZZ$1, 0))</f>
        <v/>
      </c>
      <c r="B133">
        <f>INDEX(resultados!$A$2:$ZZ$956, 127, MATCH($B$2, resultados!$A$1:$ZZ$1, 0))</f>
        <v/>
      </c>
      <c r="C133">
        <f>INDEX(resultados!$A$2:$ZZ$956, 127, MATCH($B$3, resultados!$A$1:$ZZ$1, 0))</f>
        <v/>
      </c>
    </row>
    <row r="134">
      <c r="A134">
        <f>INDEX(resultados!$A$2:$ZZ$956, 128, MATCH($B$1, resultados!$A$1:$ZZ$1, 0))</f>
        <v/>
      </c>
      <c r="B134">
        <f>INDEX(resultados!$A$2:$ZZ$956, 128, MATCH($B$2, resultados!$A$1:$ZZ$1, 0))</f>
        <v/>
      </c>
      <c r="C134">
        <f>INDEX(resultados!$A$2:$ZZ$956, 128, MATCH($B$3, resultados!$A$1:$ZZ$1, 0))</f>
        <v/>
      </c>
    </row>
    <row r="135">
      <c r="A135">
        <f>INDEX(resultados!$A$2:$ZZ$956, 129, MATCH($B$1, resultados!$A$1:$ZZ$1, 0))</f>
        <v/>
      </c>
      <c r="B135">
        <f>INDEX(resultados!$A$2:$ZZ$956, 129, MATCH($B$2, resultados!$A$1:$ZZ$1, 0))</f>
        <v/>
      </c>
      <c r="C135">
        <f>INDEX(resultados!$A$2:$ZZ$956, 129, MATCH($B$3, resultados!$A$1:$ZZ$1, 0))</f>
        <v/>
      </c>
    </row>
    <row r="136">
      <c r="A136">
        <f>INDEX(resultados!$A$2:$ZZ$956, 130, MATCH($B$1, resultados!$A$1:$ZZ$1, 0))</f>
        <v/>
      </c>
      <c r="B136">
        <f>INDEX(resultados!$A$2:$ZZ$956, 130, MATCH($B$2, resultados!$A$1:$ZZ$1, 0))</f>
        <v/>
      </c>
      <c r="C136">
        <f>INDEX(resultados!$A$2:$ZZ$956, 130, MATCH($B$3, resultados!$A$1:$ZZ$1, 0))</f>
        <v/>
      </c>
    </row>
    <row r="137">
      <c r="A137">
        <f>INDEX(resultados!$A$2:$ZZ$956, 131, MATCH($B$1, resultados!$A$1:$ZZ$1, 0))</f>
        <v/>
      </c>
      <c r="B137">
        <f>INDEX(resultados!$A$2:$ZZ$956, 131, MATCH($B$2, resultados!$A$1:$ZZ$1, 0))</f>
        <v/>
      </c>
      <c r="C137">
        <f>INDEX(resultados!$A$2:$ZZ$956, 131, MATCH($B$3, resultados!$A$1:$ZZ$1, 0))</f>
        <v/>
      </c>
    </row>
    <row r="138">
      <c r="A138">
        <f>INDEX(resultados!$A$2:$ZZ$956, 132, MATCH($B$1, resultados!$A$1:$ZZ$1, 0))</f>
        <v/>
      </c>
      <c r="B138">
        <f>INDEX(resultados!$A$2:$ZZ$956, 132, MATCH($B$2, resultados!$A$1:$ZZ$1, 0))</f>
        <v/>
      </c>
      <c r="C138">
        <f>INDEX(resultados!$A$2:$ZZ$956, 132, MATCH($B$3, resultados!$A$1:$ZZ$1, 0))</f>
        <v/>
      </c>
    </row>
    <row r="139">
      <c r="A139">
        <f>INDEX(resultados!$A$2:$ZZ$956, 133, MATCH($B$1, resultados!$A$1:$ZZ$1, 0))</f>
        <v/>
      </c>
      <c r="B139">
        <f>INDEX(resultados!$A$2:$ZZ$956, 133, MATCH($B$2, resultados!$A$1:$ZZ$1, 0))</f>
        <v/>
      </c>
      <c r="C139">
        <f>INDEX(resultados!$A$2:$ZZ$956, 133, MATCH($B$3, resultados!$A$1:$ZZ$1, 0))</f>
        <v/>
      </c>
    </row>
    <row r="140">
      <c r="A140">
        <f>INDEX(resultados!$A$2:$ZZ$956, 134, MATCH($B$1, resultados!$A$1:$ZZ$1, 0))</f>
        <v/>
      </c>
      <c r="B140">
        <f>INDEX(resultados!$A$2:$ZZ$956, 134, MATCH($B$2, resultados!$A$1:$ZZ$1, 0))</f>
        <v/>
      </c>
      <c r="C140">
        <f>INDEX(resultados!$A$2:$ZZ$956, 134, MATCH($B$3, resultados!$A$1:$ZZ$1, 0))</f>
        <v/>
      </c>
    </row>
    <row r="141">
      <c r="A141">
        <f>INDEX(resultados!$A$2:$ZZ$956, 135, MATCH($B$1, resultados!$A$1:$ZZ$1, 0))</f>
        <v/>
      </c>
      <c r="B141">
        <f>INDEX(resultados!$A$2:$ZZ$956, 135, MATCH($B$2, resultados!$A$1:$ZZ$1, 0))</f>
        <v/>
      </c>
      <c r="C141">
        <f>INDEX(resultados!$A$2:$ZZ$956, 135, MATCH($B$3, resultados!$A$1:$ZZ$1, 0))</f>
        <v/>
      </c>
    </row>
    <row r="142">
      <c r="A142">
        <f>INDEX(resultados!$A$2:$ZZ$956, 136, MATCH($B$1, resultados!$A$1:$ZZ$1, 0))</f>
        <v/>
      </c>
      <c r="B142">
        <f>INDEX(resultados!$A$2:$ZZ$956, 136, MATCH($B$2, resultados!$A$1:$ZZ$1, 0))</f>
        <v/>
      </c>
      <c r="C142">
        <f>INDEX(resultados!$A$2:$ZZ$956, 136, MATCH($B$3, resultados!$A$1:$ZZ$1, 0))</f>
        <v/>
      </c>
    </row>
    <row r="143">
      <c r="A143">
        <f>INDEX(resultados!$A$2:$ZZ$956, 137, MATCH($B$1, resultados!$A$1:$ZZ$1, 0))</f>
        <v/>
      </c>
      <c r="B143">
        <f>INDEX(resultados!$A$2:$ZZ$956, 137, MATCH($B$2, resultados!$A$1:$ZZ$1, 0))</f>
        <v/>
      </c>
      <c r="C143">
        <f>INDEX(resultados!$A$2:$ZZ$956, 137, MATCH($B$3, resultados!$A$1:$ZZ$1, 0))</f>
        <v/>
      </c>
    </row>
    <row r="144">
      <c r="A144">
        <f>INDEX(resultados!$A$2:$ZZ$956, 138, MATCH($B$1, resultados!$A$1:$ZZ$1, 0))</f>
        <v/>
      </c>
      <c r="B144">
        <f>INDEX(resultados!$A$2:$ZZ$956, 138, MATCH($B$2, resultados!$A$1:$ZZ$1, 0))</f>
        <v/>
      </c>
      <c r="C144">
        <f>INDEX(resultados!$A$2:$ZZ$956, 138, MATCH($B$3, resultados!$A$1:$ZZ$1, 0))</f>
        <v/>
      </c>
    </row>
    <row r="145">
      <c r="A145">
        <f>INDEX(resultados!$A$2:$ZZ$956, 139, MATCH($B$1, resultados!$A$1:$ZZ$1, 0))</f>
        <v/>
      </c>
      <c r="B145">
        <f>INDEX(resultados!$A$2:$ZZ$956, 139, MATCH($B$2, resultados!$A$1:$ZZ$1, 0))</f>
        <v/>
      </c>
      <c r="C145">
        <f>INDEX(resultados!$A$2:$ZZ$956, 139, MATCH($B$3, resultados!$A$1:$ZZ$1, 0))</f>
        <v/>
      </c>
    </row>
    <row r="146">
      <c r="A146">
        <f>INDEX(resultados!$A$2:$ZZ$956, 140, MATCH($B$1, resultados!$A$1:$ZZ$1, 0))</f>
        <v/>
      </c>
      <c r="B146">
        <f>INDEX(resultados!$A$2:$ZZ$956, 140, MATCH($B$2, resultados!$A$1:$ZZ$1, 0))</f>
        <v/>
      </c>
      <c r="C146">
        <f>INDEX(resultados!$A$2:$ZZ$956, 140, MATCH($B$3, resultados!$A$1:$ZZ$1, 0))</f>
        <v/>
      </c>
    </row>
    <row r="147">
      <c r="A147">
        <f>INDEX(resultados!$A$2:$ZZ$956, 141, MATCH($B$1, resultados!$A$1:$ZZ$1, 0))</f>
        <v/>
      </c>
      <c r="B147">
        <f>INDEX(resultados!$A$2:$ZZ$956, 141, MATCH($B$2, resultados!$A$1:$ZZ$1, 0))</f>
        <v/>
      </c>
      <c r="C147">
        <f>INDEX(resultados!$A$2:$ZZ$956, 141, MATCH($B$3, resultados!$A$1:$ZZ$1, 0))</f>
        <v/>
      </c>
    </row>
    <row r="148">
      <c r="A148">
        <f>INDEX(resultados!$A$2:$ZZ$956, 142, MATCH($B$1, resultados!$A$1:$ZZ$1, 0))</f>
        <v/>
      </c>
      <c r="B148">
        <f>INDEX(resultados!$A$2:$ZZ$956, 142, MATCH($B$2, resultados!$A$1:$ZZ$1, 0))</f>
        <v/>
      </c>
      <c r="C148">
        <f>INDEX(resultados!$A$2:$ZZ$956, 142, MATCH($B$3, resultados!$A$1:$ZZ$1, 0))</f>
        <v/>
      </c>
    </row>
    <row r="149">
      <c r="A149">
        <f>INDEX(resultados!$A$2:$ZZ$956, 143, MATCH($B$1, resultados!$A$1:$ZZ$1, 0))</f>
        <v/>
      </c>
      <c r="B149">
        <f>INDEX(resultados!$A$2:$ZZ$956, 143, MATCH($B$2, resultados!$A$1:$ZZ$1, 0))</f>
        <v/>
      </c>
      <c r="C149">
        <f>INDEX(resultados!$A$2:$ZZ$956, 143, MATCH($B$3, resultados!$A$1:$ZZ$1, 0))</f>
        <v/>
      </c>
    </row>
    <row r="150">
      <c r="A150">
        <f>INDEX(resultados!$A$2:$ZZ$956, 144, MATCH($B$1, resultados!$A$1:$ZZ$1, 0))</f>
        <v/>
      </c>
      <c r="B150">
        <f>INDEX(resultados!$A$2:$ZZ$956, 144, MATCH($B$2, resultados!$A$1:$ZZ$1, 0))</f>
        <v/>
      </c>
      <c r="C150">
        <f>INDEX(resultados!$A$2:$ZZ$956, 144, MATCH($B$3, resultados!$A$1:$ZZ$1, 0))</f>
        <v/>
      </c>
    </row>
    <row r="151">
      <c r="A151">
        <f>INDEX(resultados!$A$2:$ZZ$956, 145, MATCH($B$1, resultados!$A$1:$ZZ$1, 0))</f>
        <v/>
      </c>
      <c r="B151">
        <f>INDEX(resultados!$A$2:$ZZ$956, 145, MATCH($B$2, resultados!$A$1:$ZZ$1, 0))</f>
        <v/>
      </c>
      <c r="C151">
        <f>INDEX(resultados!$A$2:$ZZ$956, 145, MATCH($B$3, resultados!$A$1:$ZZ$1, 0))</f>
        <v/>
      </c>
    </row>
    <row r="152">
      <c r="A152">
        <f>INDEX(resultados!$A$2:$ZZ$956, 146, MATCH($B$1, resultados!$A$1:$ZZ$1, 0))</f>
        <v/>
      </c>
      <c r="B152">
        <f>INDEX(resultados!$A$2:$ZZ$956, 146, MATCH($B$2, resultados!$A$1:$ZZ$1, 0))</f>
        <v/>
      </c>
      <c r="C152">
        <f>INDEX(resultados!$A$2:$ZZ$956, 146, MATCH($B$3, resultados!$A$1:$ZZ$1, 0))</f>
        <v/>
      </c>
    </row>
    <row r="153">
      <c r="A153">
        <f>INDEX(resultados!$A$2:$ZZ$956, 147, MATCH($B$1, resultados!$A$1:$ZZ$1, 0))</f>
        <v/>
      </c>
      <c r="B153">
        <f>INDEX(resultados!$A$2:$ZZ$956, 147, MATCH($B$2, resultados!$A$1:$ZZ$1, 0))</f>
        <v/>
      </c>
      <c r="C153">
        <f>INDEX(resultados!$A$2:$ZZ$956, 147, MATCH($B$3, resultados!$A$1:$ZZ$1, 0))</f>
        <v/>
      </c>
    </row>
    <row r="154">
      <c r="A154">
        <f>INDEX(resultados!$A$2:$ZZ$956, 148, MATCH($B$1, resultados!$A$1:$ZZ$1, 0))</f>
        <v/>
      </c>
      <c r="B154">
        <f>INDEX(resultados!$A$2:$ZZ$956, 148, MATCH($B$2, resultados!$A$1:$ZZ$1, 0))</f>
        <v/>
      </c>
      <c r="C154">
        <f>INDEX(resultados!$A$2:$ZZ$956, 148, MATCH($B$3, resultados!$A$1:$ZZ$1, 0))</f>
        <v/>
      </c>
    </row>
    <row r="155">
      <c r="A155">
        <f>INDEX(resultados!$A$2:$ZZ$956, 149, MATCH($B$1, resultados!$A$1:$ZZ$1, 0))</f>
        <v/>
      </c>
      <c r="B155">
        <f>INDEX(resultados!$A$2:$ZZ$956, 149, MATCH($B$2, resultados!$A$1:$ZZ$1, 0))</f>
        <v/>
      </c>
      <c r="C155">
        <f>INDEX(resultados!$A$2:$ZZ$956, 149, MATCH($B$3, resultados!$A$1:$ZZ$1, 0))</f>
        <v/>
      </c>
    </row>
    <row r="156">
      <c r="A156">
        <f>INDEX(resultados!$A$2:$ZZ$956, 150, MATCH($B$1, resultados!$A$1:$ZZ$1, 0))</f>
        <v/>
      </c>
      <c r="B156">
        <f>INDEX(resultados!$A$2:$ZZ$956, 150, MATCH($B$2, resultados!$A$1:$ZZ$1, 0))</f>
        <v/>
      </c>
      <c r="C156">
        <f>INDEX(resultados!$A$2:$ZZ$956, 150, MATCH($B$3, resultados!$A$1:$ZZ$1, 0))</f>
        <v/>
      </c>
    </row>
    <row r="157">
      <c r="A157">
        <f>INDEX(resultados!$A$2:$ZZ$956, 151, MATCH($B$1, resultados!$A$1:$ZZ$1, 0))</f>
        <v/>
      </c>
      <c r="B157">
        <f>INDEX(resultados!$A$2:$ZZ$956, 151, MATCH($B$2, resultados!$A$1:$ZZ$1, 0))</f>
        <v/>
      </c>
      <c r="C157">
        <f>INDEX(resultados!$A$2:$ZZ$956, 151, MATCH($B$3, resultados!$A$1:$ZZ$1, 0))</f>
        <v/>
      </c>
    </row>
    <row r="158">
      <c r="A158">
        <f>INDEX(resultados!$A$2:$ZZ$956, 152, MATCH($B$1, resultados!$A$1:$ZZ$1, 0))</f>
        <v/>
      </c>
      <c r="B158">
        <f>INDEX(resultados!$A$2:$ZZ$956, 152, MATCH($B$2, resultados!$A$1:$ZZ$1, 0))</f>
        <v/>
      </c>
      <c r="C158">
        <f>INDEX(resultados!$A$2:$ZZ$956, 152, MATCH($B$3, resultados!$A$1:$ZZ$1, 0))</f>
        <v/>
      </c>
    </row>
    <row r="159">
      <c r="A159">
        <f>INDEX(resultados!$A$2:$ZZ$956, 153, MATCH($B$1, resultados!$A$1:$ZZ$1, 0))</f>
        <v/>
      </c>
      <c r="B159">
        <f>INDEX(resultados!$A$2:$ZZ$956, 153, MATCH($B$2, resultados!$A$1:$ZZ$1, 0))</f>
        <v/>
      </c>
      <c r="C159">
        <f>INDEX(resultados!$A$2:$ZZ$956, 153, MATCH($B$3, resultados!$A$1:$ZZ$1, 0))</f>
        <v/>
      </c>
    </row>
    <row r="160">
      <c r="A160">
        <f>INDEX(resultados!$A$2:$ZZ$956, 154, MATCH($B$1, resultados!$A$1:$ZZ$1, 0))</f>
        <v/>
      </c>
      <c r="B160">
        <f>INDEX(resultados!$A$2:$ZZ$956, 154, MATCH($B$2, resultados!$A$1:$ZZ$1, 0))</f>
        <v/>
      </c>
      <c r="C160">
        <f>INDEX(resultados!$A$2:$ZZ$956, 154, MATCH($B$3, resultados!$A$1:$ZZ$1, 0))</f>
        <v/>
      </c>
    </row>
    <row r="161">
      <c r="A161">
        <f>INDEX(resultados!$A$2:$ZZ$956, 155, MATCH($B$1, resultados!$A$1:$ZZ$1, 0))</f>
        <v/>
      </c>
      <c r="B161">
        <f>INDEX(resultados!$A$2:$ZZ$956, 155, MATCH($B$2, resultados!$A$1:$ZZ$1, 0))</f>
        <v/>
      </c>
      <c r="C161">
        <f>INDEX(resultados!$A$2:$ZZ$956, 155, MATCH($B$3, resultados!$A$1:$ZZ$1, 0))</f>
        <v/>
      </c>
    </row>
    <row r="162">
      <c r="A162">
        <f>INDEX(resultados!$A$2:$ZZ$956, 156, MATCH($B$1, resultados!$A$1:$ZZ$1, 0))</f>
        <v/>
      </c>
      <c r="B162">
        <f>INDEX(resultados!$A$2:$ZZ$956, 156, MATCH($B$2, resultados!$A$1:$ZZ$1, 0))</f>
        <v/>
      </c>
      <c r="C162">
        <f>INDEX(resultados!$A$2:$ZZ$956, 156, MATCH($B$3, resultados!$A$1:$ZZ$1, 0))</f>
        <v/>
      </c>
    </row>
    <row r="163">
      <c r="A163">
        <f>INDEX(resultados!$A$2:$ZZ$956, 157, MATCH($B$1, resultados!$A$1:$ZZ$1, 0))</f>
        <v/>
      </c>
      <c r="B163">
        <f>INDEX(resultados!$A$2:$ZZ$956, 157, MATCH($B$2, resultados!$A$1:$ZZ$1, 0))</f>
        <v/>
      </c>
      <c r="C163">
        <f>INDEX(resultados!$A$2:$ZZ$956, 157, MATCH($B$3, resultados!$A$1:$ZZ$1, 0))</f>
        <v/>
      </c>
    </row>
    <row r="164">
      <c r="A164">
        <f>INDEX(resultados!$A$2:$ZZ$956, 158, MATCH($B$1, resultados!$A$1:$ZZ$1, 0))</f>
        <v/>
      </c>
      <c r="B164">
        <f>INDEX(resultados!$A$2:$ZZ$956, 158, MATCH($B$2, resultados!$A$1:$ZZ$1, 0))</f>
        <v/>
      </c>
      <c r="C164">
        <f>INDEX(resultados!$A$2:$ZZ$956, 158, MATCH($B$3, resultados!$A$1:$ZZ$1, 0))</f>
        <v/>
      </c>
    </row>
    <row r="165">
      <c r="A165">
        <f>INDEX(resultados!$A$2:$ZZ$956, 159, MATCH($B$1, resultados!$A$1:$ZZ$1, 0))</f>
        <v/>
      </c>
      <c r="B165">
        <f>INDEX(resultados!$A$2:$ZZ$956, 159, MATCH($B$2, resultados!$A$1:$ZZ$1, 0))</f>
        <v/>
      </c>
      <c r="C165">
        <f>INDEX(resultados!$A$2:$ZZ$956, 159, MATCH($B$3, resultados!$A$1:$ZZ$1, 0))</f>
        <v/>
      </c>
    </row>
    <row r="166">
      <c r="A166">
        <f>INDEX(resultados!$A$2:$ZZ$956, 160, MATCH($B$1, resultados!$A$1:$ZZ$1, 0))</f>
        <v/>
      </c>
      <c r="B166">
        <f>INDEX(resultados!$A$2:$ZZ$956, 160, MATCH($B$2, resultados!$A$1:$ZZ$1, 0))</f>
        <v/>
      </c>
      <c r="C166">
        <f>INDEX(resultados!$A$2:$ZZ$956, 160, MATCH($B$3, resultados!$A$1:$ZZ$1, 0))</f>
        <v/>
      </c>
    </row>
    <row r="167">
      <c r="A167">
        <f>INDEX(resultados!$A$2:$ZZ$956, 161, MATCH($B$1, resultados!$A$1:$ZZ$1, 0))</f>
        <v/>
      </c>
      <c r="B167">
        <f>INDEX(resultados!$A$2:$ZZ$956, 161, MATCH($B$2, resultados!$A$1:$ZZ$1, 0))</f>
        <v/>
      </c>
      <c r="C167">
        <f>INDEX(resultados!$A$2:$ZZ$956, 161, MATCH($B$3, resultados!$A$1:$ZZ$1, 0))</f>
        <v/>
      </c>
    </row>
    <row r="168">
      <c r="A168">
        <f>INDEX(resultados!$A$2:$ZZ$956, 162, MATCH($B$1, resultados!$A$1:$ZZ$1, 0))</f>
        <v/>
      </c>
      <c r="B168">
        <f>INDEX(resultados!$A$2:$ZZ$956, 162, MATCH($B$2, resultados!$A$1:$ZZ$1, 0))</f>
        <v/>
      </c>
      <c r="C168">
        <f>INDEX(resultados!$A$2:$ZZ$956, 162, MATCH($B$3, resultados!$A$1:$ZZ$1, 0))</f>
        <v/>
      </c>
    </row>
    <row r="169">
      <c r="A169">
        <f>INDEX(resultados!$A$2:$ZZ$956, 163, MATCH($B$1, resultados!$A$1:$ZZ$1, 0))</f>
        <v/>
      </c>
      <c r="B169">
        <f>INDEX(resultados!$A$2:$ZZ$956, 163, MATCH($B$2, resultados!$A$1:$ZZ$1, 0))</f>
        <v/>
      </c>
      <c r="C169">
        <f>INDEX(resultados!$A$2:$ZZ$956, 163, MATCH($B$3, resultados!$A$1:$ZZ$1, 0))</f>
        <v/>
      </c>
    </row>
    <row r="170">
      <c r="A170">
        <f>INDEX(resultados!$A$2:$ZZ$956, 164, MATCH($B$1, resultados!$A$1:$ZZ$1, 0))</f>
        <v/>
      </c>
      <c r="B170">
        <f>INDEX(resultados!$A$2:$ZZ$956, 164, MATCH($B$2, resultados!$A$1:$ZZ$1, 0))</f>
        <v/>
      </c>
      <c r="C170">
        <f>INDEX(resultados!$A$2:$ZZ$956, 164, MATCH($B$3, resultados!$A$1:$ZZ$1, 0))</f>
        <v/>
      </c>
    </row>
    <row r="171">
      <c r="A171">
        <f>INDEX(resultados!$A$2:$ZZ$956, 165, MATCH($B$1, resultados!$A$1:$ZZ$1, 0))</f>
        <v/>
      </c>
      <c r="B171">
        <f>INDEX(resultados!$A$2:$ZZ$956, 165, MATCH($B$2, resultados!$A$1:$ZZ$1, 0))</f>
        <v/>
      </c>
      <c r="C171">
        <f>INDEX(resultados!$A$2:$ZZ$956, 165, MATCH($B$3, resultados!$A$1:$ZZ$1, 0))</f>
        <v/>
      </c>
    </row>
    <row r="172">
      <c r="A172">
        <f>INDEX(resultados!$A$2:$ZZ$956, 166, MATCH($B$1, resultados!$A$1:$ZZ$1, 0))</f>
        <v/>
      </c>
      <c r="B172">
        <f>INDEX(resultados!$A$2:$ZZ$956, 166, MATCH($B$2, resultados!$A$1:$ZZ$1, 0))</f>
        <v/>
      </c>
      <c r="C172">
        <f>INDEX(resultados!$A$2:$ZZ$956, 166, MATCH($B$3, resultados!$A$1:$ZZ$1, 0))</f>
        <v/>
      </c>
    </row>
    <row r="173">
      <c r="A173">
        <f>INDEX(resultados!$A$2:$ZZ$956, 167, MATCH($B$1, resultados!$A$1:$ZZ$1, 0))</f>
        <v/>
      </c>
      <c r="B173">
        <f>INDEX(resultados!$A$2:$ZZ$956, 167, MATCH($B$2, resultados!$A$1:$ZZ$1, 0))</f>
        <v/>
      </c>
      <c r="C173">
        <f>INDEX(resultados!$A$2:$ZZ$956, 167, MATCH($B$3, resultados!$A$1:$ZZ$1, 0))</f>
        <v/>
      </c>
    </row>
    <row r="174">
      <c r="A174">
        <f>INDEX(resultados!$A$2:$ZZ$956, 168, MATCH($B$1, resultados!$A$1:$ZZ$1, 0))</f>
        <v/>
      </c>
      <c r="B174">
        <f>INDEX(resultados!$A$2:$ZZ$956, 168, MATCH($B$2, resultados!$A$1:$ZZ$1, 0))</f>
        <v/>
      </c>
      <c r="C174">
        <f>INDEX(resultados!$A$2:$ZZ$956, 168, MATCH($B$3, resultados!$A$1:$ZZ$1, 0))</f>
        <v/>
      </c>
    </row>
    <row r="175">
      <c r="A175">
        <f>INDEX(resultados!$A$2:$ZZ$956, 169, MATCH($B$1, resultados!$A$1:$ZZ$1, 0))</f>
        <v/>
      </c>
      <c r="B175">
        <f>INDEX(resultados!$A$2:$ZZ$956, 169, MATCH($B$2, resultados!$A$1:$ZZ$1, 0))</f>
        <v/>
      </c>
      <c r="C175">
        <f>INDEX(resultados!$A$2:$ZZ$956, 169, MATCH($B$3, resultados!$A$1:$ZZ$1, 0))</f>
        <v/>
      </c>
    </row>
    <row r="176">
      <c r="A176">
        <f>INDEX(resultados!$A$2:$ZZ$956, 170, MATCH($B$1, resultados!$A$1:$ZZ$1, 0))</f>
        <v/>
      </c>
      <c r="B176">
        <f>INDEX(resultados!$A$2:$ZZ$956, 170, MATCH($B$2, resultados!$A$1:$ZZ$1, 0))</f>
        <v/>
      </c>
      <c r="C176">
        <f>INDEX(resultados!$A$2:$ZZ$956, 170, MATCH($B$3, resultados!$A$1:$ZZ$1, 0))</f>
        <v/>
      </c>
    </row>
    <row r="177">
      <c r="A177">
        <f>INDEX(resultados!$A$2:$ZZ$956, 171, MATCH($B$1, resultados!$A$1:$ZZ$1, 0))</f>
        <v/>
      </c>
      <c r="B177">
        <f>INDEX(resultados!$A$2:$ZZ$956, 171, MATCH($B$2, resultados!$A$1:$ZZ$1, 0))</f>
        <v/>
      </c>
      <c r="C177">
        <f>INDEX(resultados!$A$2:$ZZ$956, 171, MATCH($B$3, resultados!$A$1:$ZZ$1, 0))</f>
        <v/>
      </c>
    </row>
    <row r="178">
      <c r="A178">
        <f>INDEX(resultados!$A$2:$ZZ$956, 172, MATCH($B$1, resultados!$A$1:$ZZ$1, 0))</f>
        <v/>
      </c>
      <c r="B178">
        <f>INDEX(resultados!$A$2:$ZZ$956, 172, MATCH($B$2, resultados!$A$1:$ZZ$1, 0))</f>
        <v/>
      </c>
      <c r="C178">
        <f>INDEX(resultados!$A$2:$ZZ$956, 172, MATCH($B$3, resultados!$A$1:$ZZ$1, 0))</f>
        <v/>
      </c>
    </row>
    <row r="179">
      <c r="A179">
        <f>INDEX(resultados!$A$2:$ZZ$956, 173, MATCH($B$1, resultados!$A$1:$ZZ$1, 0))</f>
        <v/>
      </c>
      <c r="B179">
        <f>INDEX(resultados!$A$2:$ZZ$956, 173, MATCH($B$2, resultados!$A$1:$ZZ$1, 0))</f>
        <v/>
      </c>
      <c r="C179">
        <f>INDEX(resultados!$A$2:$ZZ$956, 173, MATCH($B$3, resultados!$A$1:$ZZ$1, 0))</f>
        <v/>
      </c>
    </row>
    <row r="180">
      <c r="A180">
        <f>INDEX(resultados!$A$2:$ZZ$956, 174, MATCH($B$1, resultados!$A$1:$ZZ$1, 0))</f>
        <v/>
      </c>
      <c r="B180">
        <f>INDEX(resultados!$A$2:$ZZ$956, 174, MATCH($B$2, resultados!$A$1:$ZZ$1, 0))</f>
        <v/>
      </c>
      <c r="C180">
        <f>INDEX(resultados!$A$2:$ZZ$956, 174, MATCH($B$3, resultados!$A$1:$ZZ$1, 0))</f>
        <v/>
      </c>
    </row>
    <row r="181">
      <c r="A181">
        <f>INDEX(resultados!$A$2:$ZZ$956, 175, MATCH($B$1, resultados!$A$1:$ZZ$1, 0))</f>
        <v/>
      </c>
      <c r="B181">
        <f>INDEX(resultados!$A$2:$ZZ$956, 175, MATCH($B$2, resultados!$A$1:$ZZ$1, 0))</f>
        <v/>
      </c>
      <c r="C181">
        <f>INDEX(resultados!$A$2:$ZZ$956, 175, MATCH($B$3, resultados!$A$1:$ZZ$1, 0))</f>
        <v/>
      </c>
    </row>
    <row r="182">
      <c r="A182">
        <f>INDEX(resultados!$A$2:$ZZ$956, 176, MATCH($B$1, resultados!$A$1:$ZZ$1, 0))</f>
        <v/>
      </c>
      <c r="B182">
        <f>INDEX(resultados!$A$2:$ZZ$956, 176, MATCH($B$2, resultados!$A$1:$ZZ$1, 0))</f>
        <v/>
      </c>
      <c r="C182">
        <f>INDEX(resultados!$A$2:$ZZ$956, 176, MATCH($B$3, resultados!$A$1:$ZZ$1, 0))</f>
        <v/>
      </c>
    </row>
    <row r="183">
      <c r="A183">
        <f>INDEX(resultados!$A$2:$ZZ$956, 177, MATCH($B$1, resultados!$A$1:$ZZ$1, 0))</f>
        <v/>
      </c>
      <c r="B183">
        <f>INDEX(resultados!$A$2:$ZZ$956, 177, MATCH($B$2, resultados!$A$1:$ZZ$1, 0))</f>
        <v/>
      </c>
      <c r="C183">
        <f>INDEX(resultados!$A$2:$ZZ$956, 177, MATCH($B$3, resultados!$A$1:$ZZ$1, 0))</f>
        <v/>
      </c>
    </row>
    <row r="184">
      <c r="A184">
        <f>INDEX(resultados!$A$2:$ZZ$956, 178, MATCH($B$1, resultados!$A$1:$ZZ$1, 0))</f>
        <v/>
      </c>
      <c r="B184">
        <f>INDEX(resultados!$A$2:$ZZ$956, 178, MATCH($B$2, resultados!$A$1:$ZZ$1, 0))</f>
        <v/>
      </c>
      <c r="C184">
        <f>INDEX(resultados!$A$2:$ZZ$956, 178, MATCH($B$3, resultados!$A$1:$ZZ$1, 0))</f>
        <v/>
      </c>
    </row>
    <row r="185">
      <c r="A185">
        <f>INDEX(resultados!$A$2:$ZZ$956, 179, MATCH($B$1, resultados!$A$1:$ZZ$1, 0))</f>
        <v/>
      </c>
      <c r="B185">
        <f>INDEX(resultados!$A$2:$ZZ$956, 179, MATCH($B$2, resultados!$A$1:$ZZ$1, 0))</f>
        <v/>
      </c>
      <c r="C185">
        <f>INDEX(resultados!$A$2:$ZZ$956, 179, MATCH($B$3, resultados!$A$1:$ZZ$1, 0))</f>
        <v/>
      </c>
    </row>
    <row r="186">
      <c r="A186">
        <f>INDEX(resultados!$A$2:$ZZ$956, 180, MATCH($B$1, resultados!$A$1:$ZZ$1, 0))</f>
        <v/>
      </c>
      <c r="B186">
        <f>INDEX(resultados!$A$2:$ZZ$956, 180, MATCH($B$2, resultados!$A$1:$ZZ$1, 0))</f>
        <v/>
      </c>
      <c r="C186">
        <f>INDEX(resultados!$A$2:$ZZ$956, 180, MATCH($B$3, resultados!$A$1:$ZZ$1, 0))</f>
        <v/>
      </c>
    </row>
    <row r="187">
      <c r="A187">
        <f>INDEX(resultados!$A$2:$ZZ$956, 181, MATCH($B$1, resultados!$A$1:$ZZ$1, 0))</f>
        <v/>
      </c>
      <c r="B187">
        <f>INDEX(resultados!$A$2:$ZZ$956, 181, MATCH($B$2, resultados!$A$1:$ZZ$1, 0))</f>
        <v/>
      </c>
      <c r="C187">
        <f>INDEX(resultados!$A$2:$ZZ$956, 181, MATCH($B$3, resultados!$A$1:$ZZ$1, 0))</f>
        <v/>
      </c>
    </row>
    <row r="188">
      <c r="A188">
        <f>INDEX(resultados!$A$2:$ZZ$956, 182, MATCH($B$1, resultados!$A$1:$ZZ$1, 0))</f>
        <v/>
      </c>
      <c r="B188">
        <f>INDEX(resultados!$A$2:$ZZ$956, 182, MATCH($B$2, resultados!$A$1:$ZZ$1, 0))</f>
        <v/>
      </c>
      <c r="C188">
        <f>INDEX(resultados!$A$2:$ZZ$956, 182, MATCH($B$3, resultados!$A$1:$ZZ$1, 0))</f>
        <v/>
      </c>
    </row>
    <row r="189">
      <c r="A189">
        <f>INDEX(resultados!$A$2:$ZZ$956, 183, MATCH($B$1, resultados!$A$1:$ZZ$1, 0))</f>
        <v/>
      </c>
      <c r="B189">
        <f>INDEX(resultados!$A$2:$ZZ$956, 183, MATCH($B$2, resultados!$A$1:$ZZ$1, 0))</f>
        <v/>
      </c>
      <c r="C189">
        <f>INDEX(resultados!$A$2:$ZZ$956, 183, MATCH($B$3, resultados!$A$1:$ZZ$1, 0))</f>
        <v/>
      </c>
    </row>
    <row r="190">
      <c r="A190">
        <f>INDEX(resultados!$A$2:$ZZ$956, 184, MATCH($B$1, resultados!$A$1:$ZZ$1, 0))</f>
        <v/>
      </c>
      <c r="B190">
        <f>INDEX(resultados!$A$2:$ZZ$956, 184, MATCH($B$2, resultados!$A$1:$ZZ$1, 0))</f>
        <v/>
      </c>
      <c r="C190">
        <f>INDEX(resultados!$A$2:$ZZ$956, 184, MATCH($B$3, resultados!$A$1:$ZZ$1, 0))</f>
        <v/>
      </c>
    </row>
    <row r="191">
      <c r="A191">
        <f>INDEX(resultados!$A$2:$ZZ$956, 185, MATCH($B$1, resultados!$A$1:$ZZ$1, 0))</f>
        <v/>
      </c>
      <c r="B191">
        <f>INDEX(resultados!$A$2:$ZZ$956, 185, MATCH($B$2, resultados!$A$1:$ZZ$1, 0))</f>
        <v/>
      </c>
      <c r="C191">
        <f>INDEX(resultados!$A$2:$ZZ$956, 185, MATCH($B$3, resultados!$A$1:$ZZ$1, 0))</f>
        <v/>
      </c>
    </row>
    <row r="192">
      <c r="A192">
        <f>INDEX(resultados!$A$2:$ZZ$956, 186, MATCH($B$1, resultados!$A$1:$ZZ$1, 0))</f>
        <v/>
      </c>
      <c r="B192">
        <f>INDEX(resultados!$A$2:$ZZ$956, 186, MATCH($B$2, resultados!$A$1:$ZZ$1, 0))</f>
        <v/>
      </c>
      <c r="C192">
        <f>INDEX(resultados!$A$2:$ZZ$956, 186, MATCH($B$3, resultados!$A$1:$ZZ$1, 0))</f>
        <v/>
      </c>
    </row>
    <row r="193">
      <c r="A193">
        <f>INDEX(resultados!$A$2:$ZZ$956, 187, MATCH($B$1, resultados!$A$1:$ZZ$1, 0))</f>
        <v/>
      </c>
      <c r="B193">
        <f>INDEX(resultados!$A$2:$ZZ$956, 187, MATCH($B$2, resultados!$A$1:$ZZ$1, 0))</f>
        <v/>
      </c>
      <c r="C193">
        <f>INDEX(resultados!$A$2:$ZZ$956, 187, MATCH($B$3, resultados!$A$1:$ZZ$1, 0))</f>
        <v/>
      </c>
    </row>
    <row r="194">
      <c r="A194">
        <f>INDEX(resultados!$A$2:$ZZ$956, 188, MATCH($B$1, resultados!$A$1:$ZZ$1, 0))</f>
        <v/>
      </c>
      <c r="B194">
        <f>INDEX(resultados!$A$2:$ZZ$956, 188, MATCH($B$2, resultados!$A$1:$ZZ$1, 0))</f>
        <v/>
      </c>
      <c r="C194">
        <f>INDEX(resultados!$A$2:$ZZ$956, 188, MATCH($B$3, resultados!$A$1:$ZZ$1, 0))</f>
        <v/>
      </c>
    </row>
    <row r="195">
      <c r="A195">
        <f>INDEX(resultados!$A$2:$ZZ$956, 189, MATCH($B$1, resultados!$A$1:$ZZ$1, 0))</f>
        <v/>
      </c>
      <c r="B195">
        <f>INDEX(resultados!$A$2:$ZZ$956, 189, MATCH($B$2, resultados!$A$1:$ZZ$1, 0))</f>
        <v/>
      </c>
      <c r="C195">
        <f>INDEX(resultados!$A$2:$ZZ$956, 189, MATCH($B$3, resultados!$A$1:$ZZ$1, 0))</f>
        <v/>
      </c>
    </row>
    <row r="196">
      <c r="A196">
        <f>INDEX(resultados!$A$2:$ZZ$956, 190, MATCH($B$1, resultados!$A$1:$ZZ$1, 0))</f>
        <v/>
      </c>
      <c r="B196">
        <f>INDEX(resultados!$A$2:$ZZ$956, 190, MATCH($B$2, resultados!$A$1:$ZZ$1, 0))</f>
        <v/>
      </c>
      <c r="C196">
        <f>INDEX(resultados!$A$2:$ZZ$956, 190, MATCH($B$3, resultados!$A$1:$ZZ$1, 0))</f>
        <v/>
      </c>
    </row>
    <row r="197">
      <c r="A197">
        <f>INDEX(resultados!$A$2:$ZZ$956, 191, MATCH($B$1, resultados!$A$1:$ZZ$1, 0))</f>
        <v/>
      </c>
      <c r="B197">
        <f>INDEX(resultados!$A$2:$ZZ$956, 191, MATCH($B$2, resultados!$A$1:$ZZ$1, 0))</f>
        <v/>
      </c>
      <c r="C197">
        <f>INDEX(resultados!$A$2:$ZZ$956, 191, MATCH($B$3, resultados!$A$1:$ZZ$1, 0))</f>
        <v/>
      </c>
    </row>
    <row r="198">
      <c r="A198">
        <f>INDEX(resultados!$A$2:$ZZ$956, 192, MATCH($B$1, resultados!$A$1:$ZZ$1, 0))</f>
        <v/>
      </c>
      <c r="B198">
        <f>INDEX(resultados!$A$2:$ZZ$956, 192, MATCH($B$2, resultados!$A$1:$ZZ$1, 0))</f>
        <v/>
      </c>
      <c r="C198">
        <f>INDEX(resultados!$A$2:$ZZ$956, 192, MATCH($B$3, resultados!$A$1:$ZZ$1, 0))</f>
        <v/>
      </c>
    </row>
    <row r="199">
      <c r="A199">
        <f>INDEX(resultados!$A$2:$ZZ$956, 193, MATCH($B$1, resultados!$A$1:$ZZ$1, 0))</f>
        <v/>
      </c>
      <c r="B199">
        <f>INDEX(resultados!$A$2:$ZZ$956, 193, MATCH($B$2, resultados!$A$1:$ZZ$1, 0))</f>
        <v/>
      </c>
      <c r="C199">
        <f>INDEX(resultados!$A$2:$ZZ$956, 193, MATCH($B$3, resultados!$A$1:$ZZ$1, 0))</f>
        <v/>
      </c>
    </row>
    <row r="200">
      <c r="A200">
        <f>INDEX(resultados!$A$2:$ZZ$956, 194, MATCH($B$1, resultados!$A$1:$ZZ$1, 0))</f>
        <v/>
      </c>
      <c r="B200">
        <f>INDEX(resultados!$A$2:$ZZ$956, 194, MATCH($B$2, resultados!$A$1:$ZZ$1, 0))</f>
        <v/>
      </c>
      <c r="C200">
        <f>INDEX(resultados!$A$2:$ZZ$956, 194, MATCH($B$3, resultados!$A$1:$ZZ$1, 0))</f>
        <v/>
      </c>
    </row>
    <row r="201">
      <c r="A201">
        <f>INDEX(resultados!$A$2:$ZZ$956, 195, MATCH($B$1, resultados!$A$1:$ZZ$1, 0))</f>
        <v/>
      </c>
      <c r="B201">
        <f>INDEX(resultados!$A$2:$ZZ$956, 195, MATCH($B$2, resultados!$A$1:$ZZ$1, 0))</f>
        <v/>
      </c>
      <c r="C201">
        <f>INDEX(resultados!$A$2:$ZZ$956, 195, MATCH($B$3, resultados!$A$1:$ZZ$1, 0))</f>
        <v/>
      </c>
    </row>
    <row r="202">
      <c r="A202">
        <f>INDEX(resultados!$A$2:$ZZ$956, 196, MATCH($B$1, resultados!$A$1:$ZZ$1, 0))</f>
        <v/>
      </c>
      <c r="B202">
        <f>INDEX(resultados!$A$2:$ZZ$956, 196, MATCH($B$2, resultados!$A$1:$ZZ$1, 0))</f>
        <v/>
      </c>
      <c r="C202">
        <f>INDEX(resultados!$A$2:$ZZ$956, 196, MATCH($B$3, resultados!$A$1:$ZZ$1, 0))</f>
        <v/>
      </c>
    </row>
    <row r="203">
      <c r="A203">
        <f>INDEX(resultados!$A$2:$ZZ$956, 197, MATCH($B$1, resultados!$A$1:$ZZ$1, 0))</f>
        <v/>
      </c>
      <c r="B203">
        <f>INDEX(resultados!$A$2:$ZZ$956, 197, MATCH($B$2, resultados!$A$1:$ZZ$1, 0))</f>
        <v/>
      </c>
      <c r="C203">
        <f>INDEX(resultados!$A$2:$ZZ$956, 197, MATCH($B$3, resultados!$A$1:$ZZ$1, 0))</f>
        <v/>
      </c>
    </row>
    <row r="204">
      <c r="A204">
        <f>INDEX(resultados!$A$2:$ZZ$956, 198, MATCH($B$1, resultados!$A$1:$ZZ$1, 0))</f>
        <v/>
      </c>
      <c r="B204">
        <f>INDEX(resultados!$A$2:$ZZ$956, 198, MATCH($B$2, resultados!$A$1:$ZZ$1, 0))</f>
        <v/>
      </c>
      <c r="C204">
        <f>INDEX(resultados!$A$2:$ZZ$956, 198, MATCH($B$3, resultados!$A$1:$ZZ$1, 0))</f>
        <v/>
      </c>
    </row>
    <row r="205">
      <c r="A205">
        <f>INDEX(resultados!$A$2:$ZZ$956, 199, MATCH($B$1, resultados!$A$1:$ZZ$1, 0))</f>
        <v/>
      </c>
      <c r="B205">
        <f>INDEX(resultados!$A$2:$ZZ$956, 199, MATCH($B$2, resultados!$A$1:$ZZ$1, 0))</f>
        <v/>
      </c>
      <c r="C205">
        <f>INDEX(resultados!$A$2:$ZZ$956, 199, MATCH($B$3, resultados!$A$1:$ZZ$1, 0))</f>
        <v/>
      </c>
    </row>
    <row r="206">
      <c r="A206">
        <f>INDEX(resultados!$A$2:$ZZ$956, 200, MATCH($B$1, resultados!$A$1:$ZZ$1, 0))</f>
        <v/>
      </c>
      <c r="B206">
        <f>INDEX(resultados!$A$2:$ZZ$956, 200, MATCH($B$2, resultados!$A$1:$ZZ$1, 0))</f>
        <v/>
      </c>
      <c r="C206">
        <f>INDEX(resultados!$A$2:$ZZ$956, 200, MATCH($B$3, resultados!$A$1:$ZZ$1, 0))</f>
        <v/>
      </c>
    </row>
    <row r="207">
      <c r="A207">
        <f>INDEX(resultados!$A$2:$ZZ$956, 201, MATCH($B$1, resultados!$A$1:$ZZ$1, 0))</f>
        <v/>
      </c>
      <c r="B207">
        <f>INDEX(resultados!$A$2:$ZZ$956, 201, MATCH($B$2, resultados!$A$1:$ZZ$1, 0))</f>
        <v/>
      </c>
      <c r="C207">
        <f>INDEX(resultados!$A$2:$ZZ$956, 201, MATCH($B$3, resultados!$A$1:$ZZ$1, 0))</f>
        <v/>
      </c>
    </row>
    <row r="208">
      <c r="A208">
        <f>INDEX(resultados!$A$2:$ZZ$956, 202, MATCH($B$1, resultados!$A$1:$ZZ$1, 0))</f>
        <v/>
      </c>
      <c r="B208">
        <f>INDEX(resultados!$A$2:$ZZ$956, 202, MATCH($B$2, resultados!$A$1:$ZZ$1, 0))</f>
        <v/>
      </c>
      <c r="C208">
        <f>INDEX(resultados!$A$2:$ZZ$956, 202, MATCH($B$3, resultados!$A$1:$ZZ$1, 0))</f>
        <v/>
      </c>
    </row>
    <row r="209">
      <c r="A209">
        <f>INDEX(resultados!$A$2:$ZZ$956, 203, MATCH($B$1, resultados!$A$1:$ZZ$1, 0))</f>
        <v/>
      </c>
      <c r="B209">
        <f>INDEX(resultados!$A$2:$ZZ$956, 203, MATCH($B$2, resultados!$A$1:$ZZ$1, 0))</f>
        <v/>
      </c>
      <c r="C209">
        <f>INDEX(resultados!$A$2:$ZZ$956, 203, MATCH($B$3, resultados!$A$1:$ZZ$1, 0))</f>
        <v/>
      </c>
    </row>
    <row r="210">
      <c r="A210">
        <f>INDEX(resultados!$A$2:$ZZ$956, 204, MATCH($B$1, resultados!$A$1:$ZZ$1, 0))</f>
        <v/>
      </c>
      <c r="B210">
        <f>INDEX(resultados!$A$2:$ZZ$956, 204, MATCH($B$2, resultados!$A$1:$ZZ$1, 0))</f>
        <v/>
      </c>
      <c r="C210">
        <f>INDEX(resultados!$A$2:$ZZ$956, 204, MATCH($B$3, resultados!$A$1:$ZZ$1, 0))</f>
        <v/>
      </c>
    </row>
    <row r="211">
      <c r="A211">
        <f>INDEX(resultados!$A$2:$ZZ$956, 205, MATCH($B$1, resultados!$A$1:$ZZ$1, 0))</f>
        <v/>
      </c>
      <c r="B211">
        <f>INDEX(resultados!$A$2:$ZZ$956, 205, MATCH($B$2, resultados!$A$1:$ZZ$1, 0))</f>
        <v/>
      </c>
      <c r="C211">
        <f>INDEX(resultados!$A$2:$ZZ$956, 205, MATCH($B$3, resultados!$A$1:$ZZ$1, 0))</f>
        <v/>
      </c>
    </row>
    <row r="212">
      <c r="A212">
        <f>INDEX(resultados!$A$2:$ZZ$956, 206, MATCH($B$1, resultados!$A$1:$ZZ$1, 0))</f>
        <v/>
      </c>
      <c r="B212">
        <f>INDEX(resultados!$A$2:$ZZ$956, 206, MATCH($B$2, resultados!$A$1:$ZZ$1, 0))</f>
        <v/>
      </c>
      <c r="C212">
        <f>INDEX(resultados!$A$2:$ZZ$956, 206, MATCH($B$3, resultados!$A$1:$ZZ$1, 0))</f>
        <v/>
      </c>
    </row>
    <row r="213">
      <c r="A213">
        <f>INDEX(resultados!$A$2:$ZZ$956, 207, MATCH($B$1, resultados!$A$1:$ZZ$1, 0))</f>
        <v/>
      </c>
      <c r="B213">
        <f>INDEX(resultados!$A$2:$ZZ$956, 207, MATCH($B$2, resultados!$A$1:$ZZ$1, 0))</f>
        <v/>
      </c>
      <c r="C213">
        <f>INDEX(resultados!$A$2:$ZZ$956, 207, MATCH($B$3, resultados!$A$1:$ZZ$1, 0))</f>
        <v/>
      </c>
    </row>
    <row r="214">
      <c r="A214">
        <f>INDEX(resultados!$A$2:$ZZ$956, 208, MATCH($B$1, resultados!$A$1:$ZZ$1, 0))</f>
        <v/>
      </c>
      <c r="B214">
        <f>INDEX(resultados!$A$2:$ZZ$956, 208, MATCH($B$2, resultados!$A$1:$ZZ$1, 0))</f>
        <v/>
      </c>
      <c r="C214">
        <f>INDEX(resultados!$A$2:$ZZ$956, 208, MATCH($B$3, resultados!$A$1:$ZZ$1, 0))</f>
        <v/>
      </c>
    </row>
    <row r="215">
      <c r="A215">
        <f>INDEX(resultados!$A$2:$ZZ$956, 209, MATCH($B$1, resultados!$A$1:$ZZ$1, 0))</f>
        <v/>
      </c>
      <c r="B215">
        <f>INDEX(resultados!$A$2:$ZZ$956, 209, MATCH($B$2, resultados!$A$1:$ZZ$1, 0))</f>
        <v/>
      </c>
      <c r="C215">
        <f>INDEX(resultados!$A$2:$ZZ$956, 209, MATCH($B$3, resultados!$A$1:$ZZ$1, 0))</f>
        <v/>
      </c>
    </row>
    <row r="216">
      <c r="A216">
        <f>INDEX(resultados!$A$2:$ZZ$956, 210, MATCH($B$1, resultados!$A$1:$ZZ$1, 0))</f>
        <v/>
      </c>
      <c r="B216">
        <f>INDEX(resultados!$A$2:$ZZ$956, 210, MATCH($B$2, resultados!$A$1:$ZZ$1, 0))</f>
        <v/>
      </c>
      <c r="C216">
        <f>INDEX(resultados!$A$2:$ZZ$956, 210, MATCH($B$3, resultados!$A$1:$ZZ$1, 0))</f>
        <v/>
      </c>
    </row>
    <row r="217">
      <c r="A217">
        <f>INDEX(resultados!$A$2:$ZZ$956, 211, MATCH($B$1, resultados!$A$1:$ZZ$1, 0))</f>
        <v/>
      </c>
      <c r="B217">
        <f>INDEX(resultados!$A$2:$ZZ$956, 211, MATCH($B$2, resultados!$A$1:$ZZ$1, 0))</f>
        <v/>
      </c>
      <c r="C217">
        <f>INDEX(resultados!$A$2:$ZZ$956, 211, MATCH($B$3, resultados!$A$1:$ZZ$1, 0))</f>
        <v/>
      </c>
    </row>
    <row r="218">
      <c r="A218">
        <f>INDEX(resultados!$A$2:$ZZ$956, 212, MATCH($B$1, resultados!$A$1:$ZZ$1, 0))</f>
        <v/>
      </c>
      <c r="B218">
        <f>INDEX(resultados!$A$2:$ZZ$956, 212, MATCH($B$2, resultados!$A$1:$ZZ$1, 0))</f>
        <v/>
      </c>
      <c r="C218">
        <f>INDEX(resultados!$A$2:$ZZ$956, 212, MATCH($B$3, resultados!$A$1:$ZZ$1, 0))</f>
        <v/>
      </c>
    </row>
    <row r="219">
      <c r="A219">
        <f>INDEX(resultados!$A$2:$ZZ$956, 213, MATCH($B$1, resultados!$A$1:$ZZ$1, 0))</f>
        <v/>
      </c>
      <c r="B219">
        <f>INDEX(resultados!$A$2:$ZZ$956, 213, MATCH($B$2, resultados!$A$1:$ZZ$1, 0))</f>
        <v/>
      </c>
      <c r="C219">
        <f>INDEX(resultados!$A$2:$ZZ$956, 213, MATCH($B$3, resultados!$A$1:$ZZ$1, 0))</f>
        <v/>
      </c>
    </row>
    <row r="220">
      <c r="A220">
        <f>INDEX(resultados!$A$2:$ZZ$956, 214, MATCH($B$1, resultados!$A$1:$ZZ$1, 0))</f>
        <v/>
      </c>
      <c r="B220">
        <f>INDEX(resultados!$A$2:$ZZ$956, 214, MATCH($B$2, resultados!$A$1:$ZZ$1, 0))</f>
        <v/>
      </c>
      <c r="C220">
        <f>INDEX(resultados!$A$2:$ZZ$956, 214, MATCH($B$3, resultados!$A$1:$ZZ$1, 0))</f>
        <v/>
      </c>
    </row>
    <row r="221">
      <c r="A221">
        <f>INDEX(resultados!$A$2:$ZZ$956, 215, MATCH($B$1, resultados!$A$1:$ZZ$1, 0))</f>
        <v/>
      </c>
      <c r="B221">
        <f>INDEX(resultados!$A$2:$ZZ$956, 215, MATCH($B$2, resultados!$A$1:$ZZ$1, 0))</f>
        <v/>
      </c>
      <c r="C221">
        <f>INDEX(resultados!$A$2:$ZZ$956, 215, MATCH($B$3, resultados!$A$1:$ZZ$1, 0))</f>
        <v/>
      </c>
    </row>
    <row r="222">
      <c r="A222">
        <f>INDEX(resultados!$A$2:$ZZ$956, 216, MATCH($B$1, resultados!$A$1:$ZZ$1, 0))</f>
        <v/>
      </c>
      <c r="B222">
        <f>INDEX(resultados!$A$2:$ZZ$956, 216, MATCH($B$2, resultados!$A$1:$ZZ$1, 0))</f>
        <v/>
      </c>
      <c r="C222">
        <f>INDEX(resultados!$A$2:$ZZ$956, 216, MATCH($B$3, resultados!$A$1:$ZZ$1, 0))</f>
        <v/>
      </c>
    </row>
    <row r="223">
      <c r="A223">
        <f>INDEX(resultados!$A$2:$ZZ$956, 217, MATCH($B$1, resultados!$A$1:$ZZ$1, 0))</f>
        <v/>
      </c>
      <c r="B223">
        <f>INDEX(resultados!$A$2:$ZZ$956, 217, MATCH($B$2, resultados!$A$1:$ZZ$1, 0))</f>
        <v/>
      </c>
      <c r="C223">
        <f>INDEX(resultados!$A$2:$ZZ$956, 217, MATCH($B$3, resultados!$A$1:$ZZ$1, 0))</f>
        <v/>
      </c>
    </row>
    <row r="224">
      <c r="A224">
        <f>INDEX(resultados!$A$2:$ZZ$956, 218, MATCH($B$1, resultados!$A$1:$ZZ$1, 0))</f>
        <v/>
      </c>
      <c r="B224">
        <f>INDEX(resultados!$A$2:$ZZ$956, 218, MATCH($B$2, resultados!$A$1:$ZZ$1, 0))</f>
        <v/>
      </c>
      <c r="C224">
        <f>INDEX(resultados!$A$2:$ZZ$956, 218, MATCH($B$3, resultados!$A$1:$ZZ$1, 0))</f>
        <v/>
      </c>
    </row>
    <row r="225">
      <c r="A225">
        <f>INDEX(resultados!$A$2:$ZZ$956, 219, MATCH($B$1, resultados!$A$1:$ZZ$1, 0))</f>
        <v/>
      </c>
      <c r="B225">
        <f>INDEX(resultados!$A$2:$ZZ$956, 219, MATCH($B$2, resultados!$A$1:$ZZ$1, 0))</f>
        <v/>
      </c>
      <c r="C225">
        <f>INDEX(resultados!$A$2:$ZZ$956, 219, MATCH($B$3, resultados!$A$1:$ZZ$1, 0))</f>
        <v/>
      </c>
    </row>
    <row r="226">
      <c r="A226">
        <f>INDEX(resultados!$A$2:$ZZ$956, 220, MATCH($B$1, resultados!$A$1:$ZZ$1, 0))</f>
        <v/>
      </c>
      <c r="B226">
        <f>INDEX(resultados!$A$2:$ZZ$956, 220, MATCH($B$2, resultados!$A$1:$ZZ$1, 0))</f>
        <v/>
      </c>
      <c r="C226">
        <f>INDEX(resultados!$A$2:$ZZ$956, 220, MATCH($B$3, resultados!$A$1:$ZZ$1, 0))</f>
        <v/>
      </c>
    </row>
    <row r="227">
      <c r="A227">
        <f>INDEX(resultados!$A$2:$ZZ$956, 221, MATCH($B$1, resultados!$A$1:$ZZ$1, 0))</f>
        <v/>
      </c>
      <c r="B227">
        <f>INDEX(resultados!$A$2:$ZZ$956, 221, MATCH($B$2, resultados!$A$1:$ZZ$1, 0))</f>
        <v/>
      </c>
      <c r="C227">
        <f>INDEX(resultados!$A$2:$ZZ$956, 221, MATCH($B$3, resultados!$A$1:$ZZ$1, 0))</f>
        <v/>
      </c>
    </row>
    <row r="228">
      <c r="A228">
        <f>INDEX(resultados!$A$2:$ZZ$956, 222, MATCH($B$1, resultados!$A$1:$ZZ$1, 0))</f>
        <v/>
      </c>
      <c r="B228">
        <f>INDEX(resultados!$A$2:$ZZ$956, 222, MATCH($B$2, resultados!$A$1:$ZZ$1, 0))</f>
        <v/>
      </c>
      <c r="C228">
        <f>INDEX(resultados!$A$2:$ZZ$956, 222, MATCH($B$3, resultados!$A$1:$ZZ$1, 0))</f>
        <v/>
      </c>
    </row>
    <row r="229">
      <c r="A229">
        <f>INDEX(resultados!$A$2:$ZZ$956, 223, MATCH($B$1, resultados!$A$1:$ZZ$1, 0))</f>
        <v/>
      </c>
      <c r="B229">
        <f>INDEX(resultados!$A$2:$ZZ$956, 223, MATCH($B$2, resultados!$A$1:$ZZ$1, 0))</f>
        <v/>
      </c>
      <c r="C229">
        <f>INDEX(resultados!$A$2:$ZZ$956, 223, MATCH($B$3, resultados!$A$1:$ZZ$1, 0))</f>
        <v/>
      </c>
    </row>
    <row r="230">
      <c r="A230">
        <f>INDEX(resultados!$A$2:$ZZ$956, 224, MATCH($B$1, resultados!$A$1:$ZZ$1, 0))</f>
        <v/>
      </c>
      <c r="B230">
        <f>INDEX(resultados!$A$2:$ZZ$956, 224, MATCH($B$2, resultados!$A$1:$ZZ$1, 0))</f>
        <v/>
      </c>
      <c r="C230">
        <f>INDEX(resultados!$A$2:$ZZ$956, 224, MATCH($B$3, resultados!$A$1:$ZZ$1, 0))</f>
        <v/>
      </c>
    </row>
    <row r="231">
      <c r="A231">
        <f>INDEX(resultados!$A$2:$ZZ$956, 225, MATCH($B$1, resultados!$A$1:$ZZ$1, 0))</f>
        <v/>
      </c>
      <c r="B231">
        <f>INDEX(resultados!$A$2:$ZZ$956, 225, MATCH($B$2, resultados!$A$1:$ZZ$1, 0))</f>
        <v/>
      </c>
      <c r="C231">
        <f>INDEX(resultados!$A$2:$ZZ$956, 225, MATCH($B$3, resultados!$A$1:$ZZ$1, 0))</f>
        <v/>
      </c>
    </row>
    <row r="232">
      <c r="A232">
        <f>INDEX(resultados!$A$2:$ZZ$956, 226, MATCH($B$1, resultados!$A$1:$ZZ$1, 0))</f>
        <v/>
      </c>
      <c r="B232">
        <f>INDEX(resultados!$A$2:$ZZ$956, 226, MATCH($B$2, resultados!$A$1:$ZZ$1, 0))</f>
        <v/>
      </c>
      <c r="C232">
        <f>INDEX(resultados!$A$2:$ZZ$956, 226, MATCH($B$3, resultados!$A$1:$ZZ$1, 0))</f>
        <v/>
      </c>
    </row>
    <row r="233">
      <c r="A233">
        <f>INDEX(resultados!$A$2:$ZZ$956, 227, MATCH($B$1, resultados!$A$1:$ZZ$1, 0))</f>
        <v/>
      </c>
      <c r="B233">
        <f>INDEX(resultados!$A$2:$ZZ$956, 227, MATCH($B$2, resultados!$A$1:$ZZ$1, 0))</f>
        <v/>
      </c>
      <c r="C233">
        <f>INDEX(resultados!$A$2:$ZZ$956, 227, MATCH($B$3, resultados!$A$1:$ZZ$1, 0))</f>
        <v/>
      </c>
    </row>
    <row r="234">
      <c r="A234">
        <f>INDEX(resultados!$A$2:$ZZ$956, 228, MATCH($B$1, resultados!$A$1:$ZZ$1, 0))</f>
        <v/>
      </c>
      <c r="B234">
        <f>INDEX(resultados!$A$2:$ZZ$956, 228, MATCH($B$2, resultados!$A$1:$ZZ$1, 0))</f>
        <v/>
      </c>
      <c r="C234">
        <f>INDEX(resultados!$A$2:$ZZ$956, 228, MATCH($B$3, resultados!$A$1:$ZZ$1, 0))</f>
        <v/>
      </c>
    </row>
    <row r="235">
      <c r="A235">
        <f>INDEX(resultados!$A$2:$ZZ$956, 229, MATCH($B$1, resultados!$A$1:$ZZ$1, 0))</f>
        <v/>
      </c>
      <c r="B235">
        <f>INDEX(resultados!$A$2:$ZZ$956, 229, MATCH($B$2, resultados!$A$1:$ZZ$1, 0))</f>
        <v/>
      </c>
      <c r="C235">
        <f>INDEX(resultados!$A$2:$ZZ$956, 229, MATCH($B$3, resultados!$A$1:$ZZ$1, 0))</f>
        <v/>
      </c>
    </row>
    <row r="236">
      <c r="A236">
        <f>INDEX(resultados!$A$2:$ZZ$956, 230, MATCH($B$1, resultados!$A$1:$ZZ$1, 0))</f>
        <v/>
      </c>
      <c r="B236">
        <f>INDEX(resultados!$A$2:$ZZ$956, 230, MATCH($B$2, resultados!$A$1:$ZZ$1, 0))</f>
        <v/>
      </c>
      <c r="C236">
        <f>INDEX(resultados!$A$2:$ZZ$956, 230, MATCH($B$3, resultados!$A$1:$ZZ$1, 0))</f>
        <v/>
      </c>
    </row>
    <row r="237">
      <c r="A237">
        <f>INDEX(resultados!$A$2:$ZZ$956, 231, MATCH($B$1, resultados!$A$1:$ZZ$1, 0))</f>
        <v/>
      </c>
      <c r="B237">
        <f>INDEX(resultados!$A$2:$ZZ$956, 231, MATCH($B$2, resultados!$A$1:$ZZ$1, 0))</f>
        <v/>
      </c>
      <c r="C237">
        <f>INDEX(resultados!$A$2:$ZZ$956, 231, MATCH($B$3, resultados!$A$1:$ZZ$1, 0))</f>
        <v/>
      </c>
    </row>
    <row r="238">
      <c r="A238">
        <f>INDEX(resultados!$A$2:$ZZ$956, 232, MATCH($B$1, resultados!$A$1:$ZZ$1, 0))</f>
        <v/>
      </c>
      <c r="B238">
        <f>INDEX(resultados!$A$2:$ZZ$956, 232, MATCH($B$2, resultados!$A$1:$ZZ$1, 0))</f>
        <v/>
      </c>
      <c r="C238">
        <f>INDEX(resultados!$A$2:$ZZ$956, 232, MATCH($B$3, resultados!$A$1:$ZZ$1, 0))</f>
        <v/>
      </c>
    </row>
    <row r="239">
      <c r="A239">
        <f>INDEX(resultados!$A$2:$ZZ$956, 233, MATCH($B$1, resultados!$A$1:$ZZ$1, 0))</f>
        <v/>
      </c>
      <c r="B239">
        <f>INDEX(resultados!$A$2:$ZZ$956, 233, MATCH($B$2, resultados!$A$1:$ZZ$1, 0))</f>
        <v/>
      </c>
      <c r="C239">
        <f>INDEX(resultados!$A$2:$ZZ$956, 233, MATCH($B$3, resultados!$A$1:$ZZ$1, 0))</f>
        <v/>
      </c>
    </row>
    <row r="240">
      <c r="A240">
        <f>INDEX(resultados!$A$2:$ZZ$956, 234, MATCH($B$1, resultados!$A$1:$ZZ$1, 0))</f>
        <v/>
      </c>
      <c r="B240">
        <f>INDEX(resultados!$A$2:$ZZ$956, 234, MATCH($B$2, resultados!$A$1:$ZZ$1, 0))</f>
        <v/>
      </c>
      <c r="C240">
        <f>INDEX(resultados!$A$2:$ZZ$956, 234, MATCH($B$3, resultados!$A$1:$ZZ$1, 0))</f>
        <v/>
      </c>
    </row>
    <row r="241">
      <c r="A241">
        <f>INDEX(resultados!$A$2:$ZZ$956, 235, MATCH($B$1, resultados!$A$1:$ZZ$1, 0))</f>
        <v/>
      </c>
      <c r="B241">
        <f>INDEX(resultados!$A$2:$ZZ$956, 235, MATCH($B$2, resultados!$A$1:$ZZ$1, 0))</f>
        <v/>
      </c>
      <c r="C241">
        <f>INDEX(resultados!$A$2:$ZZ$956, 235, MATCH($B$3, resultados!$A$1:$ZZ$1, 0))</f>
        <v/>
      </c>
    </row>
    <row r="242">
      <c r="A242">
        <f>INDEX(resultados!$A$2:$ZZ$956, 236, MATCH($B$1, resultados!$A$1:$ZZ$1, 0))</f>
        <v/>
      </c>
      <c r="B242">
        <f>INDEX(resultados!$A$2:$ZZ$956, 236, MATCH($B$2, resultados!$A$1:$ZZ$1, 0))</f>
        <v/>
      </c>
      <c r="C242">
        <f>INDEX(resultados!$A$2:$ZZ$956, 236, MATCH($B$3, resultados!$A$1:$ZZ$1, 0))</f>
        <v/>
      </c>
    </row>
    <row r="243">
      <c r="A243">
        <f>INDEX(resultados!$A$2:$ZZ$956, 237, MATCH($B$1, resultados!$A$1:$ZZ$1, 0))</f>
        <v/>
      </c>
      <c r="B243">
        <f>INDEX(resultados!$A$2:$ZZ$956, 237, MATCH($B$2, resultados!$A$1:$ZZ$1, 0))</f>
        <v/>
      </c>
      <c r="C243">
        <f>INDEX(resultados!$A$2:$ZZ$956, 237, MATCH($B$3, resultados!$A$1:$ZZ$1, 0))</f>
        <v/>
      </c>
    </row>
    <row r="244">
      <c r="A244">
        <f>INDEX(resultados!$A$2:$ZZ$956, 238, MATCH($B$1, resultados!$A$1:$ZZ$1, 0))</f>
        <v/>
      </c>
      <c r="B244">
        <f>INDEX(resultados!$A$2:$ZZ$956, 238, MATCH($B$2, resultados!$A$1:$ZZ$1, 0))</f>
        <v/>
      </c>
      <c r="C244">
        <f>INDEX(resultados!$A$2:$ZZ$956, 238, MATCH($B$3, resultados!$A$1:$ZZ$1, 0))</f>
        <v/>
      </c>
    </row>
    <row r="245">
      <c r="A245">
        <f>INDEX(resultados!$A$2:$ZZ$956, 239, MATCH($B$1, resultados!$A$1:$ZZ$1, 0))</f>
        <v/>
      </c>
      <c r="B245">
        <f>INDEX(resultados!$A$2:$ZZ$956, 239, MATCH($B$2, resultados!$A$1:$ZZ$1, 0))</f>
        <v/>
      </c>
      <c r="C245">
        <f>INDEX(resultados!$A$2:$ZZ$956, 239, MATCH($B$3, resultados!$A$1:$ZZ$1, 0))</f>
        <v/>
      </c>
    </row>
    <row r="246">
      <c r="A246">
        <f>INDEX(resultados!$A$2:$ZZ$956, 240, MATCH($B$1, resultados!$A$1:$ZZ$1, 0))</f>
        <v/>
      </c>
      <c r="B246">
        <f>INDEX(resultados!$A$2:$ZZ$956, 240, MATCH($B$2, resultados!$A$1:$ZZ$1, 0))</f>
        <v/>
      </c>
      <c r="C246">
        <f>INDEX(resultados!$A$2:$ZZ$956, 240, MATCH($B$3, resultados!$A$1:$ZZ$1, 0))</f>
        <v/>
      </c>
    </row>
    <row r="247">
      <c r="A247">
        <f>INDEX(resultados!$A$2:$ZZ$956, 241, MATCH($B$1, resultados!$A$1:$ZZ$1, 0))</f>
        <v/>
      </c>
      <c r="B247">
        <f>INDEX(resultados!$A$2:$ZZ$956, 241, MATCH($B$2, resultados!$A$1:$ZZ$1, 0))</f>
        <v/>
      </c>
      <c r="C247">
        <f>INDEX(resultados!$A$2:$ZZ$956, 241, MATCH($B$3, resultados!$A$1:$ZZ$1, 0))</f>
        <v/>
      </c>
    </row>
    <row r="248">
      <c r="A248">
        <f>INDEX(resultados!$A$2:$ZZ$956, 242, MATCH($B$1, resultados!$A$1:$ZZ$1, 0))</f>
        <v/>
      </c>
      <c r="B248">
        <f>INDEX(resultados!$A$2:$ZZ$956, 242, MATCH($B$2, resultados!$A$1:$ZZ$1, 0))</f>
        <v/>
      </c>
      <c r="C248">
        <f>INDEX(resultados!$A$2:$ZZ$956, 242, MATCH($B$3, resultados!$A$1:$ZZ$1, 0))</f>
        <v/>
      </c>
    </row>
    <row r="249">
      <c r="A249">
        <f>INDEX(resultados!$A$2:$ZZ$956, 243, MATCH($B$1, resultados!$A$1:$ZZ$1, 0))</f>
        <v/>
      </c>
      <c r="B249">
        <f>INDEX(resultados!$A$2:$ZZ$956, 243, MATCH($B$2, resultados!$A$1:$ZZ$1, 0))</f>
        <v/>
      </c>
      <c r="C249">
        <f>INDEX(resultados!$A$2:$ZZ$956, 243, MATCH($B$3, resultados!$A$1:$ZZ$1, 0))</f>
        <v/>
      </c>
    </row>
    <row r="250">
      <c r="A250">
        <f>INDEX(resultados!$A$2:$ZZ$956, 244, MATCH($B$1, resultados!$A$1:$ZZ$1, 0))</f>
        <v/>
      </c>
      <c r="B250">
        <f>INDEX(resultados!$A$2:$ZZ$956, 244, MATCH($B$2, resultados!$A$1:$ZZ$1, 0))</f>
        <v/>
      </c>
      <c r="C250">
        <f>INDEX(resultados!$A$2:$ZZ$956, 244, MATCH($B$3, resultados!$A$1:$ZZ$1, 0))</f>
        <v/>
      </c>
    </row>
    <row r="251">
      <c r="A251">
        <f>INDEX(resultados!$A$2:$ZZ$956, 245, MATCH($B$1, resultados!$A$1:$ZZ$1, 0))</f>
        <v/>
      </c>
      <c r="B251">
        <f>INDEX(resultados!$A$2:$ZZ$956, 245, MATCH($B$2, resultados!$A$1:$ZZ$1, 0))</f>
        <v/>
      </c>
      <c r="C251">
        <f>INDEX(resultados!$A$2:$ZZ$956, 245, MATCH($B$3, resultados!$A$1:$ZZ$1, 0))</f>
        <v/>
      </c>
    </row>
    <row r="252">
      <c r="A252">
        <f>INDEX(resultados!$A$2:$ZZ$956, 246, MATCH($B$1, resultados!$A$1:$ZZ$1, 0))</f>
        <v/>
      </c>
      <c r="B252">
        <f>INDEX(resultados!$A$2:$ZZ$956, 246, MATCH($B$2, resultados!$A$1:$ZZ$1, 0))</f>
        <v/>
      </c>
      <c r="C252">
        <f>INDEX(resultados!$A$2:$ZZ$956, 246, MATCH($B$3, resultados!$A$1:$ZZ$1, 0))</f>
        <v/>
      </c>
    </row>
    <row r="253">
      <c r="A253">
        <f>INDEX(resultados!$A$2:$ZZ$956, 247, MATCH($B$1, resultados!$A$1:$ZZ$1, 0))</f>
        <v/>
      </c>
      <c r="B253">
        <f>INDEX(resultados!$A$2:$ZZ$956, 247, MATCH($B$2, resultados!$A$1:$ZZ$1, 0))</f>
        <v/>
      </c>
      <c r="C253">
        <f>INDEX(resultados!$A$2:$ZZ$956, 247, MATCH($B$3, resultados!$A$1:$ZZ$1, 0))</f>
        <v/>
      </c>
    </row>
    <row r="254">
      <c r="A254">
        <f>INDEX(resultados!$A$2:$ZZ$956, 248, MATCH($B$1, resultados!$A$1:$ZZ$1, 0))</f>
        <v/>
      </c>
      <c r="B254">
        <f>INDEX(resultados!$A$2:$ZZ$956, 248, MATCH($B$2, resultados!$A$1:$ZZ$1, 0))</f>
        <v/>
      </c>
      <c r="C254">
        <f>INDEX(resultados!$A$2:$ZZ$956, 248, MATCH($B$3, resultados!$A$1:$ZZ$1, 0))</f>
        <v/>
      </c>
    </row>
    <row r="255">
      <c r="A255">
        <f>INDEX(resultados!$A$2:$ZZ$956, 249, MATCH($B$1, resultados!$A$1:$ZZ$1, 0))</f>
        <v/>
      </c>
      <c r="B255">
        <f>INDEX(resultados!$A$2:$ZZ$956, 249, MATCH($B$2, resultados!$A$1:$ZZ$1, 0))</f>
        <v/>
      </c>
      <c r="C255">
        <f>INDEX(resultados!$A$2:$ZZ$956, 249, MATCH($B$3, resultados!$A$1:$ZZ$1, 0))</f>
        <v/>
      </c>
    </row>
    <row r="256">
      <c r="A256">
        <f>INDEX(resultados!$A$2:$ZZ$956, 250, MATCH($B$1, resultados!$A$1:$ZZ$1, 0))</f>
        <v/>
      </c>
      <c r="B256">
        <f>INDEX(resultados!$A$2:$ZZ$956, 250, MATCH($B$2, resultados!$A$1:$ZZ$1, 0))</f>
        <v/>
      </c>
      <c r="C256">
        <f>INDEX(resultados!$A$2:$ZZ$956, 250, MATCH($B$3, resultados!$A$1:$ZZ$1, 0))</f>
        <v/>
      </c>
    </row>
    <row r="257">
      <c r="A257">
        <f>INDEX(resultados!$A$2:$ZZ$956, 251, MATCH($B$1, resultados!$A$1:$ZZ$1, 0))</f>
        <v/>
      </c>
      <c r="B257">
        <f>INDEX(resultados!$A$2:$ZZ$956, 251, MATCH($B$2, resultados!$A$1:$ZZ$1, 0))</f>
        <v/>
      </c>
      <c r="C257">
        <f>INDEX(resultados!$A$2:$ZZ$956, 251, MATCH($B$3, resultados!$A$1:$ZZ$1, 0))</f>
        <v/>
      </c>
    </row>
    <row r="258">
      <c r="A258">
        <f>INDEX(resultados!$A$2:$ZZ$956, 252, MATCH($B$1, resultados!$A$1:$ZZ$1, 0))</f>
        <v/>
      </c>
      <c r="B258">
        <f>INDEX(resultados!$A$2:$ZZ$956, 252, MATCH($B$2, resultados!$A$1:$ZZ$1, 0))</f>
        <v/>
      </c>
      <c r="C258">
        <f>INDEX(resultados!$A$2:$ZZ$956, 252, MATCH($B$3, resultados!$A$1:$ZZ$1, 0))</f>
        <v/>
      </c>
    </row>
    <row r="259">
      <c r="A259">
        <f>INDEX(resultados!$A$2:$ZZ$956, 253, MATCH($B$1, resultados!$A$1:$ZZ$1, 0))</f>
        <v/>
      </c>
      <c r="B259">
        <f>INDEX(resultados!$A$2:$ZZ$956, 253, MATCH($B$2, resultados!$A$1:$ZZ$1, 0))</f>
        <v/>
      </c>
      <c r="C259">
        <f>INDEX(resultados!$A$2:$ZZ$956, 253, MATCH($B$3, resultados!$A$1:$ZZ$1, 0))</f>
        <v/>
      </c>
    </row>
    <row r="260">
      <c r="A260">
        <f>INDEX(resultados!$A$2:$ZZ$956, 254, MATCH($B$1, resultados!$A$1:$ZZ$1, 0))</f>
        <v/>
      </c>
      <c r="B260">
        <f>INDEX(resultados!$A$2:$ZZ$956, 254, MATCH($B$2, resultados!$A$1:$ZZ$1, 0))</f>
        <v/>
      </c>
      <c r="C260">
        <f>INDEX(resultados!$A$2:$ZZ$956, 254, MATCH($B$3, resultados!$A$1:$ZZ$1, 0))</f>
        <v/>
      </c>
    </row>
    <row r="261">
      <c r="A261">
        <f>INDEX(resultados!$A$2:$ZZ$956, 255, MATCH($B$1, resultados!$A$1:$ZZ$1, 0))</f>
        <v/>
      </c>
      <c r="B261">
        <f>INDEX(resultados!$A$2:$ZZ$956, 255, MATCH($B$2, resultados!$A$1:$ZZ$1, 0))</f>
        <v/>
      </c>
      <c r="C261">
        <f>INDEX(resultados!$A$2:$ZZ$956, 255, MATCH($B$3, resultados!$A$1:$ZZ$1, 0))</f>
        <v/>
      </c>
    </row>
    <row r="262">
      <c r="A262">
        <f>INDEX(resultados!$A$2:$ZZ$956, 256, MATCH($B$1, resultados!$A$1:$ZZ$1, 0))</f>
        <v/>
      </c>
      <c r="B262">
        <f>INDEX(resultados!$A$2:$ZZ$956, 256, MATCH($B$2, resultados!$A$1:$ZZ$1, 0))</f>
        <v/>
      </c>
      <c r="C262">
        <f>INDEX(resultados!$A$2:$ZZ$956, 256, MATCH($B$3, resultados!$A$1:$ZZ$1, 0))</f>
        <v/>
      </c>
    </row>
    <row r="263">
      <c r="A263">
        <f>INDEX(resultados!$A$2:$ZZ$956, 257, MATCH($B$1, resultados!$A$1:$ZZ$1, 0))</f>
        <v/>
      </c>
      <c r="B263">
        <f>INDEX(resultados!$A$2:$ZZ$956, 257, MATCH($B$2, resultados!$A$1:$ZZ$1, 0))</f>
        <v/>
      </c>
      <c r="C263">
        <f>INDEX(resultados!$A$2:$ZZ$956, 257, MATCH($B$3, resultados!$A$1:$ZZ$1, 0))</f>
        <v/>
      </c>
    </row>
    <row r="264">
      <c r="A264">
        <f>INDEX(resultados!$A$2:$ZZ$956, 258, MATCH($B$1, resultados!$A$1:$ZZ$1, 0))</f>
        <v/>
      </c>
      <c r="B264">
        <f>INDEX(resultados!$A$2:$ZZ$956, 258, MATCH($B$2, resultados!$A$1:$ZZ$1, 0))</f>
        <v/>
      </c>
      <c r="C264">
        <f>INDEX(resultados!$A$2:$ZZ$956, 258, MATCH($B$3, resultados!$A$1:$ZZ$1, 0))</f>
        <v/>
      </c>
    </row>
    <row r="265">
      <c r="A265">
        <f>INDEX(resultados!$A$2:$ZZ$956, 259, MATCH($B$1, resultados!$A$1:$ZZ$1, 0))</f>
        <v/>
      </c>
      <c r="B265">
        <f>INDEX(resultados!$A$2:$ZZ$956, 259, MATCH($B$2, resultados!$A$1:$ZZ$1, 0))</f>
        <v/>
      </c>
      <c r="C265">
        <f>INDEX(resultados!$A$2:$ZZ$956, 259, MATCH($B$3, resultados!$A$1:$ZZ$1, 0))</f>
        <v/>
      </c>
    </row>
    <row r="266">
      <c r="A266">
        <f>INDEX(resultados!$A$2:$ZZ$956, 260, MATCH($B$1, resultados!$A$1:$ZZ$1, 0))</f>
        <v/>
      </c>
      <c r="B266">
        <f>INDEX(resultados!$A$2:$ZZ$956, 260, MATCH($B$2, resultados!$A$1:$ZZ$1, 0))</f>
        <v/>
      </c>
      <c r="C266">
        <f>INDEX(resultados!$A$2:$ZZ$956, 260, MATCH($B$3, resultados!$A$1:$ZZ$1, 0))</f>
        <v/>
      </c>
    </row>
    <row r="267">
      <c r="A267">
        <f>INDEX(resultados!$A$2:$ZZ$956, 261, MATCH($B$1, resultados!$A$1:$ZZ$1, 0))</f>
        <v/>
      </c>
      <c r="B267">
        <f>INDEX(resultados!$A$2:$ZZ$956, 261, MATCH($B$2, resultados!$A$1:$ZZ$1, 0))</f>
        <v/>
      </c>
      <c r="C267">
        <f>INDEX(resultados!$A$2:$ZZ$956, 261, MATCH($B$3, resultados!$A$1:$ZZ$1, 0))</f>
        <v/>
      </c>
    </row>
    <row r="268">
      <c r="A268">
        <f>INDEX(resultados!$A$2:$ZZ$956, 262, MATCH($B$1, resultados!$A$1:$ZZ$1, 0))</f>
        <v/>
      </c>
      <c r="B268">
        <f>INDEX(resultados!$A$2:$ZZ$956, 262, MATCH($B$2, resultados!$A$1:$ZZ$1, 0))</f>
        <v/>
      </c>
      <c r="C268">
        <f>INDEX(resultados!$A$2:$ZZ$956, 262, MATCH($B$3, resultados!$A$1:$ZZ$1, 0))</f>
        <v/>
      </c>
    </row>
    <row r="269">
      <c r="A269">
        <f>INDEX(resultados!$A$2:$ZZ$956, 263, MATCH($B$1, resultados!$A$1:$ZZ$1, 0))</f>
        <v/>
      </c>
      <c r="B269">
        <f>INDEX(resultados!$A$2:$ZZ$956, 263, MATCH($B$2, resultados!$A$1:$ZZ$1, 0))</f>
        <v/>
      </c>
      <c r="C269">
        <f>INDEX(resultados!$A$2:$ZZ$956, 263, MATCH($B$3, resultados!$A$1:$ZZ$1, 0))</f>
        <v/>
      </c>
    </row>
    <row r="270">
      <c r="A270">
        <f>INDEX(resultados!$A$2:$ZZ$956, 264, MATCH($B$1, resultados!$A$1:$ZZ$1, 0))</f>
        <v/>
      </c>
      <c r="B270">
        <f>INDEX(resultados!$A$2:$ZZ$956, 264, MATCH($B$2, resultados!$A$1:$ZZ$1, 0))</f>
        <v/>
      </c>
      <c r="C270">
        <f>INDEX(resultados!$A$2:$ZZ$956, 264, MATCH($B$3, resultados!$A$1:$ZZ$1, 0))</f>
        <v/>
      </c>
    </row>
    <row r="271">
      <c r="A271">
        <f>INDEX(resultados!$A$2:$ZZ$956, 265, MATCH($B$1, resultados!$A$1:$ZZ$1, 0))</f>
        <v/>
      </c>
      <c r="B271">
        <f>INDEX(resultados!$A$2:$ZZ$956, 265, MATCH($B$2, resultados!$A$1:$ZZ$1, 0))</f>
        <v/>
      </c>
      <c r="C271">
        <f>INDEX(resultados!$A$2:$ZZ$956, 265, MATCH($B$3, resultados!$A$1:$ZZ$1, 0))</f>
        <v/>
      </c>
    </row>
    <row r="272">
      <c r="A272">
        <f>INDEX(resultados!$A$2:$ZZ$956, 266, MATCH($B$1, resultados!$A$1:$ZZ$1, 0))</f>
        <v/>
      </c>
      <c r="B272">
        <f>INDEX(resultados!$A$2:$ZZ$956, 266, MATCH($B$2, resultados!$A$1:$ZZ$1, 0))</f>
        <v/>
      </c>
      <c r="C272">
        <f>INDEX(resultados!$A$2:$ZZ$956, 266, MATCH($B$3, resultados!$A$1:$ZZ$1, 0))</f>
        <v/>
      </c>
    </row>
    <row r="273">
      <c r="A273">
        <f>INDEX(resultados!$A$2:$ZZ$956, 267, MATCH($B$1, resultados!$A$1:$ZZ$1, 0))</f>
        <v/>
      </c>
      <c r="B273">
        <f>INDEX(resultados!$A$2:$ZZ$956, 267, MATCH($B$2, resultados!$A$1:$ZZ$1, 0))</f>
        <v/>
      </c>
      <c r="C273">
        <f>INDEX(resultados!$A$2:$ZZ$956, 267, MATCH($B$3, resultados!$A$1:$ZZ$1, 0))</f>
        <v/>
      </c>
    </row>
    <row r="274">
      <c r="A274">
        <f>INDEX(resultados!$A$2:$ZZ$956, 268, MATCH($B$1, resultados!$A$1:$ZZ$1, 0))</f>
        <v/>
      </c>
      <c r="B274">
        <f>INDEX(resultados!$A$2:$ZZ$956, 268, MATCH($B$2, resultados!$A$1:$ZZ$1, 0))</f>
        <v/>
      </c>
      <c r="C274">
        <f>INDEX(resultados!$A$2:$ZZ$956, 268, MATCH($B$3, resultados!$A$1:$ZZ$1, 0))</f>
        <v/>
      </c>
    </row>
    <row r="275">
      <c r="A275">
        <f>INDEX(resultados!$A$2:$ZZ$956, 269, MATCH($B$1, resultados!$A$1:$ZZ$1, 0))</f>
        <v/>
      </c>
      <c r="B275">
        <f>INDEX(resultados!$A$2:$ZZ$956, 269, MATCH($B$2, resultados!$A$1:$ZZ$1, 0))</f>
        <v/>
      </c>
      <c r="C275">
        <f>INDEX(resultados!$A$2:$ZZ$956, 269, MATCH($B$3, resultados!$A$1:$ZZ$1, 0))</f>
        <v/>
      </c>
    </row>
    <row r="276">
      <c r="A276">
        <f>INDEX(resultados!$A$2:$ZZ$956, 270, MATCH($B$1, resultados!$A$1:$ZZ$1, 0))</f>
        <v/>
      </c>
      <c r="B276">
        <f>INDEX(resultados!$A$2:$ZZ$956, 270, MATCH($B$2, resultados!$A$1:$ZZ$1, 0))</f>
        <v/>
      </c>
      <c r="C276">
        <f>INDEX(resultados!$A$2:$ZZ$956, 270, MATCH($B$3, resultados!$A$1:$ZZ$1, 0))</f>
        <v/>
      </c>
    </row>
    <row r="277">
      <c r="A277">
        <f>INDEX(resultados!$A$2:$ZZ$956, 271, MATCH($B$1, resultados!$A$1:$ZZ$1, 0))</f>
        <v/>
      </c>
      <c r="B277">
        <f>INDEX(resultados!$A$2:$ZZ$956, 271, MATCH($B$2, resultados!$A$1:$ZZ$1, 0))</f>
        <v/>
      </c>
      <c r="C277">
        <f>INDEX(resultados!$A$2:$ZZ$956, 271, MATCH($B$3, resultados!$A$1:$ZZ$1, 0))</f>
        <v/>
      </c>
    </row>
    <row r="278">
      <c r="A278">
        <f>INDEX(resultados!$A$2:$ZZ$956, 272, MATCH($B$1, resultados!$A$1:$ZZ$1, 0))</f>
        <v/>
      </c>
      <c r="B278">
        <f>INDEX(resultados!$A$2:$ZZ$956, 272, MATCH($B$2, resultados!$A$1:$ZZ$1, 0))</f>
        <v/>
      </c>
      <c r="C278">
        <f>INDEX(resultados!$A$2:$ZZ$956, 272, MATCH($B$3, resultados!$A$1:$ZZ$1, 0))</f>
        <v/>
      </c>
    </row>
    <row r="279">
      <c r="A279">
        <f>INDEX(resultados!$A$2:$ZZ$956, 273, MATCH($B$1, resultados!$A$1:$ZZ$1, 0))</f>
        <v/>
      </c>
      <c r="B279">
        <f>INDEX(resultados!$A$2:$ZZ$956, 273, MATCH($B$2, resultados!$A$1:$ZZ$1, 0))</f>
        <v/>
      </c>
      <c r="C279">
        <f>INDEX(resultados!$A$2:$ZZ$956, 273, MATCH($B$3, resultados!$A$1:$ZZ$1, 0))</f>
        <v/>
      </c>
    </row>
    <row r="280">
      <c r="A280">
        <f>INDEX(resultados!$A$2:$ZZ$956, 274, MATCH($B$1, resultados!$A$1:$ZZ$1, 0))</f>
        <v/>
      </c>
      <c r="B280">
        <f>INDEX(resultados!$A$2:$ZZ$956, 274, MATCH($B$2, resultados!$A$1:$ZZ$1, 0))</f>
        <v/>
      </c>
      <c r="C280">
        <f>INDEX(resultados!$A$2:$ZZ$956, 274, MATCH($B$3, resultados!$A$1:$ZZ$1, 0))</f>
        <v/>
      </c>
    </row>
    <row r="281">
      <c r="A281">
        <f>INDEX(resultados!$A$2:$ZZ$956, 275, MATCH($B$1, resultados!$A$1:$ZZ$1, 0))</f>
        <v/>
      </c>
      <c r="B281">
        <f>INDEX(resultados!$A$2:$ZZ$956, 275, MATCH($B$2, resultados!$A$1:$ZZ$1, 0))</f>
        <v/>
      </c>
      <c r="C281">
        <f>INDEX(resultados!$A$2:$ZZ$956, 275, MATCH($B$3, resultados!$A$1:$ZZ$1, 0))</f>
        <v/>
      </c>
    </row>
    <row r="282">
      <c r="A282">
        <f>INDEX(resultados!$A$2:$ZZ$956, 276, MATCH($B$1, resultados!$A$1:$ZZ$1, 0))</f>
        <v/>
      </c>
      <c r="B282">
        <f>INDEX(resultados!$A$2:$ZZ$956, 276, MATCH($B$2, resultados!$A$1:$ZZ$1, 0))</f>
        <v/>
      </c>
      <c r="C282">
        <f>INDEX(resultados!$A$2:$ZZ$956, 276, MATCH($B$3, resultados!$A$1:$ZZ$1, 0))</f>
        <v/>
      </c>
    </row>
    <row r="283">
      <c r="A283">
        <f>INDEX(resultados!$A$2:$ZZ$956, 277, MATCH($B$1, resultados!$A$1:$ZZ$1, 0))</f>
        <v/>
      </c>
      <c r="B283">
        <f>INDEX(resultados!$A$2:$ZZ$956, 277, MATCH($B$2, resultados!$A$1:$ZZ$1, 0))</f>
        <v/>
      </c>
      <c r="C283">
        <f>INDEX(resultados!$A$2:$ZZ$956, 277, MATCH($B$3, resultados!$A$1:$ZZ$1, 0))</f>
        <v/>
      </c>
    </row>
    <row r="284">
      <c r="A284">
        <f>INDEX(resultados!$A$2:$ZZ$956, 278, MATCH($B$1, resultados!$A$1:$ZZ$1, 0))</f>
        <v/>
      </c>
      <c r="B284">
        <f>INDEX(resultados!$A$2:$ZZ$956, 278, MATCH($B$2, resultados!$A$1:$ZZ$1, 0))</f>
        <v/>
      </c>
      <c r="C284">
        <f>INDEX(resultados!$A$2:$ZZ$956, 278, MATCH($B$3, resultados!$A$1:$ZZ$1, 0))</f>
        <v/>
      </c>
    </row>
    <row r="285">
      <c r="A285">
        <f>INDEX(resultados!$A$2:$ZZ$956, 279, MATCH($B$1, resultados!$A$1:$ZZ$1, 0))</f>
        <v/>
      </c>
      <c r="B285">
        <f>INDEX(resultados!$A$2:$ZZ$956, 279, MATCH($B$2, resultados!$A$1:$ZZ$1, 0))</f>
        <v/>
      </c>
      <c r="C285">
        <f>INDEX(resultados!$A$2:$ZZ$956, 279, MATCH($B$3, resultados!$A$1:$ZZ$1, 0))</f>
        <v/>
      </c>
    </row>
    <row r="286">
      <c r="A286">
        <f>INDEX(resultados!$A$2:$ZZ$956, 280, MATCH($B$1, resultados!$A$1:$ZZ$1, 0))</f>
        <v/>
      </c>
      <c r="B286">
        <f>INDEX(resultados!$A$2:$ZZ$956, 280, MATCH($B$2, resultados!$A$1:$ZZ$1, 0))</f>
        <v/>
      </c>
      <c r="C286">
        <f>INDEX(resultados!$A$2:$ZZ$956, 280, MATCH($B$3, resultados!$A$1:$ZZ$1, 0))</f>
        <v/>
      </c>
    </row>
    <row r="287">
      <c r="A287">
        <f>INDEX(resultados!$A$2:$ZZ$956, 281, MATCH($B$1, resultados!$A$1:$ZZ$1, 0))</f>
        <v/>
      </c>
      <c r="B287">
        <f>INDEX(resultados!$A$2:$ZZ$956, 281, MATCH($B$2, resultados!$A$1:$ZZ$1, 0))</f>
        <v/>
      </c>
      <c r="C287">
        <f>INDEX(resultados!$A$2:$ZZ$956, 281, MATCH($B$3, resultados!$A$1:$ZZ$1, 0))</f>
        <v/>
      </c>
    </row>
    <row r="288">
      <c r="A288">
        <f>INDEX(resultados!$A$2:$ZZ$956, 282, MATCH($B$1, resultados!$A$1:$ZZ$1, 0))</f>
        <v/>
      </c>
      <c r="B288">
        <f>INDEX(resultados!$A$2:$ZZ$956, 282, MATCH($B$2, resultados!$A$1:$ZZ$1, 0))</f>
        <v/>
      </c>
      <c r="C288">
        <f>INDEX(resultados!$A$2:$ZZ$956, 282, MATCH($B$3, resultados!$A$1:$ZZ$1, 0))</f>
        <v/>
      </c>
    </row>
    <row r="289">
      <c r="A289">
        <f>INDEX(resultados!$A$2:$ZZ$956, 283, MATCH($B$1, resultados!$A$1:$ZZ$1, 0))</f>
        <v/>
      </c>
      <c r="B289">
        <f>INDEX(resultados!$A$2:$ZZ$956, 283, MATCH($B$2, resultados!$A$1:$ZZ$1, 0))</f>
        <v/>
      </c>
      <c r="C289">
        <f>INDEX(resultados!$A$2:$ZZ$956, 283, MATCH($B$3, resultados!$A$1:$ZZ$1, 0))</f>
        <v/>
      </c>
    </row>
    <row r="290">
      <c r="A290">
        <f>INDEX(resultados!$A$2:$ZZ$956, 284, MATCH($B$1, resultados!$A$1:$ZZ$1, 0))</f>
        <v/>
      </c>
      <c r="B290">
        <f>INDEX(resultados!$A$2:$ZZ$956, 284, MATCH($B$2, resultados!$A$1:$ZZ$1, 0))</f>
        <v/>
      </c>
      <c r="C290">
        <f>INDEX(resultados!$A$2:$ZZ$956, 284, MATCH($B$3, resultados!$A$1:$ZZ$1, 0))</f>
        <v/>
      </c>
    </row>
    <row r="291">
      <c r="A291">
        <f>INDEX(resultados!$A$2:$ZZ$956, 285, MATCH($B$1, resultados!$A$1:$ZZ$1, 0))</f>
        <v/>
      </c>
      <c r="B291">
        <f>INDEX(resultados!$A$2:$ZZ$956, 285, MATCH($B$2, resultados!$A$1:$ZZ$1, 0))</f>
        <v/>
      </c>
      <c r="C291">
        <f>INDEX(resultados!$A$2:$ZZ$956, 285, MATCH($B$3, resultados!$A$1:$ZZ$1, 0))</f>
        <v/>
      </c>
    </row>
    <row r="292">
      <c r="A292">
        <f>INDEX(resultados!$A$2:$ZZ$956, 286, MATCH($B$1, resultados!$A$1:$ZZ$1, 0))</f>
        <v/>
      </c>
      <c r="B292">
        <f>INDEX(resultados!$A$2:$ZZ$956, 286, MATCH($B$2, resultados!$A$1:$ZZ$1, 0))</f>
        <v/>
      </c>
      <c r="C292">
        <f>INDEX(resultados!$A$2:$ZZ$956, 286, MATCH($B$3, resultados!$A$1:$ZZ$1, 0))</f>
        <v/>
      </c>
    </row>
    <row r="293">
      <c r="A293">
        <f>INDEX(resultados!$A$2:$ZZ$956, 287, MATCH($B$1, resultados!$A$1:$ZZ$1, 0))</f>
        <v/>
      </c>
      <c r="B293">
        <f>INDEX(resultados!$A$2:$ZZ$956, 287, MATCH($B$2, resultados!$A$1:$ZZ$1, 0))</f>
        <v/>
      </c>
      <c r="C293">
        <f>INDEX(resultados!$A$2:$ZZ$956, 287, MATCH($B$3, resultados!$A$1:$ZZ$1, 0))</f>
        <v/>
      </c>
    </row>
    <row r="294">
      <c r="A294">
        <f>INDEX(resultados!$A$2:$ZZ$956, 288, MATCH($B$1, resultados!$A$1:$ZZ$1, 0))</f>
        <v/>
      </c>
      <c r="B294">
        <f>INDEX(resultados!$A$2:$ZZ$956, 288, MATCH($B$2, resultados!$A$1:$ZZ$1, 0))</f>
        <v/>
      </c>
      <c r="C294">
        <f>INDEX(resultados!$A$2:$ZZ$956, 288, MATCH($B$3, resultados!$A$1:$ZZ$1, 0))</f>
        <v/>
      </c>
    </row>
    <row r="295">
      <c r="A295">
        <f>INDEX(resultados!$A$2:$ZZ$956, 289, MATCH($B$1, resultados!$A$1:$ZZ$1, 0))</f>
        <v/>
      </c>
      <c r="B295">
        <f>INDEX(resultados!$A$2:$ZZ$956, 289, MATCH($B$2, resultados!$A$1:$ZZ$1, 0))</f>
        <v/>
      </c>
      <c r="C295">
        <f>INDEX(resultados!$A$2:$ZZ$956, 289, MATCH($B$3, resultados!$A$1:$ZZ$1, 0))</f>
        <v/>
      </c>
    </row>
    <row r="296">
      <c r="A296">
        <f>INDEX(resultados!$A$2:$ZZ$956, 290, MATCH($B$1, resultados!$A$1:$ZZ$1, 0))</f>
        <v/>
      </c>
      <c r="B296">
        <f>INDEX(resultados!$A$2:$ZZ$956, 290, MATCH($B$2, resultados!$A$1:$ZZ$1, 0))</f>
        <v/>
      </c>
      <c r="C296">
        <f>INDEX(resultados!$A$2:$ZZ$956, 290, MATCH($B$3, resultados!$A$1:$ZZ$1, 0))</f>
        <v/>
      </c>
    </row>
    <row r="297">
      <c r="A297">
        <f>INDEX(resultados!$A$2:$ZZ$956, 291, MATCH($B$1, resultados!$A$1:$ZZ$1, 0))</f>
        <v/>
      </c>
      <c r="B297">
        <f>INDEX(resultados!$A$2:$ZZ$956, 291, MATCH($B$2, resultados!$A$1:$ZZ$1, 0))</f>
        <v/>
      </c>
      <c r="C297">
        <f>INDEX(resultados!$A$2:$ZZ$956, 291, MATCH($B$3, resultados!$A$1:$ZZ$1, 0))</f>
        <v/>
      </c>
    </row>
    <row r="298">
      <c r="A298">
        <f>INDEX(resultados!$A$2:$ZZ$956, 292, MATCH($B$1, resultados!$A$1:$ZZ$1, 0))</f>
        <v/>
      </c>
      <c r="B298">
        <f>INDEX(resultados!$A$2:$ZZ$956, 292, MATCH($B$2, resultados!$A$1:$ZZ$1, 0))</f>
        <v/>
      </c>
      <c r="C298">
        <f>INDEX(resultados!$A$2:$ZZ$956, 292, MATCH($B$3, resultados!$A$1:$ZZ$1, 0))</f>
        <v/>
      </c>
    </row>
    <row r="299">
      <c r="A299">
        <f>INDEX(resultados!$A$2:$ZZ$956, 293, MATCH($B$1, resultados!$A$1:$ZZ$1, 0))</f>
        <v/>
      </c>
      <c r="B299">
        <f>INDEX(resultados!$A$2:$ZZ$956, 293, MATCH($B$2, resultados!$A$1:$ZZ$1, 0))</f>
        <v/>
      </c>
      <c r="C299">
        <f>INDEX(resultados!$A$2:$ZZ$956, 293, MATCH($B$3, resultados!$A$1:$ZZ$1, 0))</f>
        <v/>
      </c>
    </row>
    <row r="300">
      <c r="A300">
        <f>INDEX(resultados!$A$2:$ZZ$956, 294, MATCH($B$1, resultados!$A$1:$ZZ$1, 0))</f>
        <v/>
      </c>
      <c r="B300">
        <f>INDEX(resultados!$A$2:$ZZ$956, 294, MATCH($B$2, resultados!$A$1:$ZZ$1, 0))</f>
        <v/>
      </c>
      <c r="C300">
        <f>INDEX(resultados!$A$2:$ZZ$956, 294, MATCH($B$3, resultados!$A$1:$ZZ$1, 0))</f>
        <v/>
      </c>
    </row>
    <row r="301">
      <c r="A301">
        <f>INDEX(resultados!$A$2:$ZZ$956, 295, MATCH($B$1, resultados!$A$1:$ZZ$1, 0))</f>
        <v/>
      </c>
      <c r="B301">
        <f>INDEX(resultados!$A$2:$ZZ$956, 295, MATCH($B$2, resultados!$A$1:$ZZ$1, 0))</f>
        <v/>
      </c>
      <c r="C301">
        <f>INDEX(resultados!$A$2:$ZZ$956, 295, MATCH($B$3, resultados!$A$1:$ZZ$1, 0))</f>
        <v/>
      </c>
    </row>
    <row r="302">
      <c r="A302">
        <f>INDEX(resultados!$A$2:$ZZ$956, 296, MATCH($B$1, resultados!$A$1:$ZZ$1, 0))</f>
        <v/>
      </c>
      <c r="B302">
        <f>INDEX(resultados!$A$2:$ZZ$956, 296, MATCH($B$2, resultados!$A$1:$ZZ$1, 0))</f>
        <v/>
      </c>
      <c r="C302">
        <f>INDEX(resultados!$A$2:$ZZ$956, 296, MATCH($B$3, resultados!$A$1:$ZZ$1, 0))</f>
        <v/>
      </c>
    </row>
    <row r="303">
      <c r="A303">
        <f>INDEX(resultados!$A$2:$ZZ$956, 297, MATCH($B$1, resultados!$A$1:$ZZ$1, 0))</f>
        <v/>
      </c>
      <c r="B303">
        <f>INDEX(resultados!$A$2:$ZZ$956, 297, MATCH($B$2, resultados!$A$1:$ZZ$1, 0))</f>
        <v/>
      </c>
      <c r="C303">
        <f>INDEX(resultados!$A$2:$ZZ$956, 297, MATCH($B$3, resultados!$A$1:$ZZ$1, 0))</f>
        <v/>
      </c>
    </row>
    <row r="304">
      <c r="A304">
        <f>INDEX(resultados!$A$2:$ZZ$956, 298, MATCH($B$1, resultados!$A$1:$ZZ$1, 0))</f>
        <v/>
      </c>
      <c r="B304">
        <f>INDEX(resultados!$A$2:$ZZ$956, 298, MATCH($B$2, resultados!$A$1:$ZZ$1, 0))</f>
        <v/>
      </c>
      <c r="C304">
        <f>INDEX(resultados!$A$2:$ZZ$956, 298, MATCH($B$3, resultados!$A$1:$ZZ$1, 0))</f>
        <v/>
      </c>
    </row>
    <row r="305">
      <c r="A305">
        <f>INDEX(resultados!$A$2:$ZZ$956, 299, MATCH($B$1, resultados!$A$1:$ZZ$1, 0))</f>
        <v/>
      </c>
      <c r="B305">
        <f>INDEX(resultados!$A$2:$ZZ$956, 299, MATCH($B$2, resultados!$A$1:$ZZ$1, 0))</f>
        <v/>
      </c>
      <c r="C305">
        <f>INDEX(resultados!$A$2:$ZZ$956, 299, MATCH($B$3, resultados!$A$1:$ZZ$1, 0))</f>
        <v/>
      </c>
    </row>
    <row r="306">
      <c r="A306">
        <f>INDEX(resultados!$A$2:$ZZ$956, 300, MATCH($B$1, resultados!$A$1:$ZZ$1, 0))</f>
        <v/>
      </c>
      <c r="B306">
        <f>INDEX(resultados!$A$2:$ZZ$956, 300, MATCH($B$2, resultados!$A$1:$ZZ$1, 0))</f>
        <v/>
      </c>
      <c r="C306">
        <f>INDEX(resultados!$A$2:$ZZ$956, 300, MATCH($B$3, resultados!$A$1:$ZZ$1, 0))</f>
        <v/>
      </c>
    </row>
    <row r="307">
      <c r="A307">
        <f>INDEX(resultados!$A$2:$ZZ$956, 301, MATCH($B$1, resultados!$A$1:$ZZ$1, 0))</f>
        <v/>
      </c>
      <c r="B307">
        <f>INDEX(resultados!$A$2:$ZZ$956, 301, MATCH($B$2, resultados!$A$1:$ZZ$1, 0))</f>
        <v/>
      </c>
      <c r="C307">
        <f>INDEX(resultados!$A$2:$ZZ$956, 301, MATCH($B$3, resultados!$A$1:$ZZ$1, 0))</f>
        <v/>
      </c>
    </row>
    <row r="308">
      <c r="A308">
        <f>INDEX(resultados!$A$2:$ZZ$956, 302, MATCH($B$1, resultados!$A$1:$ZZ$1, 0))</f>
        <v/>
      </c>
      <c r="B308">
        <f>INDEX(resultados!$A$2:$ZZ$956, 302, MATCH($B$2, resultados!$A$1:$ZZ$1, 0))</f>
        <v/>
      </c>
      <c r="C308">
        <f>INDEX(resultados!$A$2:$ZZ$956, 302, MATCH($B$3, resultados!$A$1:$ZZ$1, 0))</f>
        <v/>
      </c>
    </row>
    <row r="309">
      <c r="A309">
        <f>INDEX(resultados!$A$2:$ZZ$956, 303, MATCH($B$1, resultados!$A$1:$ZZ$1, 0))</f>
        <v/>
      </c>
      <c r="B309">
        <f>INDEX(resultados!$A$2:$ZZ$956, 303, MATCH($B$2, resultados!$A$1:$ZZ$1, 0))</f>
        <v/>
      </c>
      <c r="C309">
        <f>INDEX(resultados!$A$2:$ZZ$956, 303, MATCH($B$3, resultados!$A$1:$ZZ$1, 0))</f>
        <v/>
      </c>
    </row>
    <row r="310">
      <c r="A310">
        <f>INDEX(resultados!$A$2:$ZZ$956, 304, MATCH($B$1, resultados!$A$1:$ZZ$1, 0))</f>
        <v/>
      </c>
      <c r="B310">
        <f>INDEX(resultados!$A$2:$ZZ$956, 304, MATCH($B$2, resultados!$A$1:$ZZ$1, 0))</f>
        <v/>
      </c>
      <c r="C310">
        <f>INDEX(resultados!$A$2:$ZZ$956, 304, MATCH($B$3, resultados!$A$1:$ZZ$1, 0))</f>
        <v/>
      </c>
    </row>
    <row r="311">
      <c r="A311">
        <f>INDEX(resultados!$A$2:$ZZ$956, 305, MATCH($B$1, resultados!$A$1:$ZZ$1, 0))</f>
        <v/>
      </c>
      <c r="B311">
        <f>INDEX(resultados!$A$2:$ZZ$956, 305, MATCH($B$2, resultados!$A$1:$ZZ$1, 0))</f>
        <v/>
      </c>
      <c r="C311">
        <f>INDEX(resultados!$A$2:$ZZ$956, 305, MATCH($B$3, resultados!$A$1:$ZZ$1, 0))</f>
        <v/>
      </c>
    </row>
    <row r="312">
      <c r="A312">
        <f>INDEX(resultados!$A$2:$ZZ$956, 306, MATCH($B$1, resultados!$A$1:$ZZ$1, 0))</f>
        <v/>
      </c>
      <c r="B312">
        <f>INDEX(resultados!$A$2:$ZZ$956, 306, MATCH($B$2, resultados!$A$1:$ZZ$1, 0))</f>
        <v/>
      </c>
      <c r="C312">
        <f>INDEX(resultados!$A$2:$ZZ$956, 306, MATCH($B$3, resultados!$A$1:$ZZ$1, 0))</f>
        <v/>
      </c>
    </row>
    <row r="313">
      <c r="A313">
        <f>INDEX(resultados!$A$2:$ZZ$956, 307, MATCH($B$1, resultados!$A$1:$ZZ$1, 0))</f>
        <v/>
      </c>
      <c r="B313">
        <f>INDEX(resultados!$A$2:$ZZ$956, 307, MATCH($B$2, resultados!$A$1:$ZZ$1, 0))</f>
        <v/>
      </c>
      <c r="C313">
        <f>INDEX(resultados!$A$2:$ZZ$956, 307, MATCH($B$3, resultados!$A$1:$ZZ$1, 0))</f>
        <v/>
      </c>
    </row>
    <row r="314">
      <c r="A314">
        <f>INDEX(resultados!$A$2:$ZZ$956, 308, MATCH($B$1, resultados!$A$1:$ZZ$1, 0))</f>
        <v/>
      </c>
      <c r="B314">
        <f>INDEX(resultados!$A$2:$ZZ$956, 308, MATCH($B$2, resultados!$A$1:$ZZ$1, 0))</f>
        <v/>
      </c>
      <c r="C314">
        <f>INDEX(resultados!$A$2:$ZZ$956, 308, MATCH($B$3, resultados!$A$1:$ZZ$1, 0))</f>
        <v/>
      </c>
    </row>
    <row r="315">
      <c r="A315">
        <f>INDEX(resultados!$A$2:$ZZ$956, 309, MATCH($B$1, resultados!$A$1:$ZZ$1, 0))</f>
        <v/>
      </c>
      <c r="B315">
        <f>INDEX(resultados!$A$2:$ZZ$956, 309, MATCH($B$2, resultados!$A$1:$ZZ$1, 0))</f>
        <v/>
      </c>
      <c r="C315">
        <f>INDEX(resultados!$A$2:$ZZ$956, 309, MATCH($B$3, resultados!$A$1:$ZZ$1, 0))</f>
        <v/>
      </c>
    </row>
    <row r="316">
      <c r="A316">
        <f>INDEX(resultados!$A$2:$ZZ$956, 310, MATCH($B$1, resultados!$A$1:$ZZ$1, 0))</f>
        <v/>
      </c>
      <c r="B316">
        <f>INDEX(resultados!$A$2:$ZZ$956, 310, MATCH($B$2, resultados!$A$1:$ZZ$1, 0))</f>
        <v/>
      </c>
      <c r="C316">
        <f>INDEX(resultados!$A$2:$ZZ$956, 310, MATCH($B$3, resultados!$A$1:$ZZ$1, 0))</f>
        <v/>
      </c>
    </row>
    <row r="317">
      <c r="A317">
        <f>INDEX(resultados!$A$2:$ZZ$956, 311, MATCH($B$1, resultados!$A$1:$ZZ$1, 0))</f>
        <v/>
      </c>
      <c r="B317">
        <f>INDEX(resultados!$A$2:$ZZ$956, 311, MATCH($B$2, resultados!$A$1:$ZZ$1, 0))</f>
        <v/>
      </c>
      <c r="C317">
        <f>INDEX(resultados!$A$2:$ZZ$956, 311, MATCH($B$3, resultados!$A$1:$ZZ$1, 0))</f>
        <v/>
      </c>
    </row>
    <row r="318">
      <c r="A318">
        <f>INDEX(resultados!$A$2:$ZZ$956, 312, MATCH($B$1, resultados!$A$1:$ZZ$1, 0))</f>
        <v/>
      </c>
      <c r="B318">
        <f>INDEX(resultados!$A$2:$ZZ$956, 312, MATCH($B$2, resultados!$A$1:$ZZ$1, 0))</f>
        <v/>
      </c>
      <c r="C318">
        <f>INDEX(resultados!$A$2:$ZZ$956, 312, MATCH($B$3, resultados!$A$1:$ZZ$1, 0))</f>
        <v/>
      </c>
    </row>
    <row r="319">
      <c r="A319">
        <f>INDEX(resultados!$A$2:$ZZ$956, 313, MATCH($B$1, resultados!$A$1:$ZZ$1, 0))</f>
        <v/>
      </c>
      <c r="B319">
        <f>INDEX(resultados!$A$2:$ZZ$956, 313, MATCH($B$2, resultados!$A$1:$ZZ$1, 0))</f>
        <v/>
      </c>
      <c r="C319">
        <f>INDEX(resultados!$A$2:$ZZ$956, 313, MATCH($B$3, resultados!$A$1:$ZZ$1, 0))</f>
        <v/>
      </c>
    </row>
    <row r="320">
      <c r="A320">
        <f>INDEX(resultados!$A$2:$ZZ$956, 314, MATCH($B$1, resultados!$A$1:$ZZ$1, 0))</f>
        <v/>
      </c>
      <c r="B320">
        <f>INDEX(resultados!$A$2:$ZZ$956, 314, MATCH($B$2, resultados!$A$1:$ZZ$1, 0))</f>
        <v/>
      </c>
      <c r="C320">
        <f>INDEX(resultados!$A$2:$ZZ$956, 314, MATCH($B$3, resultados!$A$1:$ZZ$1, 0))</f>
        <v/>
      </c>
    </row>
    <row r="321">
      <c r="A321">
        <f>INDEX(resultados!$A$2:$ZZ$956, 315, MATCH($B$1, resultados!$A$1:$ZZ$1, 0))</f>
        <v/>
      </c>
      <c r="B321">
        <f>INDEX(resultados!$A$2:$ZZ$956, 315, MATCH($B$2, resultados!$A$1:$ZZ$1, 0))</f>
        <v/>
      </c>
      <c r="C321">
        <f>INDEX(resultados!$A$2:$ZZ$956, 315, MATCH($B$3, resultados!$A$1:$ZZ$1, 0))</f>
        <v/>
      </c>
    </row>
    <row r="322">
      <c r="A322">
        <f>INDEX(resultados!$A$2:$ZZ$956, 316, MATCH($B$1, resultados!$A$1:$ZZ$1, 0))</f>
        <v/>
      </c>
      <c r="B322">
        <f>INDEX(resultados!$A$2:$ZZ$956, 316, MATCH($B$2, resultados!$A$1:$ZZ$1, 0))</f>
        <v/>
      </c>
      <c r="C322">
        <f>INDEX(resultados!$A$2:$ZZ$956, 316, MATCH($B$3, resultados!$A$1:$ZZ$1, 0))</f>
        <v/>
      </c>
    </row>
    <row r="323">
      <c r="A323">
        <f>INDEX(resultados!$A$2:$ZZ$956, 317, MATCH($B$1, resultados!$A$1:$ZZ$1, 0))</f>
        <v/>
      </c>
      <c r="B323">
        <f>INDEX(resultados!$A$2:$ZZ$956, 317, MATCH($B$2, resultados!$A$1:$ZZ$1, 0))</f>
        <v/>
      </c>
      <c r="C323">
        <f>INDEX(resultados!$A$2:$ZZ$956, 317, MATCH($B$3, resultados!$A$1:$ZZ$1, 0))</f>
        <v/>
      </c>
    </row>
    <row r="324">
      <c r="A324">
        <f>INDEX(resultados!$A$2:$ZZ$956, 318, MATCH($B$1, resultados!$A$1:$ZZ$1, 0))</f>
        <v/>
      </c>
      <c r="B324">
        <f>INDEX(resultados!$A$2:$ZZ$956, 318, MATCH($B$2, resultados!$A$1:$ZZ$1, 0))</f>
        <v/>
      </c>
      <c r="C324">
        <f>INDEX(resultados!$A$2:$ZZ$956, 318, MATCH($B$3, resultados!$A$1:$ZZ$1, 0))</f>
        <v/>
      </c>
    </row>
    <row r="325">
      <c r="A325">
        <f>INDEX(resultados!$A$2:$ZZ$956, 319, MATCH($B$1, resultados!$A$1:$ZZ$1, 0))</f>
        <v/>
      </c>
      <c r="B325">
        <f>INDEX(resultados!$A$2:$ZZ$956, 319, MATCH($B$2, resultados!$A$1:$ZZ$1, 0))</f>
        <v/>
      </c>
      <c r="C325">
        <f>INDEX(resultados!$A$2:$ZZ$956, 319, MATCH($B$3, resultados!$A$1:$ZZ$1, 0))</f>
        <v/>
      </c>
    </row>
    <row r="326">
      <c r="A326">
        <f>INDEX(resultados!$A$2:$ZZ$956, 320, MATCH($B$1, resultados!$A$1:$ZZ$1, 0))</f>
        <v/>
      </c>
      <c r="B326">
        <f>INDEX(resultados!$A$2:$ZZ$956, 320, MATCH($B$2, resultados!$A$1:$ZZ$1, 0))</f>
        <v/>
      </c>
      <c r="C326">
        <f>INDEX(resultados!$A$2:$ZZ$956, 320, MATCH($B$3, resultados!$A$1:$ZZ$1, 0))</f>
        <v/>
      </c>
    </row>
    <row r="327">
      <c r="A327">
        <f>INDEX(resultados!$A$2:$ZZ$956, 321, MATCH($B$1, resultados!$A$1:$ZZ$1, 0))</f>
        <v/>
      </c>
      <c r="B327">
        <f>INDEX(resultados!$A$2:$ZZ$956, 321, MATCH($B$2, resultados!$A$1:$ZZ$1, 0))</f>
        <v/>
      </c>
      <c r="C327">
        <f>INDEX(resultados!$A$2:$ZZ$956, 321, MATCH($B$3, resultados!$A$1:$ZZ$1, 0))</f>
        <v/>
      </c>
    </row>
    <row r="328">
      <c r="A328">
        <f>INDEX(resultados!$A$2:$ZZ$956, 322, MATCH($B$1, resultados!$A$1:$ZZ$1, 0))</f>
        <v/>
      </c>
      <c r="B328">
        <f>INDEX(resultados!$A$2:$ZZ$956, 322, MATCH($B$2, resultados!$A$1:$ZZ$1, 0))</f>
        <v/>
      </c>
      <c r="C328">
        <f>INDEX(resultados!$A$2:$ZZ$956, 322, MATCH($B$3, resultados!$A$1:$ZZ$1, 0))</f>
        <v/>
      </c>
    </row>
    <row r="329">
      <c r="A329">
        <f>INDEX(resultados!$A$2:$ZZ$956, 323, MATCH($B$1, resultados!$A$1:$ZZ$1, 0))</f>
        <v/>
      </c>
      <c r="B329">
        <f>INDEX(resultados!$A$2:$ZZ$956, 323, MATCH($B$2, resultados!$A$1:$ZZ$1, 0))</f>
        <v/>
      </c>
      <c r="C329">
        <f>INDEX(resultados!$A$2:$ZZ$956, 323, MATCH($B$3, resultados!$A$1:$ZZ$1, 0))</f>
        <v/>
      </c>
    </row>
    <row r="330">
      <c r="A330">
        <f>INDEX(resultados!$A$2:$ZZ$956, 324, MATCH($B$1, resultados!$A$1:$ZZ$1, 0))</f>
        <v/>
      </c>
      <c r="B330">
        <f>INDEX(resultados!$A$2:$ZZ$956, 324, MATCH($B$2, resultados!$A$1:$ZZ$1, 0))</f>
        <v/>
      </c>
      <c r="C330">
        <f>INDEX(resultados!$A$2:$ZZ$956, 324, MATCH($B$3, resultados!$A$1:$ZZ$1, 0))</f>
        <v/>
      </c>
    </row>
    <row r="331">
      <c r="A331">
        <f>INDEX(resultados!$A$2:$ZZ$956, 325, MATCH($B$1, resultados!$A$1:$ZZ$1, 0))</f>
        <v/>
      </c>
      <c r="B331">
        <f>INDEX(resultados!$A$2:$ZZ$956, 325, MATCH($B$2, resultados!$A$1:$ZZ$1, 0))</f>
        <v/>
      </c>
      <c r="C331">
        <f>INDEX(resultados!$A$2:$ZZ$956, 325, MATCH($B$3, resultados!$A$1:$ZZ$1, 0))</f>
        <v/>
      </c>
    </row>
    <row r="332">
      <c r="A332">
        <f>INDEX(resultados!$A$2:$ZZ$956, 326, MATCH($B$1, resultados!$A$1:$ZZ$1, 0))</f>
        <v/>
      </c>
      <c r="B332">
        <f>INDEX(resultados!$A$2:$ZZ$956, 326, MATCH($B$2, resultados!$A$1:$ZZ$1, 0))</f>
        <v/>
      </c>
      <c r="C332">
        <f>INDEX(resultados!$A$2:$ZZ$956, 326, MATCH($B$3, resultados!$A$1:$ZZ$1, 0))</f>
        <v/>
      </c>
    </row>
    <row r="333">
      <c r="A333">
        <f>INDEX(resultados!$A$2:$ZZ$956, 327, MATCH($B$1, resultados!$A$1:$ZZ$1, 0))</f>
        <v/>
      </c>
      <c r="B333">
        <f>INDEX(resultados!$A$2:$ZZ$956, 327, MATCH($B$2, resultados!$A$1:$ZZ$1, 0))</f>
        <v/>
      </c>
      <c r="C333">
        <f>INDEX(resultados!$A$2:$ZZ$956, 327, MATCH($B$3, resultados!$A$1:$ZZ$1, 0))</f>
        <v/>
      </c>
    </row>
    <row r="334">
      <c r="A334">
        <f>INDEX(resultados!$A$2:$ZZ$956, 328, MATCH($B$1, resultados!$A$1:$ZZ$1, 0))</f>
        <v/>
      </c>
      <c r="B334">
        <f>INDEX(resultados!$A$2:$ZZ$956, 328, MATCH($B$2, resultados!$A$1:$ZZ$1, 0))</f>
        <v/>
      </c>
      <c r="C334">
        <f>INDEX(resultados!$A$2:$ZZ$956, 328, MATCH($B$3, resultados!$A$1:$ZZ$1, 0))</f>
        <v/>
      </c>
    </row>
    <row r="335">
      <c r="A335">
        <f>INDEX(resultados!$A$2:$ZZ$956, 329, MATCH($B$1, resultados!$A$1:$ZZ$1, 0))</f>
        <v/>
      </c>
      <c r="B335">
        <f>INDEX(resultados!$A$2:$ZZ$956, 329, MATCH($B$2, resultados!$A$1:$ZZ$1, 0))</f>
        <v/>
      </c>
      <c r="C335">
        <f>INDEX(resultados!$A$2:$ZZ$956, 329, MATCH($B$3, resultados!$A$1:$ZZ$1, 0))</f>
        <v/>
      </c>
    </row>
    <row r="336">
      <c r="A336">
        <f>INDEX(resultados!$A$2:$ZZ$956, 330, MATCH($B$1, resultados!$A$1:$ZZ$1, 0))</f>
        <v/>
      </c>
      <c r="B336">
        <f>INDEX(resultados!$A$2:$ZZ$956, 330, MATCH($B$2, resultados!$A$1:$ZZ$1, 0))</f>
        <v/>
      </c>
      <c r="C336">
        <f>INDEX(resultados!$A$2:$ZZ$956, 330, MATCH($B$3, resultados!$A$1:$ZZ$1, 0))</f>
        <v/>
      </c>
    </row>
    <row r="337">
      <c r="A337">
        <f>INDEX(resultados!$A$2:$ZZ$956, 331, MATCH($B$1, resultados!$A$1:$ZZ$1, 0))</f>
        <v/>
      </c>
      <c r="B337">
        <f>INDEX(resultados!$A$2:$ZZ$956, 331, MATCH($B$2, resultados!$A$1:$ZZ$1, 0))</f>
        <v/>
      </c>
      <c r="C337">
        <f>INDEX(resultados!$A$2:$ZZ$956, 331, MATCH($B$3, resultados!$A$1:$ZZ$1, 0))</f>
        <v/>
      </c>
    </row>
    <row r="338">
      <c r="A338">
        <f>INDEX(resultados!$A$2:$ZZ$956, 332, MATCH($B$1, resultados!$A$1:$ZZ$1, 0))</f>
        <v/>
      </c>
      <c r="B338">
        <f>INDEX(resultados!$A$2:$ZZ$956, 332, MATCH($B$2, resultados!$A$1:$ZZ$1, 0))</f>
        <v/>
      </c>
      <c r="C338">
        <f>INDEX(resultados!$A$2:$ZZ$956, 332, MATCH($B$3, resultados!$A$1:$ZZ$1, 0))</f>
        <v/>
      </c>
    </row>
    <row r="339">
      <c r="A339">
        <f>INDEX(resultados!$A$2:$ZZ$956, 333, MATCH($B$1, resultados!$A$1:$ZZ$1, 0))</f>
        <v/>
      </c>
      <c r="B339">
        <f>INDEX(resultados!$A$2:$ZZ$956, 333, MATCH($B$2, resultados!$A$1:$ZZ$1, 0))</f>
        <v/>
      </c>
      <c r="C339">
        <f>INDEX(resultados!$A$2:$ZZ$956, 333, MATCH($B$3, resultados!$A$1:$ZZ$1, 0))</f>
        <v/>
      </c>
    </row>
    <row r="340">
      <c r="A340">
        <f>INDEX(resultados!$A$2:$ZZ$956, 334, MATCH($B$1, resultados!$A$1:$ZZ$1, 0))</f>
        <v/>
      </c>
      <c r="B340">
        <f>INDEX(resultados!$A$2:$ZZ$956, 334, MATCH($B$2, resultados!$A$1:$ZZ$1, 0))</f>
        <v/>
      </c>
      <c r="C340">
        <f>INDEX(resultados!$A$2:$ZZ$956, 334, MATCH($B$3, resultados!$A$1:$ZZ$1, 0))</f>
        <v/>
      </c>
    </row>
    <row r="341">
      <c r="A341">
        <f>INDEX(resultados!$A$2:$ZZ$956, 335, MATCH($B$1, resultados!$A$1:$ZZ$1, 0))</f>
        <v/>
      </c>
      <c r="B341">
        <f>INDEX(resultados!$A$2:$ZZ$956, 335, MATCH($B$2, resultados!$A$1:$ZZ$1, 0))</f>
        <v/>
      </c>
      <c r="C341">
        <f>INDEX(resultados!$A$2:$ZZ$956, 335, MATCH($B$3, resultados!$A$1:$ZZ$1, 0))</f>
        <v/>
      </c>
    </row>
    <row r="342">
      <c r="A342">
        <f>INDEX(resultados!$A$2:$ZZ$956, 336, MATCH($B$1, resultados!$A$1:$ZZ$1, 0))</f>
        <v/>
      </c>
      <c r="B342">
        <f>INDEX(resultados!$A$2:$ZZ$956, 336, MATCH($B$2, resultados!$A$1:$ZZ$1, 0))</f>
        <v/>
      </c>
      <c r="C342">
        <f>INDEX(resultados!$A$2:$ZZ$956, 336, MATCH($B$3, resultados!$A$1:$ZZ$1, 0))</f>
        <v/>
      </c>
    </row>
    <row r="343">
      <c r="A343">
        <f>INDEX(resultados!$A$2:$ZZ$956, 337, MATCH($B$1, resultados!$A$1:$ZZ$1, 0))</f>
        <v/>
      </c>
      <c r="B343">
        <f>INDEX(resultados!$A$2:$ZZ$956, 337, MATCH($B$2, resultados!$A$1:$ZZ$1, 0))</f>
        <v/>
      </c>
      <c r="C343">
        <f>INDEX(resultados!$A$2:$ZZ$956, 337, MATCH($B$3, resultados!$A$1:$ZZ$1, 0))</f>
        <v/>
      </c>
    </row>
    <row r="344">
      <c r="A344">
        <f>INDEX(resultados!$A$2:$ZZ$956, 338, MATCH($B$1, resultados!$A$1:$ZZ$1, 0))</f>
        <v/>
      </c>
      <c r="B344">
        <f>INDEX(resultados!$A$2:$ZZ$956, 338, MATCH($B$2, resultados!$A$1:$ZZ$1, 0))</f>
        <v/>
      </c>
      <c r="C344">
        <f>INDEX(resultados!$A$2:$ZZ$956, 338, MATCH($B$3, resultados!$A$1:$ZZ$1, 0))</f>
        <v/>
      </c>
    </row>
    <row r="345">
      <c r="A345">
        <f>INDEX(resultados!$A$2:$ZZ$956, 339, MATCH($B$1, resultados!$A$1:$ZZ$1, 0))</f>
        <v/>
      </c>
      <c r="B345">
        <f>INDEX(resultados!$A$2:$ZZ$956, 339, MATCH($B$2, resultados!$A$1:$ZZ$1, 0))</f>
        <v/>
      </c>
      <c r="C345">
        <f>INDEX(resultados!$A$2:$ZZ$956, 339, MATCH($B$3, resultados!$A$1:$ZZ$1, 0))</f>
        <v/>
      </c>
    </row>
    <row r="346">
      <c r="A346">
        <f>INDEX(resultados!$A$2:$ZZ$956, 340, MATCH($B$1, resultados!$A$1:$ZZ$1, 0))</f>
        <v/>
      </c>
      <c r="B346">
        <f>INDEX(resultados!$A$2:$ZZ$956, 340, MATCH($B$2, resultados!$A$1:$ZZ$1, 0))</f>
        <v/>
      </c>
      <c r="C346">
        <f>INDEX(resultados!$A$2:$ZZ$956, 340, MATCH($B$3, resultados!$A$1:$ZZ$1, 0))</f>
        <v/>
      </c>
    </row>
    <row r="347">
      <c r="A347">
        <f>INDEX(resultados!$A$2:$ZZ$956, 341, MATCH($B$1, resultados!$A$1:$ZZ$1, 0))</f>
        <v/>
      </c>
      <c r="B347">
        <f>INDEX(resultados!$A$2:$ZZ$956, 341, MATCH($B$2, resultados!$A$1:$ZZ$1, 0))</f>
        <v/>
      </c>
      <c r="C347">
        <f>INDEX(resultados!$A$2:$ZZ$956, 341, MATCH($B$3, resultados!$A$1:$ZZ$1, 0))</f>
        <v/>
      </c>
    </row>
    <row r="348">
      <c r="A348">
        <f>INDEX(resultados!$A$2:$ZZ$956, 342, MATCH($B$1, resultados!$A$1:$ZZ$1, 0))</f>
        <v/>
      </c>
      <c r="B348">
        <f>INDEX(resultados!$A$2:$ZZ$956, 342, MATCH($B$2, resultados!$A$1:$ZZ$1, 0))</f>
        <v/>
      </c>
      <c r="C348">
        <f>INDEX(resultados!$A$2:$ZZ$956, 342, MATCH($B$3, resultados!$A$1:$ZZ$1, 0))</f>
        <v/>
      </c>
    </row>
    <row r="349">
      <c r="A349">
        <f>INDEX(resultados!$A$2:$ZZ$956, 343, MATCH($B$1, resultados!$A$1:$ZZ$1, 0))</f>
        <v/>
      </c>
      <c r="B349">
        <f>INDEX(resultados!$A$2:$ZZ$956, 343, MATCH($B$2, resultados!$A$1:$ZZ$1, 0))</f>
        <v/>
      </c>
      <c r="C349">
        <f>INDEX(resultados!$A$2:$ZZ$956, 343, MATCH($B$3, resultados!$A$1:$ZZ$1, 0))</f>
        <v/>
      </c>
    </row>
    <row r="350">
      <c r="A350">
        <f>INDEX(resultados!$A$2:$ZZ$956, 344, MATCH($B$1, resultados!$A$1:$ZZ$1, 0))</f>
        <v/>
      </c>
      <c r="B350">
        <f>INDEX(resultados!$A$2:$ZZ$956, 344, MATCH($B$2, resultados!$A$1:$ZZ$1, 0))</f>
        <v/>
      </c>
      <c r="C350">
        <f>INDEX(resultados!$A$2:$ZZ$956, 344, MATCH($B$3, resultados!$A$1:$ZZ$1, 0))</f>
        <v/>
      </c>
    </row>
    <row r="351">
      <c r="A351">
        <f>INDEX(resultados!$A$2:$ZZ$956, 345, MATCH($B$1, resultados!$A$1:$ZZ$1, 0))</f>
        <v/>
      </c>
      <c r="B351">
        <f>INDEX(resultados!$A$2:$ZZ$956, 345, MATCH($B$2, resultados!$A$1:$ZZ$1, 0))</f>
        <v/>
      </c>
      <c r="C351">
        <f>INDEX(resultados!$A$2:$ZZ$956, 345, MATCH($B$3, resultados!$A$1:$ZZ$1, 0))</f>
        <v/>
      </c>
    </row>
    <row r="352">
      <c r="A352">
        <f>INDEX(resultados!$A$2:$ZZ$956, 346, MATCH($B$1, resultados!$A$1:$ZZ$1, 0))</f>
        <v/>
      </c>
      <c r="B352">
        <f>INDEX(resultados!$A$2:$ZZ$956, 346, MATCH($B$2, resultados!$A$1:$ZZ$1, 0))</f>
        <v/>
      </c>
      <c r="C352">
        <f>INDEX(resultados!$A$2:$ZZ$956, 346, MATCH($B$3, resultados!$A$1:$ZZ$1, 0))</f>
        <v/>
      </c>
    </row>
    <row r="353">
      <c r="A353">
        <f>INDEX(resultados!$A$2:$ZZ$956, 347, MATCH($B$1, resultados!$A$1:$ZZ$1, 0))</f>
        <v/>
      </c>
      <c r="B353">
        <f>INDEX(resultados!$A$2:$ZZ$956, 347, MATCH($B$2, resultados!$A$1:$ZZ$1, 0))</f>
        <v/>
      </c>
      <c r="C353">
        <f>INDEX(resultados!$A$2:$ZZ$956, 347, MATCH($B$3, resultados!$A$1:$ZZ$1, 0))</f>
        <v/>
      </c>
    </row>
    <row r="354">
      <c r="A354">
        <f>INDEX(resultados!$A$2:$ZZ$956, 348, MATCH($B$1, resultados!$A$1:$ZZ$1, 0))</f>
        <v/>
      </c>
      <c r="B354">
        <f>INDEX(resultados!$A$2:$ZZ$956, 348, MATCH($B$2, resultados!$A$1:$ZZ$1, 0))</f>
        <v/>
      </c>
      <c r="C354">
        <f>INDEX(resultados!$A$2:$ZZ$956, 348, MATCH($B$3, resultados!$A$1:$ZZ$1, 0))</f>
        <v/>
      </c>
    </row>
    <row r="355">
      <c r="A355">
        <f>INDEX(resultados!$A$2:$ZZ$956, 349, MATCH($B$1, resultados!$A$1:$ZZ$1, 0))</f>
        <v/>
      </c>
      <c r="B355">
        <f>INDEX(resultados!$A$2:$ZZ$956, 349, MATCH($B$2, resultados!$A$1:$ZZ$1, 0))</f>
        <v/>
      </c>
      <c r="C355">
        <f>INDEX(resultados!$A$2:$ZZ$956, 349, MATCH($B$3, resultados!$A$1:$ZZ$1, 0))</f>
        <v/>
      </c>
    </row>
    <row r="356">
      <c r="A356">
        <f>INDEX(resultados!$A$2:$ZZ$956, 350, MATCH($B$1, resultados!$A$1:$ZZ$1, 0))</f>
        <v/>
      </c>
      <c r="B356">
        <f>INDEX(resultados!$A$2:$ZZ$956, 350, MATCH($B$2, resultados!$A$1:$ZZ$1, 0))</f>
        <v/>
      </c>
      <c r="C356">
        <f>INDEX(resultados!$A$2:$ZZ$956, 350, MATCH($B$3, resultados!$A$1:$ZZ$1, 0))</f>
        <v/>
      </c>
    </row>
    <row r="357">
      <c r="A357">
        <f>INDEX(resultados!$A$2:$ZZ$956, 351, MATCH($B$1, resultados!$A$1:$ZZ$1, 0))</f>
        <v/>
      </c>
      <c r="B357">
        <f>INDEX(resultados!$A$2:$ZZ$956, 351, MATCH($B$2, resultados!$A$1:$ZZ$1, 0))</f>
        <v/>
      </c>
      <c r="C357">
        <f>INDEX(resultados!$A$2:$ZZ$956, 351, MATCH($B$3, resultados!$A$1:$ZZ$1, 0))</f>
        <v/>
      </c>
    </row>
    <row r="358">
      <c r="A358">
        <f>INDEX(resultados!$A$2:$ZZ$956, 352, MATCH($B$1, resultados!$A$1:$ZZ$1, 0))</f>
        <v/>
      </c>
      <c r="B358">
        <f>INDEX(resultados!$A$2:$ZZ$956, 352, MATCH($B$2, resultados!$A$1:$ZZ$1, 0))</f>
        <v/>
      </c>
      <c r="C358">
        <f>INDEX(resultados!$A$2:$ZZ$956, 352, MATCH($B$3, resultados!$A$1:$ZZ$1, 0))</f>
        <v/>
      </c>
    </row>
    <row r="359">
      <c r="A359">
        <f>INDEX(resultados!$A$2:$ZZ$956, 353, MATCH($B$1, resultados!$A$1:$ZZ$1, 0))</f>
        <v/>
      </c>
      <c r="B359">
        <f>INDEX(resultados!$A$2:$ZZ$956, 353, MATCH($B$2, resultados!$A$1:$ZZ$1, 0))</f>
        <v/>
      </c>
      <c r="C359">
        <f>INDEX(resultados!$A$2:$ZZ$956, 353, MATCH($B$3, resultados!$A$1:$ZZ$1, 0))</f>
        <v/>
      </c>
    </row>
    <row r="360">
      <c r="A360">
        <f>INDEX(resultados!$A$2:$ZZ$956, 354, MATCH($B$1, resultados!$A$1:$ZZ$1, 0))</f>
        <v/>
      </c>
      <c r="B360">
        <f>INDEX(resultados!$A$2:$ZZ$956, 354, MATCH($B$2, resultados!$A$1:$ZZ$1, 0))</f>
        <v/>
      </c>
      <c r="C360">
        <f>INDEX(resultados!$A$2:$ZZ$956, 354, MATCH($B$3, resultados!$A$1:$ZZ$1, 0))</f>
        <v/>
      </c>
    </row>
    <row r="361">
      <c r="A361">
        <f>INDEX(resultados!$A$2:$ZZ$956, 355, MATCH($B$1, resultados!$A$1:$ZZ$1, 0))</f>
        <v/>
      </c>
      <c r="B361">
        <f>INDEX(resultados!$A$2:$ZZ$956, 355, MATCH($B$2, resultados!$A$1:$ZZ$1, 0))</f>
        <v/>
      </c>
      <c r="C361">
        <f>INDEX(resultados!$A$2:$ZZ$956, 355, MATCH($B$3, resultados!$A$1:$ZZ$1, 0))</f>
        <v/>
      </c>
    </row>
    <row r="362">
      <c r="A362">
        <f>INDEX(resultados!$A$2:$ZZ$956, 356, MATCH($B$1, resultados!$A$1:$ZZ$1, 0))</f>
        <v/>
      </c>
      <c r="B362">
        <f>INDEX(resultados!$A$2:$ZZ$956, 356, MATCH($B$2, resultados!$A$1:$ZZ$1, 0))</f>
        <v/>
      </c>
      <c r="C362">
        <f>INDEX(resultados!$A$2:$ZZ$956, 356, MATCH($B$3, resultados!$A$1:$ZZ$1, 0))</f>
        <v/>
      </c>
    </row>
    <row r="363">
      <c r="A363">
        <f>INDEX(resultados!$A$2:$ZZ$956, 357, MATCH($B$1, resultados!$A$1:$ZZ$1, 0))</f>
        <v/>
      </c>
      <c r="B363">
        <f>INDEX(resultados!$A$2:$ZZ$956, 357, MATCH($B$2, resultados!$A$1:$ZZ$1, 0))</f>
        <v/>
      </c>
      <c r="C363">
        <f>INDEX(resultados!$A$2:$ZZ$956, 357, MATCH($B$3, resultados!$A$1:$ZZ$1, 0))</f>
        <v/>
      </c>
    </row>
    <row r="364">
      <c r="A364">
        <f>INDEX(resultados!$A$2:$ZZ$956, 358, MATCH($B$1, resultados!$A$1:$ZZ$1, 0))</f>
        <v/>
      </c>
      <c r="B364">
        <f>INDEX(resultados!$A$2:$ZZ$956, 358, MATCH($B$2, resultados!$A$1:$ZZ$1, 0))</f>
        <v/>
      </c>
      <c r="C364">
        <f>INDEX(resultados!$A$2:$ZZ$956, 358, MATCH($B$3, resultados!$A$1:$ZZ$1, 0))</f>
        <v/>
      </c>
    </row>
    <row r="365">
      <c r="A365">
        <f>INDEX(resultados!$A$2:$ZZ$956, 359, MATCH($B$1, resultados!$A$1:$ZZ$1, 0))</f>
        <v/>
      </c>
      <c r="B365">
        <f>INDEX(resultados!$A$2:$ZZ$956, 359, MATCH($B$2, resultados!$A$1:$ZZ$1, 0))</f>
        <v/>
      </c>
      <c r="C365">
        <f>INDEX(resultados!$A$2:$ZZ$956, 359, MATCH($B$3, resultados!$A$1:$ZZ$1, 0))</f>
        <v/>
      </c>
    </row>
    <row r="366">
      <c r="A366">
        <f>INDEX(resultados!$A$2:$ZZ$956, 360, MATCH($B$1, resultados!$A$1:$ZZ$1, 0))</f>
        <v/>
      </c>
      <c r="B366">
        <f>INDEX(resultados!$A$2:$ZZ$956, 360, MATCH($B$2, resultados!$A$1:$ZZ$1, 0))</f>
        <v/>
      </c>
      <c r="C366">
        <f>INDEX(resultados!$A$2:$ZZ$956, 360, MATCH($B$3, resultados!$A$1:$ZZ$1, 0))</f>
        <v/>
      </c>
    </row>
    <row r="367">
      <c r="A367">
        <f>INDEX(resultados!$A$2:$ZZ$956, 361, MATCH($B$1, resultados!$A$1:$ZZ$1, 0))</f>
        <v/>
      </c>
      <c r="B367">
        <f>INDEX(resultados!$A$2:$ZZ$956, 361, MATCH($B$2, resultados!$A$1:$ZZ$1, 0))</f>
        <v/>
      </c>
      <c r="C367">
        <f>INDEX(resultados!$A$2:$ZZ$956, 361, MATCH($B$3, resultados!$A$1:$ZZ$1, 0))</f>
        <v/>
      </c>
    </row>
    <row r="368">
      <c r="A368">
        <f>INDEX(resultados!$A$2:$ZZ$956, 362, MATCH($B$1, resultados!$A$1:$ZZ$1, 0))</f>
        <v/>
      </c>
      <c r="B368">
        <f>INDEX(resultados!$A$2:$ZZ$956, 362, MATCH($B$2, resultados!$A$1:$ZZ$1, 0))</f>
        <v/>
      </c>
      <c r="C368">
        <f>INDEX(resultados!$A$2:$ZZ$956, 362, MATCH($B$3, resultados!$A$1:$ZZ$1, 0))</f>
        <v/>
      </c>
    </row>
    <row r="369">
      <c r="A369">
        <f>INDEX(resultados!$A$2:$ZZ$956, 363, MATCH($B$1, resultados!$A$1:$ZZ$1, 0))</f>
        <v/>
      </c>
      <c r="B369">
        <f>INDEX(resultados!$A$2:$ZZ$956, 363, MATCH($B$2, resultados!$A$1:$ZZ$1, 0))</f>
        <v/>
      </c>
      <c r="C369">
        <f>INDEX(resultados!$A$2:$ZZ$956, 363, MATCH($B$3, resultados!$A$1:$ZZ$1, 0))</f>
        <v/>
      </c>
    </row>
    <row r="370">
      <c r="A370">
        <f>INDEX(resultados!$A$2:$ZZ$956, 364, MATCH($B$1, resultados!$A$1:$ZZ$1, 0))</f>
        <v/>
      </c>
      <c r="B370">
        <f>INDEX(resultados!$A$2:$ZZ$956, 364, MATCH($B$2, resultados!$A$1:$ZZ$1, 0))</f>
        <v/>
      </c>
      <c r="C370">
        <f>INDEX(resultados!$A$2:$ZZ$956, 364, MATCH($B$3, resultados!$A$1:$ZZ$1, 0))</f>
        <v/>
      </c>
    </row>
    <row r="371">
      <c r="A371">
        <f>INDEX(resultados!$A$2:$ZZ$956, 365, MATCH($B$1, resultados!$A$1:$ZZ$1, 0))</f>
        <v/>
      </c>
      <c r="B371">
        <f>INDEX(resultados!$A$2:$ZZ$956, 365, MATCH($B$2, resultados!$A$1:$ZZ$1, 0))</f>
        <v/>
      </c>
      <c r="C371">
        <f>INDEX(resultados!$A$2:$ZZ$956, 365, MATCH($B$3, resultados!$A$1:$ZZ$1, 0))</f>
        <v/>
      </c>
    </row>
    <row r="372">
      <c r="A372">
        <f>INDEX(resultados!$A$2:$ZZ$956, 366, MATCH($B$1, resultados!$A$1:$ZZ$1, 0))</f>
        <v/>
      </c>
      <c r="B372">
        <f>INDEX(resultados!$A$2:$ZZ$956, 366, MATCH($B$2, resultados!$A$1:$ZZ$1, 0))</f>
        <v/>
      </c>
      <c r="C372">
        <f>INDEX(resultados!$A$2:$ZZ$956, 366, MATCH($B$3, resultados!$A$1:$ZZ$1, 0))</f>
        <v/>
      </c>
    </row>
    <row r="373">
      <c r="A373">
        <f>INDEX(resultados!$A$2:$ZZ$956, 367, MATCH($B$1, resultados!$A$1:$ZZ$1, 0))</f>
        <v/>
      </c>
      <c r="B373">
        <f>INDEX(resultados!$A$2:$ZZ$956, 367, MATCH($B$2, resultados!$A$1:$ZZ$1, 0))</f>
        <v/>
      </c>
      <c r="C373">
        <f>INDEX(resultados!$A$2:$ZZ$956, 367, MATCH($B$3, resultados!$A$1:$ZZ$1, 0))</f>
        <v/>
      </c>
    </row>
    <row r="374">
      <c r="A374">
        <f>INDEX(resultados!$A$2:$ZZ$956, 368, MATCH($B$1, resultados!$A$1:$ZZ$1, 0))</f>
        <v/>
      </c>
      <c r="B374">
        <f>INDEX(resultados!$A$2:$ZZ$956, 368, MATCH($B$2, resultados!$A$1:$ZZ$1, 0))</f>
        <v/>
      </c>
      <c r="C374">
        <f>INDEX(resultados!$A$2:$ZZ$956, 368, MATCH($B$3, resultados!$A$1:$ZZ$1, 0))</f>
        <v/>
      </c>
    </row>
    <row r="375">
      <c r="A375">
        <f>INDEX(resultados!$A$2:$ZZ$956, 369, MATCH($B$1, resultados!$A$1:$ZZ$1, 0))</f>
        <v/>
      </c>
      <c r="B375">
        <f>INDEX(resultados!$A$2:$ZZ$956, 369, MATCH($B$2, resultados!$A$1:$ZZ$1, 0))</f>
        <v/>
      </c>
      <c r="C375">
        <f>INDEX(resultados!$A$2:$ZZ$956, 369, MATCH($B$3, resultados!$A$1:$ZZ$1, 0))</f>
        <v/>
      </c>
    </row>
    <row r="376">
      <c r="A376">
        <f>INDEX(resultados!$A$2:$ZZ$956, 370, MATCH($B$1, resultados!$A$1:$ZZ$1, 0))</f>
        <v/>
      </c>
      <c r="B376">
        <f>INDEX(resultados!$A$2:$ZZ$956, 370, MATCH($B$2, resultados!$A$1:$ZZ$1, 0))</f>
        <v/>
      </c>
      <c r="C376">
        <f>INDEX(resultados!$A$2:$ZZ$956, 370, MATCH($B$3, resultados!$A$1:$ZZ$1, 0))</f>
        <v/>
      </c>
    </row>
    <row r="377">
      <c r="A377">
        <f>INDEX(resultados!$A$2:$ZZ$956, 371, MATCH($B$1, resultados!$A$1:$ZZ$1, 0))</f>
        <v/>
      </c>
      <c r="B377">
        <f>INDEX(resultados!$A$2:$ZZ$956, 371, MATCH($B$2, resultados!$A$1:$ZZ$1, 0))</f>
        <v/>
      </c>
      <c r="C377">
        <f>INDEX(resultados!$A$2:$ZZ$956, 371, MATCH($B$3, resultados!$A$1:$ZZ$1, 0))</f>
        <v/>
      </c>
    </row>
    <row r="378">
      <c r="A378">
        <f>INDEX(resultados!$A$2:$ZZ$956, 372, MATCH($B$1, resultados!$A$1:$ZZ$1, 0))</f>
        <v/>
      </c>
      <c r="B378">
        <f>INDEX(resultados!$A$2:$ZZ$956, 372, MATCH($B$2, resultados!$A$1:$ZZ$1, 0))</f>
        <v/>
      </c>
      <c r="C378">
        <f>INDEX(resultados!$A$2:$ZZ$956, 372, MATCH($B$3, resultados!$A$1:$ZZ$1, 0))</f>
        <v/>
      </c>
    </row>
    <row r="379">
      <c r="A379">
        <f>INDEX(resultados!$A$2:$ZZ$956, 373, MATCH($B$1, resultados!$A$1:$ZZ$1, 0))</f>
        <v/>
      </c>
      <c r="B379">
        <f>INDEX(resultados!$A$2:$ZZ$956, 373, MATCH($B$2, resultados!$A$1:$ZZ$1, 0))</f>
        <v/>
      </c>
      <c r="C379">
        <f>INDEX(resultados!$A$2:$ZZ$956, 373, MATCH($B$3, resultados!$A$1:$ZZ$1, 0))</f>
        <v/>
      </c>
    </row>
    <row r="380">
      <c r="A380">
        <f>INDEX(resultados!$A$2:$ZZ$956, 374, MATCH($B$1, resultados!$A$1:$ZZ$1, 0))</f>
        <v/>
      </c>
      <c r="B380">
        <f>INDEX(resultados!$A$2:$ZZ$956, 374, MATCH($B$2, resultados!$A$1:$ZZ$1, 0))</f>
        <v/>
      </c>
      <c r="C380">
        <f>INDEX(resultados!$A$2:$ZZ$956, 374, MATCH($B$3, resultados!$A$1:$ZZ$1, 0))</f>
        <v/>
      </c>
    </row>
    <row r="381">
      <c r="A381">
        <f>INDEX(resultados!$A$2:$ZZ$956, 375, MATCH($B$1, resultados!$A$1:$ZZ$1, 0))</f>
        <v/>
      </c>
      <c r="B381">
        <f>INDEX(resultados!$A$2:$ZZ$956, 375, MATCH($B$2, resultados!$A$1:$ZZ$1, 0))</f>
        <v/>
      </c>
      <c r="C381">
        <f>INDEX(resultados!$A$2:$ZZ$956, 375, MATCH($B$3, resultados!$A$1:$ZZ$1, 0))</f>
        <v/>
      </c>
    </row>
    <row r="382">
      <c r="A382">
        <f>INDEX(resultados!$A$2:$ZZ$956, 376, MATCH($B$1, resultados!$A$1:$ZZ$1, 0))</f>
        <v/>
      </c>
      <c r="B382">
        <f>INDEX(resultados!$A$2:$ZZ$956, 376, MATCH($B$2, resultados!$A$1:$ZZ$1, 0))</f>
        <v/>
      </c>
      <c r="C382">
        <f>INDEX(resultados!$A$2:$ZZ$956, 376, MATCH($B$3, resultados!$A$1:$ZZ$1, 0))</f>
        <v/>
      </c>
    </row>
    <row r="383">
      <c r="A383">
        <f>INDEX(resultados!$A$2:$ZZ$956, 377, MATCH($B$1, resultados!$A$1:$ZZ$1, 0))</f>
        <v/>
      </c>
      <c r="B383">
        <f>INDEX(resultados!$A$2:$ZZ$956, 377, MATCH($B$2, resultados!$A$1:$ZZ$1, 0))</f>
        <v/>
      </c>
      <c r="C383">
        <f>INDEX(resultados!$A$2:$ZZ$956, 377, MATCH($B$3, resultados!$A$1:$ZZ$1, 0))</f>
        <v/>
      </c>
    </row>
    <row r="384">
      <c r="A384">
        <f>INDEX(resultados!$A$2:$ZZ$956, 378, MATCH($B$1, resultados!$A$1:$ZZ$1, 0))</f>
        <v/>
      </c>
      <c r="B384">
        <f>INDEX(resultados!$A$2:$ZZ$956, 378, MATCH($B$2, resultados!$A$1:$ZZ$1, 0))</f>
        <v/>
      </c>
      <c r="C384">
        <f>INDEX(resultados!$A$2:$ZZ$956, 378, MATCH($B$3, resultados!$A$1:$ZZ$1, 0))</f>
        <v/>
      </c>
    </row>
    <row r="385">
      <c r="A385">
        <f>INDEX(resultados!$A$2:$ZZ$956, 379, MATCH($B$1, resultados!$A$1:$ZZ$1, 0))</f>
        <v/>
      </c>
      <c r="B385">
        <f>INDEX(resultados!$A$2:$ZZ$956, 379, MATCH($B$2, resultados!$A$1:$ZZ$1, 0))</f>
        <v/>
      </c>
      <c r="C385">
        <f>INDEX(resultados!$A$2:$ZZ$956, 379, MATCH($B$3, resultados!$A$1:$ZZ$1, 0))</f>
        <v/>
      </c>
    </row>
    <row r="386">
      <c r="A386">
        <f>INDEX(resultados!$A$2:$ZZ$956, 380, MATCH($B$1, resultados!$A$1:$ZZ$1, 0))</f>
        <v/>
      </c>
      <c r="B386">
        <f>INDEX(resultados!$A$2:$ZZ$956, 380, MATCH($B$2, resultados!$A$1:$ZZ$1, 0))</f>
        <v/>
      </c>
      <c r="C386">
        <f>INDEX(resultados!$A$2:$ZZ$956, 380, MATCH($B$3, resultados!$A$1:$ZZ$1, 0))</f>
        <v/>
      </c>
    </row>
    <row r="387">
      <c r="A387">
        <f>INDEX(resultados!$A$2:$ZZ$956, 381, MATCH($B$1, resultados!$A$1:$ZZ$1, 0))</f>
        <v/>
      </c>
      <c r="B387">
        <f>INDEX(resultados!$A$2:$ZZ$956, 381, MATCH($B$2, resultados!$A$1:$ZZ$1, 0))</f>
        <v/>
      </c>
      <c r="C387">
        <f>INDEX(resultados!$A$2:$ZZ$956, 381, MATCH($B$3, resultados!$A$1:$ZZ$1, 0))</f>
        <v/>
      </c>
    </row>
    <row r="388">
      <c r="A388">
        <f>INDEX(resultados!$A$2:$ZZ$956, 382, MATCH($B$1, resultados!$A$1:$ZZ$1, 0))</f>
        <v/>
      </c>
      <c r="B388">
        <f>INDEX(resultados!$A$2:$ZZ$956, 382, MATCH($B$2, resultados!$A$1:$ZZ$1, 0))</f>
        <v/>
      </c>
      <c r="C388">
        <f>INDEX(resultados!$A$2:$ZZ$956, 382, MATCH($B$3, resultados!$A$1:$ZZ$1, 0))</f>
        <v/>
      </c>
    </row>
    <row r="389">
      <c r="A389">
        <f>INDEX(resultados!$A$2:$ZZ$956, 383, MATCH($B$1, resultados!$A$1:$ZZ$1, 0))</f>
        <v/>
      </c>
      <c r="B389">
        <f>INDEX(resultados!$A$2:$ZZ$956, 383, MATCH($B$2, resultados!$A$1:$ZZ$1, 0))</f>
        <v/>
      </c>
      <c r="C389">
        <f>INDEX(resultados!$A$2:$ZZ$956, 383, MATCH($B$3, resultados!$A$1:$ZZ$1, 0))</f>
        <v/>
      </c>
    </row>
    <row r="390">
      <c r="A390">
        <f>INDEX(resultados!$A$2:$ZZ$956, 384, MATCH($B$1, resultados!$A$1:$ZZ$1, 0))</f>
        <v/>
      </c>
      <c r="B390">
        <f>INDEX(resultados!$A$2:$ZZ$956, 384, MATCH($B$2, resultados!$A$1:$ZZ$1, 0))</f>
        <v/>
      </c>
      <c r="C390">
        <f>INDEX(resultados!$A$2:$ZZ$956, 384, MATCH($B$3, resultados!$A$1:$ZZ$1, 0))</f>
        <v/>
      </c>
    </row>
    <row r="391">
      <c r="A391">
        <f>INDEX(resultados!$A$2:$ZZ$956, 385, MATCH($B$1, resultados!$A$1:$ZZ$1, 0))</f>
        <v/>
      </c>
      <c r="B391">
        <f>INDEX(resultados!$A$2:$ZZ$956, 385, MATCH($B$2, resultados!$A$1:$ZZ$1, 0))</f>
        <v/>
      </c>
      <c r="C391">
        <f>INDEX(resultados!$A$2:$ZZ$956, 385, MATCH($B$3, resultados!$A$1:$ZZ$1, 0))</f>
        <v/>
      </c>
    </row>
    <row r="392">
      <c r="A392">
        <f>INDEX(resultados!$A$2:$ZZ$956, 386, MATCH($B$1, resultados!$A$1:$ZZ$1, 0))</f>
        <v/>
      </c>
      <c r="B392">
        <f>INDEX(resultados!$A$2:$ZZ$956, 386, MATCH($B$2, resultados!$A$1:$ZZ$1, 0))</f>
        <v/>
      </c>
      <c r="C392">
        <f>INDEX(resultados!$A$2:$ZZ$956, 386, MATCH($B$3, resultados!$A$1:$ZZ$1, 0))</f>
        <v/>
      </c>
    </row>
    <row r="393">
      <c r="A393">
        <f>INDEX(resultados!$A$2:$ZZ$956, 387, MATCH($B$1, resultados!$A$1:$ZZ$1, 0))</f>
        <v/>
      </c>
      <c r="B393">
        <f>INDEX(resultados!$A$2:$ZZ$956, 387, MATCH($B$2, resultados!$A$1:$ZZ$1, 0))</f>
        <v/>
      </c>
      <c r="C393">
        <f>INDEX(resultados!$A$2:$ZZ$956, 387, MATCH($B$3, resultados!$A$1:$ZZ$1, 0))</f>
        <v/>
      </c>
    </row>
    <row r="394">
      <c r="A394">
        <f>INDEX(resultados!$A$2:$ZZ$956, 388, MATCH($B$1, resultados!$A$1:$ZZ$1, 0))</f>
        <v/>
      </c>
      <c r="B394">
        <f>INDEX(resultados!$A$2:$ZZ$956, 388, MATCH($B$2, resultados!$A$1:$ZZ$1, 0))</f>
        <v/>
      </c>
      <c r="C394">
        <f>INDEX(resultados!$A$2:$ZZ$956, 388, MATCH($B$3, resultados!$A$1:$ZZ$1, 0))</f>
        <v/>
      </c>
    </row>
    <row r="395">
      <c r="A395">
        <f>INDEX(resultados!$A$2:$ZZ$956, 389, MATCH($B$1, resultados!$A$1:$ZZ$1, 0))</f>
        <v/>
      </c>
      <c r="B395">
        <f>INDEX(resultados!$A$2:$ZZ$956, 389, MATCH($B$2, resultados!$A$1:$ZZ$1, 0))</f>
        <v/>
      </c>
      <c r="C395">
        <f>INDEX(resultados!$A$2:$ZZ$956, 389, MATCH($B$3, resultados!$A$1:$ZZ$1, 0))</f>
        <v/>
      </c>
    </row>
    <row r="396">
      <c r="A396">
        <f>INDEX(resultados!$A$2:$ZZ$956, 390, MATCH($B$1, resultados!$A$1:$ZZ$1, 0))</f>
        <v/>
      </c>
      <c r="B396">
        <f>INDEX(resultados!$A$2:$ZZ$956, 390, MATCH($B$2, resultados!$A$1:$ZZ$1, 0))</f>
        <v/>
      </c>
      <c r="C396">
        <f>INDEX(resultados!$A$2:$ZZ$956, 390, MATCH($B$3, resultados!$A$1:$ZZ$1, 0))</f>
        <v/>
      </c>
    </row>
    <row r="397">
      <c r="A397">
        <f>INDEX(resultados!$A$2:$ZZ$956, 391, MATCH($B$1, resultados!$A$1:$ZZ$1, 0))</f>
        <v/>
      </c>
      <c r="B397">
        <f>INDEX(resultados!$A$2:$ZZ$956, 391, MATCH($B$2, resultados!$A$1:$ZZ$1, 0))</f>
        <v/>
      </c>
      <c r="C397">
        <f>INDEX(resultados!$A$2:$ZZ$956, 391, MATCH($B$3, resultados!$A$1:$ZZ$1, 0))</f>
        <v/>
      </c>
    </row>
    <row r="398">
      <c r="A398">
        <f>INDEX(resultados!$A$2:$ZZ$956, 392, MATCH($B$1, resultados!$A$1:$ZZ$1, 0))</f>
        <v/>
      </c>
      <c r="B398">
        <f>INDEX(resultados!$A$2:$ZZ$956, 392, MATCH($B$2, resultados!$A$1:$ZZ$1, 0))</f>
        <v/>
      </c>
      <c r="C398">
        <f>INDEX(resultados!$A$2:$ZZ$956, 392, MATCH($B$3, resultados!$A$1:$ZZ$1, 0))</f>
        <v/>
      </c>
    </row>
    <row r="399">
      <c r="A399">
        <f>INDEX(resultados!$A$2:$ZZ$956, 393, MATCH($B$1, resultados!$A$1:$ZZ$1, 0))</f>
        <v/>
      </c>
      <c r="B399">
        <f>INDEX(resultados!$A$2:$ZZ$956, 393, MATCH($B$2, resultados!$A$1:$ZZ$1, 0))</f>
        <v/>
      </c>
      <c r="C399">
        <f>INDEX(resultados!$A$2:$ZZ$956, 393, MATCH($B$3, resultados!$A$1:$ZZ$1, 0))</f>
        <v/>
      </c>
    </row>
    <row r="400">
      <c r="A400">
        <f>INDEX(resultados!$A$2:$ZZ$956, 394, MATCH($B$1, resultados!$A$1:$ZZ$1, 0))</f>
        <v/>
      </c>
      <c r="B400">
        <f>INDEX(resultados!$A$2:$ZZ$956, 394, MATCH($B$2, resultados!$A$1:$ZZ$1, 0))</f>
        <v/>
      </c>
      <c r="C400">
        <f>INDEX(resultados!$A$2:$ZZ$956, 394, MATCH($B$3, resultados!$A$1:$ZZ$1, 0))</f>
        <v/>
      </c>
    </row>
    <row r="401">
      <c r="A401">
        <f>INDEX(resultados!$A$2:$ZZ$956, 395, MATCH($B$1, resultados!$A$1:$ZZ$1, 0))</f>
        <v/>
      </c>
      <c r="B401">
        <f>INDEX(resultados!$A$2:$ZZ$956, 395, MATCH($B$2, resultados!$A$1:$ZZ$1, 0))</f>
        <v/>
      </c>
      <c r="C401">
        <f>INDEX(resultados!$A$2:$ZZ$956, 395, MATCH($B$3, resultados!$A$1:$ZZ$1, 0))</f>
        <v/>
      </c>
    </row>
    <row r="402">
      <c r="A402">
        <f>INDEX(resultados!$A$2:$ZZ$956, 396, MATCH($B$1, resultados!$A$1:$ZZ$1, 0))</f>
        <v/>
      </c>
      <c r="B402">
        <f>INDEX(resultados!$A$2:$ZZ$956, 396, MATCH($B$2, resultados!$A$1:$ZZ$1, 0))</f>
        <v/>
      </c>
      <c r="C402">
        <f>INDEX(resultados!$A$2:$ZZ$956, 396, MATCH($B$3, resultados!$A$1:$ZZ$1, 0))</f>
        <v/>
      </c>
    </row>
    <row r="403">
      <c r="A403">
        <f>INDEX(resultados!$A$2:$ZZ$956, 397, MATCH($B$1, resultados!$A$1:$ZZ$1, 0))</f>
        <v/>
      </c>
      <c r="B403">
        <f>INDEX(resultados!$A$2:$ZZ$956, 397, MATCH($B$2, resultados!$A$1:$ZZ$1, 0))</f>
        <v/>
      </c>
      <c r="C403">
        <f>INDEX(resultados!$A$2:$ZZ$956, 397, MATCH($B$3, resultados!$A$1:$ZZ$1, 0))</f>
        <v/>
      </c>
    </row>
    <row r="404">
      <c r="A404">
        <f>INDEX(resultados!$A$2:$ZZ$956, 398, MATCH($B$1, resultados!$A$1:$ZZ$1, 0))</f>
        <v/>
      </c>
      <c r="B404">
        <f>INDEX(resultados!$A$2:$ZZ$956, 398, MATCH($B$2, resultados!$A$1:$ZZ$1, 0))</f>
        <v/>
      </c>
      <c r="C404">
        <f>INDEX(resultados!$A$2:$ZZ$956, 398, MATCH($B$3, resultados!$A$1:$ZZ$1, 0))</f>
        <v/>
      </c>
    </row>
    <row r="405">
      <c r="A405">
        <f>INDEX(resultados!$A$2:$ZZ$956, 399, MATCH($B$1, resultados!$A$1:$ZZ$1, 0))</f>
        <v/>
      </c>
      <c r="B405">
        <f>INDEX(resultados!$A$2:$ZZ$956, 399, MATCH($B$2, resultados!$A$1:$ZZ$1, 0))</f>
        <v/>
      </c>
      <c r="C405">
        <f>INDEX(resultados!$A$2:$ZZ$956, 399, MATCH($B$3, resultados!$A$1:$ZZ$1, 0))</f>
        <v/>
      </c>
    </row>
    <row r="406">
      <c r="A406">
        <f>INDEX(resultados!$A$2:$ZZ$956, 400, MATCH($B$1, resultados!$A$1:$ZZ$1, 0))</f>
        <v/>
      </c>
      <c r="B406">
        <f>INDEX(resultados!$A$2:$ZZ$956, 400, MATCH($B$2, resultados!$A$1:$ZZ$1, 0))</f>
        <v/>
      </c>
      <c r="C406">
        <f>INDEX(resultados!$A$2:$ZZ$956, 400, MATCH($B$3, resultados!$A$1:$ZZ$1, 0))</f>
        <v/>
      </c>
    </row>
    <row r="407">
      <c r="A407">
        <f>INDEX(resultados!$A$2:$ZZ$956, 401, MATCH($B$1, resultados!$A$1:$ZZ$1, 0))</f>
        <v/>
      </c>
      <c r="B407">
        <f>INDEX(resultados!$A$2:$ZZ$956, 401, MATCH($B$2, resultados!$A$1:$ZZ$1, 0))</f>
        <v/>
      </c>
      <c r="C407">
        <f>INDEX(resultados!$A$2:$ZZ$956, 401, MATCH($B$3, resultados!$A$1:$ZZ$1, 0))</f>
        <v/>
      </c>
    </row>
    <row r="408">
      <c r="A408">
        <f>INDEX(resultados!$A$2:$ZZ$956, 402, MATCH($B$1, resultados!$A$1:$ZZ$1, 0))</f>
        <v/>
      </c>
      <c r="B408">
        <f>INDEX(resultados!$A$2:$ZZ$956, 402, MATCH($B$2, resultados!$A$1:$ZZ$1, 0))</f>
        <v/>
      </c>
      <c r="C408">
        <f>INDEX(resultados!$A$2:$ZZ$956, 402, MATCH($B$3, resultados!$A$1:$ZZ$1, 0))</f>
        <v/>
      </c>
    </row>
    <row r="409">
      <c r="A409">
        <f>INDEX(resultados!$A$2:$ZZ$956, 403, MATCH($B$1, resultados!$A$1:$ZZ$1, 0))</f>
        <v/>
      </c>
      <c r="B409">
        <f>INDEX(resultados!$A$2:$ZZ$956, 403, MATCH($B$2, resultados!$A$1:$ZZ$1, 0))</f>
        <v/>
      </c>
      <c r="C409">
        <f>INDEX(resultados!$A$2:$ZZ$956, 403, MATCH($B$3, resultados!$A$1:$ZZ$1, 0))</f>
        <v/>
      </c>
    </row>
    <row r="410">
      <c r="A410">
        <f>INDEX(resultados!$A$2:$ZZ$956, 404, MATCH($B$1, resultados!$A$1:$ZZ$1, 0))</f>
        <v/>
      </c>
      <c r="B410">
        <f>INDEX(resultados!$A$2:$ZZ$956, 404, MATCH($B$2, resultados!$A$1:$ZZ$1, 0))</f>
        <v/>
      </c>
      <c r="C410">
        <f>INDEX(resultados!$A$2:$ZZ$956, 404, MATCH($B$3, resultados!$A$1:$ZZ$1, 0))</f>
        <v/>
      </c>
    </row>
    <row r="411">
      <c r="A411">
        <f>INDEX(resultados!$A$2:$ZZ$956, 405, MATCH($B$1, resultados!$A$1:$ZZ$1, 0))</f>
        <v/>
      </c>
      <c r="B411">
        <f>INDEX(resultados!$A$2:$ZZ$956, 405, MATCH($B$2, resultados!$A$1:$ZZ$1, 0))</f>
        <v/>
      </c>
      <c r="C411">
        <f>INDEX(resultados!$A$2:$ZZ$956, 405, MATCH($B$3, resultados!$A$1:$ZZ$1, 0))</f>
        <v/>
      </c>
    </row>
    <row r="412">
      <c r="A412">
        <f>INDEX(resultados!$A$2:$ZZ$956, 406, MATCH($B$1, resultados!$A$1:$ZZ$1, 0))</f>
        <v/>
      </c>
      <c r="B412">
        <f>INDEX(resultados!$A$2:$ZZ$956, 406, MATCH($B$2, resultados!$A$1:$ZZ$1, 0))</f>
        <v/>
      </c>
      <c r="C412">
        <f>INDEX(resultados!$A$2:$ZZ$956, 406, MATCH($B$3, resultados!$A$1:$ZZ$1, 0))</f>
        <v/>
      </c>
    </row>
    <row r="413">
      <c r="A413">
        <f>INDEX(resultados!$A$2:$ZZ$956, 407, MATCH($B$1, resultados!$A$1:$ZZ$1, 0))</f>
        <v/>
      </c>
      <c r="B413">
        <f>INDEX(resultados!$A$2:$ZZ$956, 407, MATCH($B$2, resultados!$A$1:$ZZ$1, 0))</f>
        <v/>
      </c>
      <c r="C413">
        <f>INDEX(resultados!$A$2:$ZZ$956, 407, MATCH($B$3, resultados!$A$1:$ZZ$1, 0))</f>
        <v/>
      </c>
    </row>
    <row r="414">
      <c r="A414">
        <f>INDEX(resultados!$A$2:$ZZ$956, 408, MATCH($B$1, resultados!$A$1:$ZZ$1, 0))</f>
        <v/>
      </c>
      <c r="B414">
        <f>INDEX(resultados!$A$2:$ZZ$956, 408, MATCH($B$2, resultados!$A$1:$ZZ$1, 0))</f>
        <v/>
      </c>
      <c r="C414">
        <f>INDEX(resultados!$A$2:$ZZ$956, 408, MATCH($B$3, resultados!$A$1:$ZZ$1, 0))</f>
        <v/>
      </c>
    </row>
    <row r="415">
      <c r="A415">
        <f>INDEX(resultados!$A$2:$ZZ$956, 409, MATCH($B$1, resultados!$A$1:$ZZ$1, 0))</f>
        <v/>
      </c>
      <c r="B415">
        <f>INDEX(resultados!$A$2:$ZZ$956, 409, MATCH($B$2, resultados!$A$1:$ZZ$1, 0))</f>
        <v/>
      </c>
      <c r="C415">
        <f>INDEX(resultados!$A$2:$ZZ$956, 409, MATCH($B$3, resultados!$A$1:$ZZ$1, 0))</f>
        <v/>
      </c>
    </row>
    <row r="416">
      <c r="A416">
        <f>INDEX(resultados!$A$2:$ZZ$956, 410, MATCH($B$1, resultados!$A$1:$ZZ$1, 0))</f>
        <v/>
      </c>
      <c r="B416">
        <f>INDEX(resultados!$A$2:$ZZ$956, 410, MATCH($B$2, resultados!$A$1:$ZZ$1, 0))</f>
        <v/>
      </c>
      <c r="C416">
        <f>INDEX(resultados!$A$2:$ZZ$956, 410, MATCH($B$3, resultados!$A$1:$ZZ$1, 0))</f>
        <v/>
      </c>
    </row>
    <row r="417">
      <c r="A417">
        <f>INDEX(resultados!$A$2:$ZZ$956, 411, MATCH($B$1, resultados!$A$1:$ZZ$1, 0))</f>
        <v/>
      </c>
      <c r="B417">
        <f>INDEX(resultados!$A$2:$ZZ$956, 411, MATCH($B$2, resultados!$A$1:$ZZ$1, 0))</f>
        <v/>
      </c>
      <c r="C417">
        <f>INDEX(resultados!$A$2:$ZZ$956, 411, MATCH($B$3, resultados!$A$1:$ZZ$1, 0))</f>
        <v/>
      </c>
    </row>
    <row r="418">
      <c r="A418">
        <f>INDEX(resultados!$A$2:$ZZ$956, 412, MATCH($B$1, resultados!$A$1:$ZZ$1, 0))</f>
        <v/>
      </c>
      <c r="B418">
        <f>INDEX(resultados!$A$2:$ZZ$956, 412, MATCH($B$2, resultados!$A$1:$ZZ$1, 0))</f>
        <v/>
      </c>
      <c r="C418">
        <f>INDEX(resultados!$A$2:$ZZ$956, 412, MATCH($B$3, resultados!$A$1:$ZZ$1, 0))</f>
        <v/>
      </c>
    </row>
    <row r="419">
      <c r="A419">
        <f>INDEX(resultados!$A$2:$ZZ$956, 413, MATCH($B$1, resultados!$A$1:$ZZ$1, 0))</f>
        <v/>
      </c>
      <c r="B419">
        <f>INDEX(resultados!$A$2:$ZZ$956, 413, MATCH($B$2, resultados!$A$1:$ZZ$1, 0))</f>
        <v/>
      </c>
      <c r="C419">
        <f>INDEX(resultados!$A$2:$ZZ$956, 413, MATCH($B$3, resultados!$A$1:$ZZ$1, 0))</f>
        <v/>
      </c>
    </row>
    <row r="420">
      <c r="A420">
        <f>INDEX(resultados!$A$2:$ZZ$956, 414, MATCH($B$1, resultados!$A$1:$ZZ$1, 0))</f>
        <v/>
      </c>
      <c r="B420">
        <f>INDEX(resultados!$A$2:$ZZ$956, 414, MATCH($B$2, resultados!$A$1:$ZZ$1, 0))</f>
        <v/>
      </c>
      <c r="C420">
        <f>INDEX(resultados!$A$2:$ZZ$956, 414, MATCH($B$3, resultados!$A$1:$ZZ$1, 0))</f>
        <v/>
      </c>
    </row>
    <row r="421">
      <c r="A421">
        <f>INDEX(resultados!$A$2:$ZZ$956, 415, MATCH($B$1, resultados!$A$1:$ZZ$1, 0))</f>
        <v/>
      </c>
      <c r="B421">
        <f>INDEX(resultados!$A$2:$ZZ$956, 415, MATCH($B$2, resultados!$A$1:$ZZ$1, 0))</f>
        <v/>
      </c>
      <c r="C421">
        <f>INDEX(resultados!$A$2:$ZZ$956, 415, MATCH($B$3, resultados!$A$1:$ZZ$1, 0))</f>
        <v/>
      </c>
    </row>
    <row r="422">
      <c r="A422">
        <f>INDEX(resultados!$A$2:$ZZ$956, 416, MATCH($B$1, resultados!$A$1:$ZZ$1, 0))</f>
        <v/>
      </c>
      <c r="B422">
        <f>INDEX(resultados!$A$2:$ZZ$956, 416, MATCH($B$2, resultados!$A$1:$ZZ$1, 0))</f>
        <v/>
      </c>
      <c r="C422">
        <f>INDEX(resultados!$A$2:$ZZ$956, 416, MATCH($B$3, resultados!$A$1:$ZZ$1, 0))</f>
        <v/>
      </c>
    </row>
    <row r="423">
      <c r="A423">
        <f>INDEX(resultados!$A$2:$ZZ$956, 417, MATCH($B$1, resultados!$A$1:$ZZ$1, 0))</f>
        <v/>
      </c>
      <c r="B423">
        <f>INDEX(resultados!$A$2:$ZZ$956, 417, MATCH($B$2, resultados!$A$1:$ZZ$1, 0))</f>
        <v/>
      </c>
      <c r="C423">
        <f>INDEX(resultados!$A$2:$ZZ$956, 417, MATCH($B$3, resultados!$A$1:$ZZ$1, 0))</f>
        <v/>
      </c>
    </row>
    <row r="424">
      <c r="A424">
        <f>INDEX(resultados!$A$2:$ZZ$956, 418, MATCH($B$1, resultados!$A$1:$ZZ$1, 0))</f>
        <v/>
      </c>
      <c r="B424">
        <f>INDEX(resultados!$A$2:$ZZ$956, 418, MATCH($B$2, resultados!$A$1:$ZZ$1, 0))</f>
        <v/>
      </c>
      <c r="C424">
        <f>INDEX(resultados!$A$2:$ZZ$956, 418, MATCH($B$3, resultados!$A$1:$ZZ$1, 0))</f>
        <v/>
      </c>
    </row>
    <row r="425">
      <c r="A425">
        <f>INDEX(resultados!$A$2:$ZZ$956, 419, MATCH($B$1, resultados!$A$1:$ZZ$1, 0))</f>
        <v/>
      </c>
      <c r="B425">
        <f>INDEX(resultados!$A$2:$ZZ$956, 419, MATCH($B$2, resultados!$A$1:$ZZ$1, 0))</f>
        <v/>
      </c>
      <c r="C425">
        <f>INDEX(resultados!$A$2:$ZZ$956, 419, MATCH($B$3, resultados!$A$1:$ZZ$1, 0))</f>
        <v/>
      </c>
    </row>
    <row r="426">
      <c r="A426">
        <f>INDEX(resultados!$A$2:$ZZ$956, 420, MATCH($B$1, resultados!$A$1:$ZZ$1, 0))</f>
        <v/>
      </c>
      <c r="B426">
        <f>INDEX(resultados!$A$2:$ZZ$956, 420, MATCH($B$2, resultados!$A$1:$ZZ$1, 0))</f>
        <v/>
      </c>
      <c r="C426">
        <f>INDEX(resultados!$A$2:$ZZ$956, 420, MATCH($B$3, resultados!$A$1:$ZZ$1, 0))</f>
        <v/>
      </c>
    </row>
    <row r="427">
      <c r="A427">
        <f>INDEX(resultados!$A$2:$ZZ$956, 421, MATCH($B$1, resultados!$A$1:$ZZ$1, 0))</f>
        <v/>
      </c>
      <c r="B427">
        <f>INDEX(resultados!$A$2:$ZZ$956, 421, MATCH($B$2, resultados!$A$1:$ZZ$1, 0))</f>
        <v/>
      </c>
      <c r="C427">
        <f>INDEX(resultados!$A$2:$ZZ$956, 421, MATCH($B$3, resultados!$A$1:$ZZ$1, 0))</f>
        <v/>
      </c>
    </row>
    <row r="428">
      <c r="A428">
        <f>INDEX(resultados!$A$2:$ZZ$956, 422, MATCH($B$1, resultados!$A$1:$ZZ$1, 0))</f>
        <v/>
      </c>
      <c r="B428">
        <f>INDEX(resultados!$A$2:$ZZ$956, 422, MATCH($B$2, resultados!$A$1:$ZZ$1, 0))</f>
        <v/>
      </c>
      <c r="C428">
        <f>INDEX(resultados!$A$2:$ZZ$956, 422, MATCH($B$3, resultados!$A$1:$ZZ$1, 0))</f>
        <v/>
      </c>
    </row>
    <row r="429">
      <c r="A429">
        <f>INDEX(resultados!$A$2:$ZZ$956, 423, MATCH($B$1, resultados!$A$1:$ZZ$1, 0))</f>
        <v/>
      </c>
      <c r="B429">
        <f>INDEX(resultados!$A$2:$ZZ$956, 423, MATCH($B$2, resultados!$A$1:$ZZ$1, 0))</f>
        <v/>
      </c>
      <c r="C429">
        <f>INDEX(resultados!$A$2:$ZZ$956, 423, MATCH($B$3, resultados!$A$1:$ZZ$1, 0))</f>
        <v/>
      </c>
    </row>
    <row r="430">
      <c r="A430">
        <f>INDEX(resultados!$A$2:$ZZ$956, 424, MATCH($B$1, resultados!$A$1:$ZZ$1, 0))</f>
        <v/>
      </c>
      <c r="B430">
        <f>INDEX(resultados!$A$2:$ZZ$956, 424, MATCH($B$2, resultados!$A$1:$ZZ$1, 0))</f>
        <v/>
      </c>
      <c r="C430">
        <f>INDEX(resultados!$A$2:$ZZ$956, 424, MATCH($B$3, resultados!$A$1:$ZZ$1, 0))</f>
        <v/>
      </c>
    </row>
    <row r="431">
      <c r="A431">
        <f>INDEX(resultados!$A$2:$ZZ$956, 425, MATCH($B$1, resultados!$A$1:$ZZ$1, 0))</f>
        <v/>
      </c>
      <c r="B431">
        <f>INDEX(resultados!$A$2:$ZZ$956, 425, MATCH($B$2, resultados!$A$1:$ZZ$1, 0))</f>
        <v/>
      </c>
      <c r="C431">
        <f>INDEX(resultados!$A$2:$ZZ$956, 425, MATCH($B$3, resultados!$A$1:$ZZ$1, 0))</f>
        <v/>
      </c>
    </row>
    <row r="432">
      <c r="A432">
        <f>INDEX(resultados!$A$2:$ZZ$956, 426, MATCH($B$1, resultados!$A$1:$ZZ$1, 0))</f>
        <v/>
      </c>
      <c r="B432">
        <f>INDEX(resultados!$A$2:$ZZ$956, 426, MATCH($B$2, resultados!$A$1:$ZZ$1, 0))</f>
        <v/>
      </c>
      <c r="C432">
        <f>INDEX(resultados!$A$2:$ZZ$956, 426, MATCH($B$3, resultados!$A$1:$ZZ$1, 0))</f>
        <v/>
      </c>
    </row>
    <row r="433">
      <c r="A433">
        <f>INDEX(resultados!$A$2:$ZZ$956, 427, MATCH($B$1, resultados!$A$1:$ZZ$1, 0))</f>
        <v/>
      </c>
      <c r="B433">
        <f>INDEX(resultados!$A$2:$ZZ$956, 427, MATCH($B$2, resultados!$A$1:$ZZ$1, 0))</f>
        <v/>
      </c>
      <c r="C433">
        <f>INDEX(resultados!$A$2:$ZZ$956, 427, MATCH($B$3, resultados!$A$1:$ZZ$1, 0))</f>
        <v/>
      </c>
    </row>
    <row r="434">
      <c r="A434">
        <f>INDEX(resultados!$A$2:$ZZ$956, 428, MATCH($B$1, resultados!$A$1:$ZZ$1, 0))</f>
        <v/>
      </c>
      <c r="B434">
        <f>INDEX(resultados!$A$2:$ZZ$956, 428, MATCH($B$2, resultados!$A$1:$ZZ$1, 0))</f>
        <v/>
      </c>
      <c r="C434">
        <f>INDEX(resultados!$A$2:$ZZ$956, 428, MATCH($B$3, resultados!$A$1:$ZZ$1, 0))</f>
        <v/>
      </c>
    </row>
    <row r="435">
      <c r="A435">
        <f>INDEX(resultados!$A$2:$ZZ$956, 429, MATCH($B$1, resultados!$A$1:$ZZ$1, 0))</f>
        <v/>
      </c>
      <c r="B435">
        <f>INDEX(resultados!$A$2:$ZZ$956, 429, MATCH($B$2, resultados!$A$1:$ZZ$1, 0))</f>
        <v/>
      </c>
      <c r="C435">
        <f>INDEX(resultados!$A$2:$ZZ$956, 429, MATCH($B$3, resultados!$A$1:$ZZ$1, 0))</f>
        <v/>
      </c>
    </row>
    <row r="436">
      <c r="A436">
        <f>INDEX(resultados!$A$2:$ZZ$956, 430, MATCH($B$1, resultados!$A$1:$ZZ$1, 0))</f>
        <v/>
      </c>
      <c r="B436">
        <f>INDEX(resultados!$A$2:$ZZ$956, 430, MATCH($B$2, resultados!$A$1:$ZZ$1, 0))</f>
        <v/>
      </c>
      <c r="C436">
        <f>INDEX(resultados!$A$2:$ZZ$956, 430, MATCH($B$3, resultados!$A$1:$ZZ$1, 0))</f>
        <v/>
      </c>
    </row>
    <row r="437">
      <c r="A437">
        <f>INDEX(resultados!$A$2:$ZZ$956, 431, MATCH($B$1, resultados!$A$1:$ZZ$1, 0))</f>
        <v/>
      </c>
      <c r="B437">
        <f>INDEX(resultados!$A$2:$ZZ$956, 431, MATCH($B$2, resultados!$A$1:$ZZ$1, 0))</f>
        <v/>
      </c>
      <c r="C437">
        <f>INDEX(resultados!$A$2:$ZZ$956, 431, MATCH($B$3, resultados!$A$1:$ZZ$1, 0))</f>
        <v/>
      </c>
    </row>
    <row r="438">
      <c r="A438">
        <f>INDEX(resultados!$A$2:$ZZ$956, 432, MATCH($B$1, resultados!$A$1:$ZZ$1, 0))</f>
        <v/>
      </c>
      <c r="B438">
        <f>INDEX(resultados!$A$2:$ZZ$956, 432, MATCH($B$2, resultados!$A$1:$ZZ$1, 0))</f>
        <v/>
      </c>
      <c r="C438">
        <f>INDEX(resultados!$A$2:$ZZ$956, 432, MATCH($B$3, resultados!$A$1:$ZZ$1, 0))</f>
        <v/>
      </c>
    </row>
    <row r="439">
      <c r="A439">
        <f>INDEX(resultados!$A$2:$ZZ$956, 433, MATCH($B$1, resultados!$A$1:$ZZ$1, 0))</f>
        <v/>
      </c>
      <c r="B439">
        <f>INDEX(resultados!$A$2:$ZZ$956, 433, MATCH($B$2, resultados!$A$1:$ZZ$1, 0))</f>
        <v/>
      </c>
      <c r="C439">
        <f>INDEX(resultados!$A$2:$ZZ$956, 433, MATCH($B$3, resultados!$A$1:$ZZ$1, 0))</f>
        <v/>
      </c>
    </row>
    <row r="440">
      <c r="A440">
        <f>INDEX(resultados!$A$2:$ZZ$956, 434, MATCH($B$1, resultados!$A$1:$ZZ$1, 0))</f>
        <v/>
      </c>
      <c r="B440">
        <f>INDEX(resultados!$A$2:$ZZ$956, 434, MATCH($B$2, resultados!$A$1:$ZZ$1, 0))</f>
        <v/>
      </c>
      <c r="C440">
        <f>INDEX(resultados!$A$2:$ZZ$956, 434, MATCH($B$3, resultados!$A$1:$ZZ$1, 0))</f>
        <v/>
      </c>
    </row>
    <row r="441">
      <c r="A441">
        <f>INDEX(resultados!$A$2:$ZZ$956, 435, MATCH($B$1, resultados!$A$1:$ZZ$1, 0))</f>
        <v/>
      </c>
      <c r="B441">
        <f>INDEX(resultados!$A$2:$ZZ$956, 435, MATCH($B$2, resultados!$A$1:$ZZ$1, 0))</f>
        <v/>
      </c>
      <c r="C441">
        <f>INDEX(resultados!$A$2:$ZZ$956, 435, MATCH($B$3, resultados!$A$1:$ZZ$1, 0))</f>
        <v/>
      </c>
    </row>
    <row r="442">
      <c r="A442">
        <f>INDEX(resultados!$A$2:$ZZ$956, 436, MATCH($B$1, resultados!$A$1:$ZZ$1, 0))</f>
        <v/>
      </c>
      <c r="B442">
        <f>INDEX(resultados!$A$2:$ZZ$956, 436, MATCH($B$2, resultados!$A$1:$ZZ$1, 0))</f>
        <v/>
      </c>
      <c r="C442">
        <f>INDEX(resultados!$A$2:$ZZ$956, 436, MATCH($B$3, resultados!$A$1:$ZZ$1, 0))</f>
        <v/>
      </c>
    </row>
    <row r="443">
      <c r="A443">
        <f>INDEX(resultados!$A$2:$ZZ$956, 437, MATCH($B$1, resultados!$A$1:$ZZ$1, 0))</f>
        <v/>
      </c>
      <c r="B443">
        <f>INDEX(resultados!$A$2:$ZZ$956, 437, MATCH($B$2, resultados!$A$1:$ZZ$1, 0))</f>
        <v/>
      </c>
      <c r="C443">
        <f>INDEX(resultados!$A$2:$ZZ$956, 437, MATCH($B$3, resultados!$A$1:$ZZ$1, 0))</f>
        <v/>
      </c>
    </row>
    <row r="444">
      <c r="A444">
        <f>INDEX(resultados!$A$2:$ZZ$956, 438, MATCH($B$1, resultados!$A$1:$ZZ$1, 0))</f>
        <v/>
      </c>
      <c r="B444">
        <f>INDEX(resultados!$A$2:$ZZ$956, 438, MATCH($B$2, resultados!$A$1:$ZZ$1, 0))</f>
        <v/>
      </c>
      <c r="C444">
        <f>INDEX(resultados!$A$2:$ZZ$956, 438, MATCH($B$3, resultados!$A$1:$ZZ$1, 0))</f>
        <v/>
      </c>
    </row>
    <row r="445">
      <c r="A445">
        <f>INDEX(resultados!$A$2:$ZZ$956, 439, MATCH($B$1, resultados!$A$1:$ZZ$1, 0))</f>
        <v/>
      </c>
      <c r="B445">
        <f>INDEX(resultados!$A$2:$ZZ$956, 439, MATCH($B$2, resultados!$A$1:$ZZ$1, 0))</f>
        <v/>
      </c>
      <c r="C445">
        <f>INDEX(resultados!$A$2:$ZZ$956, 439, MATCH($B$3, resultados!$A$1:$ZZ$1, 0))</f>
        <v/>
      </c>
    </row>
    <row r="446">
      <c r="A446">
        <f>INDEX(resultados!$A$2:$ZZ$956, 440, MATCH($B$1, resultados!$A$1:$ZZ$1, 0))</f>
        <v/>
      </c>
      <c r="B446">
        <f>INDEX(resultados!$A$2:$ZZ$956, 440, MATCH($B$2, resultados!$A$1:$ZZ$1, 0))</f>
        <v/>
      </c>
      <c r="C446">
        <f>INDEX(resultados!$A$2:$ZZ$956, 440, MATCH($B$3, resultados!$A$1:$ZZ$1, 0))</f>
        <v/>
      </c>
    </row>
    <row r="447">
      <c r="A447">
        <f>INDEX(resultados!$A$2:$ZZ$956, 441, MATCH($B$1, resultados!$A$1:$ZZ$1, 0))</f>
        <v/>
      </c>
      <c r="B447">
        <f>INDEX(resultados!$A$2:$ZZ$956, 441, MATCH($B$2, resultados!$A$1:$ZZ$1, 0))</f>
        <v/>
      </c>
      <c r="C447">
        <f>INDEX(resultados!$A$2:$ZZ$956, 441, MATCH($B$3, resultados!$A$1:$ZZ$1, 0))</f>
        <v/>
      </c>
    </row>
    <row r="448">
      <c r="A448">
        <f>INDEX(resultados!$A$2:$ZZ$956, 442, MATCH($B$1, resultados!$A$1:$ZZ$1, 0))</f>
        <v/>
      </c>
      <c r="B448">
        <f>INDEX(resultados!$A$2:$ZZ$956, 442, MATCH($B$2, resultados!$A$1:$ZZ$1, 0))</f>
        <v/>
      </c>
      <c r="C448">
        <f>INDEX(resultados!$A$2:$ZZ$956, 442, MATCH($B$3, resultados!$A$1:$ZZ$1, 0))</f>
        <v/>
      </c>
    </row>
    <row r="449">
      <c r="A449">
        <f>INDEX(resultados!$A$2:$ZZ$956, 443, MATCH($B$1, resultados!$A$1:$ZZ$1, 0))</f>
        <v/>
      </c>
      <c r="B449">
        <f>INDEX(resultados!$A$2:$ZZ$956, 443, MATCH($B$2, resultados!$A$1:$ZZ$1, 0))</f>
        <v/>
      </c>
      <c r="C449">
        <f>INDEX(resultados!$A$2:$ZZ$956, 443, MATCH($B$3, resultados!$A$1:$ZZ$1, 0))</f>
        <v/>
      </c>
    </row>
    <row r="450">
      <c r="A450">
        <f>INDEX(resultados!$A$2:$ZZ$956, 444, MATCH($B$1, resultados!$A$1:$ZZ$1, 0))</f>
        <v/>
      </c>
      <c r="B450">
        <f>INDEX(resultados!$A$2:$ZZ$956, 444, MATCH($B$2, resultados!$A$1:$ZZ$1, 0))</f>
        <v/>
      </c>
      <c r="C450">
        <f>INDEX(resultados!$A$2:$ZZ$956, 444, MATCH($B$3, resultados!$A$1:$ZZ$1, 0))</f>
        <v/>
      </c>
    </row>
    <row r="451">
      <c r="A451">
        <f>INDEX(resultados!$A$2:$ZZ$956, 445, MATCH($B$1, resultados!$A$1:$ZZ$1, 0))</f>
        <v/>
      </c>
      <c r="B451">
        <f>INDEX(resultados!$A$2:$ZZ$956, 445, MATCH($B$2, resultados!$A$1:$ZZ$1, 0))</f>
        <v/>
      </c>
      <c r="C451">
        <f>INDEX(resultados!$A$2:$ZZ$956, 445, MATCH($B$3, resultados!$A$1:$ZZ$1, 0))</f>
        <v/>
      </c>
    </row>
    <row r="452">
      <c r="A452">
        <f>INDEX(resultados!$A$2:$ZZ$956, 446, MATCH($B$1, resultados!$A$1:$ZZ$1, 0))</f>
        <v/>
      </c>
      <c r="B452">
        <f>INDEX(resultados!$A$2:$ZZ$956, 446, MATCH($B$2, resultados!$A$1:$ZZ$1, 0))</f>
        <v/>
      </c>
      <c r="C452">
        <f>INDEX(resultados!$A$2:$ZZ$956, 446, MATCH($B$3, resultados!$A$1:$ZZ$1, 0))</f>
        <v/>
      </c>
    </row>
    <row r="453">
      <c r="A453">
        <f>INDEX(resultados!$A$2:$ZZ$956, 447, MATCH($B$1, resultados!$A$1:$ZZ$1, 0))</f>
        <v/>
      </c>
      <c r="B453">
        <f>INDEX(resultados!$A$2:$ZZ$956, 447, MATCH($B$2, resultados!$A$1:$ZZ$1, 0))</f>
        <v/>
      </c>
      <c r="C453">
        <f>INDEX(resultados!$A$2:$ZZ$956, 447, MATCH($B$3, resultados!$A$1:$ZZ$1, 0))</f>
        <v/>
      </c>
    </row>
    <row r="454">
      <c r="A454">
        <f>INDEX(resultados!$A$2:$ZZ$956, 448, MATCH($B$1, resultados!$A$1:$ZZ$1, 0))</f>
        <v/>
      </c>
      <c r="B454">
        <f>INDEX(resultados!$A$2:$ZZ$956, 448, MATCH($B$2, resultados!$A$1:$ZZ$1, 0))</f>
        <v/>
      </c>
      <c r="C454">
        <f>INDEX(resultados!$A$2:$ZZ$956, 448, MATCH($B$3, resultados!$A$1:$ZZ$1, 0))</f>
        <v/>
      </c>
    </row>
    <row r="455">
      <c r="A455">
        <f>INDEX(resultados!$A$2:$ZZ$956, 449, MATCH($B$1, resultados!$A$1:$ZZ$1, 0))</f>
        <v/>
      </c>
      <c r="B455">
        <f>INDEX(resultados!$A$2:$ZZ$956, 449, MATCH($B$2, resultados!$A$1:$ZZ$1, 0))</f>
        <v/>
      </c>
      <c r="C455">
        <f>INDEX(resultados!$A$2:$ZZ$956, 449, MATCH($B$3, resultados!$A$1:$ZZ$1, 0))</f>
        <v/>
      </c>
    </row>
    <row r="456">
      <c r="A456">
        <f>INDEX(resultados!$A$2:$ZZ$956, 450, MATCH($B$1, resultados!$A$1:$ZZ$1, 0))</f>
        <v/>
      </c>
      <c r="B456">
        <f>INDEX(resultados!$A$2:$ZZ$956, 450, MATCH($B$2, resultados!$A$1:$ZZ$1, 0))</f>
        <v/>
      </c>
      <c r="C456">
        <f>INDEX(resultados!$A$2:$ZZ$956, 450, MATCH($B$3, resultados!$A$1:$ZZ$1, 0))</f>
        <v/>
      </c>
    </row>
    <row r="457">
      <c r="A457">
        <f>INDEX(resultados!$A$2:$ZZ$956, 451, MATCH($B$1, resultados!$A$1:$ZZ$1, 0))</f>
        <v/>
      </c>
      <c r="B457">
        <f>INDEX(resultados!$A$2:$ZZ$956, 451, MATCH($B$2, resultados!$A$1:$ZZ$1, 0))</f>
        <v/>
      </c>
      <c r="C457">
        <f>INDEX(resultados!$A$2:$ZZ$956, 451, MATCH($B$3, resultados!$A$1:$ZZ$1, 0))</f>
        <v/>
      </c>
    </row>
    <row r="458">
      <c r="A458">
        <f>INDEX(resultados!$A$2:$ZZ$956, 452, MATCH($B$1, resultados!$A$1:$ZZ$1, 0))</f>
        <v/>
      </c>
      <c r="B458">
        <f>INDEX(resultados!$A$2:$ZZ$956, 452, MATCH($B$2, resultados!$A$1:$ZZ$1, 0))</f>
        <v/>
      </c>
      <c r="C458">
        <f>INDEX(resultados!$A$2:$ZZ$956, 452, MATCH($B$3, resultados!$A$1:$ZZ$1, 0))</f>
        <v/>
      </c>
    </row>
    <row r="459">
      <c r="A459">
        <f>INDEX(resultados!$A$2:$ZZ$956, 453, MATCH($B$1, resultados!$A$1:$ZZ$1, 0))</f>
        <v/>
      </c>
      <c r="B459">
        <f>INDEX(resultados!$A$2:$ZZ$956, 453, MATCH($B$2, resultados!$A$1:$ZZ$1, 0))</f>
        <v/>
      </c>
      <c r="C459">
        <f>INDEX(resultados!$A$2:$ZZ$956, 453, MATCH($B$3, resultados!$A$1:$ZZ$1, 0))</f>
        <v/>
      </c>
    </row>
    <row r="460">
      <c r="A460">
        <f>INDEX(resultados!$A$2:$ZZ$956, 454, MATCH($B$1, resultados!$A$1:$ZZ$1, 0))</f>
        <v/>
      </c>
      <c r="B460">
        <f>INDEX(resultados!$A$2:$ZZ$956, 454, MATCH($B$2, resultados!$A$1:$ZZ$1, 0))</f>
        <v/>
      </c>
      <c r="C460">
        <f>INDEX(resultados!$A$2:$ZZ$956, 454, MATCH($B$3, resultados!$A$1:$ZZ$1, 0))</f>
        <v/>
      </c>
    </row>
    <row r="461">
      <c r="A461">
        <f>INDEX(resultados!$A$2:$ZZ$956, 455, MATCH($B$1, resultados!$A$1:$ZZ$1, 0))</f>
        <v/>
      </c>
      <c r="B461">
        <f>INDEX(resultados!$A$2:$ZZ$956, 455, MATCH($B$2, resultados!$A$1:$ZZ$1, 0))</f>
        <v/>
      </c>
      <c r="C461">
        <f>INDEX(resultados!$A$2:$ZZ$956, 455, MATCH($B$3, resultados!$A$1:$ZZ$1, 0))</f>
        <v/>
      </c>
    </row>
    <row r="462">
      <c r="A462">
        <f>INDEX(resultados!$A$2:$ZZ$956, 456, MATCH($B$1, resultados!$A$1:$ZZ$1, 0))</f>
        <v/>
      </c>
      <c r="B462">
        <f>INDEX(resultados!$A$2:$ZZ$956, 456, MATCH($B$2, resultados!$A$1:$ZZ$1, 0))</f>
        <v/>
      </c>
      <c r="C462">
        <f>INDEX(resultados!$A$2:$ZZ$956, 456, MATCH($B$3, resultados!$A$1:$ZZ$1, 0))</f>
        <v/>
      </c>
    </row>
    <row r="463">
      <c r="A463">
        <f>INDEX(resultados!$A$2:$ZZ$956, 457, MATCH($B$1, resultados!$A$1:$ZZ$1, 0))</f>
        <v/>
      </c>
      <c r="B463">
        <f>INDEX(resultados!$A$2:$ZZ$956, 457, MATCH($B$2, resultados!$A$1:$ZZ$1, 0))</f>
        <v/>
      </c>
      <c r="C463">
        <f>INDEX(resultados!$A$2:$ZZ$956, 457, MATCH($B$3, resultados!$A$1:$ZZ$1, 0))</f>
        <v/>
      </c>
    </row>
    <row r="464">
      <c r="A464">
        <f>INDEX(resultados!$A$2:$ZZ$956, 458, MATCH($B$1, resultados!$A$1:$ZZ$1, 0))</f>
        <v/>
      </c>
      <c r="B464">
        <f>INDEX(resultados!$A$2:$ZZ$956, 458, MATCH($B$2, resultados!$A$1:$ZZ$1, 0))</f>
        <v/>
      </c>
      <c r="C464">
        <f>INDEX(resultados!$A$2:$ZZ$956, 458, MATCH($B$3, resultados!$A$1:$ZZ$1, 0))</f>
        <v/>
      </c>
    </row>
    <row r="465">
      <c r="A465">
        <f>INDEX(resultados!$A$2:$ZZ$956, 459, MATCH($B$1, resultados!$A$1:$ZZ$1, 0))</f>
        <v/>
      </c>
      <c r="B465">
        <f>INDEX(resultados!$A$2:$ZZ$956, 459, MATCH($B$2, resultados!$A$1:$ZZ$1, 0))</f>
        <v/>
      </c>
      <c r="C465">
        <f>INDEX(resultados!$A$2:$ZZ$956, 459, MATCH($B$3, resultados!$A$1:$ZZ$1, 0))</f>
        <v/>
      </c>
    </row>
    <row r="466">
      <c r="A466">
        <f>INDEX(resultados!$A$2:$ZZ$956, 460, MATCH($B$1, resultados!$A$1:$ZZ$1, 0))</f>
        <v/>
      </c>
      <c r="B466">
        <f>INDEX(resultados!$A$2:$ZZ$956, 460, MATCH($B$2, resultados!$A$1:$ZZ$1, 0))</f>
        <v/>
      </c>
      <c r="C466">
        <f>INDEX(resultados!$A$2:$ZZ$956, 460, MATCH($B$3, resultados!$A$1:$ZZ$1, 0))</f>
        <v/>
      </c>
    </row>
    <row r="467">
      <c r="A467">
        <f>INDEX(resultados!$A$2:$ZZ$956, 461, MATCH($B$1, resultados!$A$1:$ZZ$1, 0))</f>
        <v/>
      </c>
      <c r="B467">
        <f>INDEX(resultados!$A$2:$ZZ$956, 461, MATCH($B$2, resultados!$A$1:$ZZ$1, 0))</f>
        <v/>
      </c>
      <c r="C467">
        <f>INDEX(resultados!$A$2:$ZZ$956, 461, MATCH($B$3, resultados!$A$1:$ZZ$1, 0))</f>
        <v/>
      </c>
    </row>
    <row r="468">
      <c r="A468">
        <f>INDEX(resultados!$A$2:$ZZ$956, 462, MATCH($B$1, resultados!$A$1:$ZZ$1, 0))</f>
        <v/>
      </c>
      <c r="B468">
        <f>INDEX(resultados!$A$2:$ZZ$956, 462, MATCH($B$2, resultados!$A$1:$ZZ$1, 0))</f>
        <v/>
      </c>
      <c r="C468">
        <f>INDEX(resultados!$A$2:$ZZ$956, 462, MATCH($B$3, resultados!$A$1:$ZZ$1, 0))</f>
        <v/>
      </c>
    </row>
    <row r="469">
      <c r="A469">
        <f>INDEX(resultados!$A$2:$ZZ$956, 463, MATCH($B$1, resultados!$A$1:$ZZ$1, 0))</f>
        <v/>
      </c>
      <c r="B469">
        <f>INDEX(resultados!$A$2:$ZZ$956, 463, MATCH($B$2, resultados!$A$1:$ZZ$1, 0))</f>
        <v/>
      </c>
      <c r="C469">
        <f>INDEX(resultados!$A$2:$ZZ$956, 463, MATCH($B$3, resultados!$A$1:$ZZ$1, 0))</f>
        <v/>
      </c>
    </row>
    <row r="470">
      <c r="A470">
        <f>INDEX(resultados!$A$2:$ZZ$956, 464, MATCH($B$1, resultados!$A$1:$ZZ$1, 0))</f>
        <v/>
      </c>
      <c r="B470">
        <f>INDEX(resultados!$A$2:$ZZ$956, 464, MATCH($B$2, resultados!$A$1:$ZZ$1, 0))</f>
        <v/>
      </c>
      <c r="C470">
        <f>INDEX(resultados!$A$2:$ZZ$956, 464, MATCH($B$3, resultados!$A$1:$ZZ$1, 0))</f>
        <v/>
      </c>
    </row>
    <row r="471">
      <c r="A471">
        <f>INDEX(resultados!$A$2:$ZZ$956, 465, MATCH($B$1, resultados!$A$1:$ZZ$1, 0))</f>
        <v/>
      </c>
      <c r="B471">
        <f>INDEX(resultados!$A$2:$ZZ$956, 465, MATCH($B$2, resultados!$A$1:$ZZ$1, 0))</f>
        <v/>
      </c>
      <c r="C471">
        <f>INDEX(resultados!$A$2:$ZZ$956, 465, MATCH($B$3, resultados!$A$1:$ZZ$1, 0))</f>
        <v/>
      </c>
    </row>
    <row r="472">
      <c r="A472">
        <f>INDEX(resultados!$A$2:$ZZ$956, 466, MATCH($B$1, resultados!$A$1:$ZZ$1, 0))</f>
        <v/>
      </c>
      <c r="B472">
        <f>INDEX(resultados!$A$2:$ZZ$956, 466, MATCH($B$2, resultados!$A$1:$ZZ$1, 0))</f>
        <v/>
      </c>
      <c r="C472">
        <f>INDEX(resultados!$A$2:$ZZ$956, 466, MATCH($B$3, resultados!$A$1:$ZZ$1, 0))</f>
        <v/>
      </c>
    </row>
    <row r="473">
      <c r="A473">
        <f>INDEX(resultados!$A$2:$ZZ$956, 467, MATCH($B$1, resultados!$A$1:$ZZ$1, 0))</f>
        <v/>
      </c>
      <c r="B473">
        <f>INDEX(resultados!$A$2:$ZZ$956, 467, MATCH($B$2, resultados!$A$1:$ZZ$1, 0))</f>
        <v/>
      </c>
      <c r="C473">
        <f>INDEX(resultados!$A$2:$ZZ$956, 467, MATCH($B$3, resultados!$A$1:$ZZ$1, 0))</f>
        <v/>
      </c>
    </row>
    <row r="474">
      <c r="A474">
        <f>INDEX(resultados!$A$2:$ZZ$956, 468, MATCH($B$1, resultados!$A$1:$ZZ$1, 0))</f>
        <v/>
      </c>
      <c r="B474">
        <f>INDEX(resultados!$A$2:$ZZ$956, 468, MATCH($B$2, resultados!$A$1:$ZZ$1, 0))</f>
        <v/>
      </c>
      <c r="C474">
        <f>INDEX(resultados!$A$2:$ZZ$956, 468, MATCH($B$3, resultados!$A$1:$ZZ$1, 0))</f>
        <v/>
      </c>
    </row>
    <row r="475">
      <c r="A475">
        <f>INDEX(resultados!$A$2:$ZZ$956, 469, MATCH($B$1, resultados!$A$1:$ZZ$1, 0))</f>
        <v/>
      </c>
      <c r="B475">
        <f>INDEX(resultados!$A$2:$ZZ$956, 469, MATCH($B$2, resultados!$A$1:$ZZ$1, 0))</f>
        <v/>
      </c>
      <c r="C475">
        <f>INDEX(resultados!$A$2:$ZZ$956, 469, MATCH($B$3, resultados!$A$1:$ZZ$1, 0))</f>
        <v/>
      </c>
    </row>
    <row r="476">
      <c r="A476">
        <f>INDEX(resultados!$A$2:$ZZ$956, 470, MATCH($B$1, resultados!$A$1:$ZZ$1, 0))</f>
        <v/>
      </c>
      <c r="B476">
        <f>INDEX(resultados!$A$2:$ZZ$956, 470, MATCH($B$2, resultados!$A$1:$ZZ$1, 0))</f>
        <v/>
      </c>
      <c r="C476">
        <f>INDEX(resultados!$A$2:$ZZ$956, 470, MATCH($B$3, resultados!$A$1:$ZZ$1, 0))</f>
        <v/>
      </c>
    </row>
    <row r="477">
      <c r="A477">
        <f>INDEX(resultados!$A$2:$ZZ$956, 471, MATCH($B$1, resultados!$A$1:$ZZ$1, 0))</f>
        <v/>
      </c>
      <c r="B477">
        <f>INDEX(resultados!$A$2:$ZZ$956, 471, MATCH($B$2, resultados!$A$1:$ZZ$1, 0))</f>
        <v/>
      </c>
      <c r="C477">
        <f>INDEX(resultados!$A$2:$ZZ$956, 471, MATCH($B$3, resultados!$A$1:$ZZ$1, 0))</f>
        <v/>
      </c>
    </row>
    <row r="478">
      <c r="A478">
        <f>INDEX(resultados!$A$2:$ZZ$956, 472, MATCH($B$1, resultados!$A$1:$ZZ$1, 0))</f>
        <v/>
      </c>
      <c r="B478">
        <f>INDEX(resultados!$A$2:$ZZ$956, 472, MATCH($B$2, resultados!$A$1:$ZZ$1, 0))</f>
        <v/>
      </c>
      <c r="C478">
        <f>INDEX(resultados!$A$2:$ZZ$956, 472, MATCH($B$3, resultados!$A$1:$ZZ$1, 0))</f>
        <v/>
      </c>
    </row>
    <row r="479">
      <c r="A479">
        <f>INDEX(resultados!$A$2:$ZZ$956, 473, MATCH($B$1, resultados!$A$1:$ZZ$1, 0))</f>
        <v/>
      </c>
      <c r="B479">
        <f>INDEX(resultados!$A$2:$ZZ$956, 473, MATCH($B$2, resultados!$A$1:$ZZ$1, 0))</f>
        <v/>
      </c>
      <c r="C479">
        <f>INDEX(resultados!$A$2:$ZZ$956, 473, MATCH($B$3, resultados!$A$1:$ZZ$1, 0))</f>
        <v/>
      </c>
    </row>
    <row r="480">
      <c r="A480">
        <f>INDEX(resultados!$A$2:$ZZ$956, 474, MATCH($B$1, resultados!$A$1:$ZZ$1, 0))</f>
        <v/>
      </c>
      <c r="B480">
        <f>INDEX(resultados!$A$2:$ZZ$956, 474, MATCH($B$2, resultados!$A$1:$ZZ$1, 0))</f>
        <v/>
      </c>
      <c r="C480">
        <f>INDEX(resultados!$A$2:$ZZ$956, 474, MATCH($B$3, resultados!$A$1:$ZZ$1, 0))</f>
        <v/>
      </c>
    </row>
    <row r="481">
      <c r="A481">
        <f>INDEX(resultados!$A$2:$ZZ$956, 475, MATCH($B$1, resultados!$A$1:$ZZ$1, 0))</f>
        <v/>
      </c>
      <c r="B481">
        <f>INDEX(resultados!$A$2:$ZZ$956, 475, MATCH($B$2, resultados!$A$1:$ZZ$1, 0))</f>
        <v/>
      </c>
      <c r="C481">
        <f>INDEX(resultados!$A$2:$ZZ$956, 475, MATCH($B$3, resultados!$A$1:$ZZ$1, 0))</f>
        <v/>
      </c>
    </row>
    <row r="482">
      <c r="A482">
        <f>INDEX(resultados!$A$2:$ZZ$956, 476, MATCH($B$1, resultados!$A$1:$ZZ$1, 0))</f>
        <v/>
      </c>
      <c r="B482">
        <f>INDEX(resultados!$A$2:$ZZ$956, 476, MATCH($B$2, resultados!$A$1:$ZZ$1, 0))</f>
        <v/>
      </c>
      <c r="C482">
        <f>INDEX(resultados!$A$2:$ZZ$956, 476, MATCH($B$3, resultados!$A$1:$ZZ$1, 0))</f>
        <v/>
      </c>
    </row>
    <row r="483">
      <c r="A483">
        <f>INDEX(resultados!$A$2:$ZZ$956, 477, MATCH($B$1, resultados!$A$1:$ZZ$1, 0))</f>
        <v/>
      </c>
      <c r="B483">
        <f>INDEX(resultados!$A$2:$ZZ$956, 477, MATCH($B$2, resultados!$A$1:$ZZ$1, 0))</f>
        <v/>
      </c>
      <c r="C483">
        <f>INDEX(resultados!$A$2:$ZZ$956, 477, MATCH($B$3, resultados!$A$1:$ZZ$1, 0))</f>
        <v/>
      </c>
    </row>
    <row r="484">
      <c r="A484">
        <f>INDEX(resultados!$A$2:$ZZ$956, 478, MATCH($B$1, resultados!$A$1:$ZZ$1, 0))</f>
        <v/>
      </c>
      <c r="B484">
        <f>INDEX(resultados!$A$2:$ZZ$956, 478, MATCH($B$2, resultados!$A$1:$ZZ$1, 0))</f>
        <v/>
      </c>
      <c r="C484">
        <f>INDEX(resultados!$A$2:$ZZ$956, 478, MATCH($B$3, resultados!$A$1:$ZZ$1, 0))</f>
        <v/>
      </c>
    </row>
    <row r="485">
      <c r="A485">
        <f>INDEX(resultados!$A$2:$ZZ$956, 479, MATCH($B$1, resultados!$A$1:$ZZ$1, 0))</f>
        <v/>
      </c>
      <c r="B485">
        <f>INDEX(resultados!$A$2:$ZZ$956, 479, MATCH($B$2, resultados!$A$1:$ZZ$1, 0))</f>
        <v/>
      </c>
      <c r="C485">
        <f>INDEX(resultados!$A$2:$ZZ$956, 479, MATCH($B$3, resultados!$A$1:$ZZ$1, 0))</f>
        <v/>
      </c>
    </row>
    <row r="486">
      <c r="A486">
        <f>INDEX(resultados!$A$2:$ZZ$956, 480, MATCH($B$1, resultados!$A$1:$ZZ$1, 0))</f>
        <v/>
      </c>
      <c r="B486">
        <f>INDEX(resultados!$A$2:$ZZ$956, 480, MATCH($B$2, resultados!$A$1:$ZZ$1, 0))</f>
        <v/>
      </c>
      <c r="C486">
        <f>INDEX(resultados!$A$2:$ZZ$956, 480, MATCH($B$3, resultados!$A$1:$ZZ$1, 0))</f>
        <v/>
      </c>
    </row>
    <row r="487">
      <c r="A487">
        <f>INDEX(resultados!$A$2:$ZZ$956, 481, MATCH($B$1, resultados!$A$1:$ZZ$1, 0))</f>
        <v/>
      </c>
      <c r="B487">
        <f>INDEX(resultados!$A$2:$ZZ$956, 481, MATCH($B$2, resultados!$A$1:$ZZ$1, 0))</f>
        <v/>
      </c>
      <c r="C487">
        <f>INDEX(resultados!$A$2:$ZZ$956, 481, MATCH($B$3, resultados!$A$1:$ZZ$1, 0))</f>
        <v/>
      </c>
    </row>
    <row r="488">
      <c r="A488">
        <f>INDEX(resultados!$A$2:$ZZ$956, 482, MATCH($B$1, resultados!$A$1:$ZZ$1, 0))</f>
        <v/>
      </c>
      <c r="B488">
        <f>INDEX(resultados!$A$2:$ZZ$956, 482, MATCH($B$2, resultados!$A$1:$ZZ$1, 0))</f>
        <v/>
      </c>
      <c r="C488">
        <f>INDEX(resultados!$A$2:$ZZ$956, 482, MATCH($B$3, resultados!$A$1:$ZZ$1, 0))</f>
        <v/>
      </c>
    </row>
    <row r="489">
      <c r="A489">
        <f>INDEX(resultados!$A$2:$ZZ$956, 483, MATCH($B$1, resultados!$A$1:$ZZ$1, 0))</f>
        <v/>
      </c>
      <c r="B489">
        <f>INDEX(resultados!$A$2:$ZZ$956, 483, MATCH($B$2, resultados!$A$1:$ZZ$1, 0))</f>
        <v/>
      </c>
      <c r="C489">
        <f>INDEX(resultados!$A$2:$ZZ$956, 483, MATCH($B$3, resultados!$A$1:$ZZ$1, 0))</f>
        <v/>
      </c>
    </row>
    <row r="490">
      <c r="A490">
        <f>INDEX(resultados!$A$2:$ZZ$956, 484, MATCH($B$1, resultados!$A$1:$ZZ$1, 0))</f>
        <v/>
      </c>
      <c r="B490">
        <f>INDEX(resultados!$A$2:$ZZ$956, 484, MATCH($B$2, resultados!$A$1:$ZZ$1, 0))</f>
        <v/>
      </c>
      <c r="C490">
        <f>INDEX(resultados!$A$2:$ZZ$956, 484, MATCH($B$3, resultados!$A$1:$ZZ$1, 0))</f>
        <v/>
      </c>
    </row>
    <row r="491">
      <c r="A491">
        <f>INDEX(resultados!$A$2:$ZZ$956, 485, MATCH($B$1, resultados!$A$1:$ZZ$1, 0))</f>
        <v/>
      </c>
      <c r="B491">
        <f>INDEX(resultados!$A$2:$ZZ$956, 485, MATCH($B$2, resultados!$A$1:$ZZ$1, 0))</f>
        <v/>
      </c>
      <c r="C491">
        <f>INDEX(resultados!$A$2:$ZZ$956, 485, MATCH($B$3, resultados!$A$1:$ZZ$1, 0))</f>
        <v/>
      </c>
    </row>
    <row r="492">
      <c r="A492">
        <f>INDEX(resultados!$A$2:$ZZ$956, 486, MATCH($B$1, resultados!$A$1:$ZZ$1, 0))</f>
        <v/>
      </c>
      <c r="B492">
        <f>INDEX(resultados!$A$2:$ZZ$956, 486, MATCH($B$2, resultados!$A$1:$ZZ$1, 0))</f>
        <v/>
      </c>
      <c r="C492">
        <f>INDEX(resultados!$A$2:$ZZ$956, 486, MATCH($B$3, resultados!$A$1:$ZZ$1, 0))</f>
        <v/>
      </c>
    </row>
    <row r="493">
      <c r="A493">
        <f>INDEX(resultados!$A$2:$ZZ$956, 487, MATCH($B$1, resultados!$A$1:$ZZ$1, 0))</f>
        <v/>
      </c>
      <c r="B493">
        <f>INDEX(resultados!$A$2:$ZZ$956, 487, MATCH($B$2, resultados!$A$1:$ZZ$1, 0))</f>
        <v/>
      </c>
      <c r="C493">
        <f>INDEX(resultados!$A$2:$ZZ$956, 487, MATCH($B$3, resultados!$A$1:$ZZ$1, 0))</f>
        <v/>
      </c>
    </row>
    <row r="494">
      <c r="A494">
        <f>INDEX(resultados!$A$2:$ZZ$956, 488, MATCH($B$1, resultados!$A$1:$ZZ$1, 0))</f>
        <v/>
      </c>
      <c r="B494">
        <f>INDEX(resultados!$A$2:$ZZ$956, 488, MATCH($B$2, resultados!$A$1:$ZZ$1, 0))</f>
        <v/>
      </c>
      <c r="C494">
        <f>INDEX(resultados!$A$2:$ZZ$956, 488, MATCH($B$3, resultados!$A$1:$ZZ$1, 0))</f>
        <v/>
      </c>
    </row>
    <row r="495">
      <c r="A495">
        <f>INDEX(resultados!$A$2:$ZZ$956, 489, MATCH($B$1, resultados!$A$1:$ZZ$1, 0))</f>
        <v/>
      </c>
      <c r="B495">
        <f>INDEX(resultados!$A$2:$ZZ$956, 489, MATCH($B$2, resultados!$A$1:$ZZ$1, 0))</f>
        <v/>
      </c>
      <c r="C495">
        <f>INDEX(resultados!$A$2:$ZZ$956, 489, MATCH($B$3, resultados!$A$1:$ZZ$1, 0))</f>
        <v/>
      </c>
    </row>
    <row r="496">
      <c r="A496">
        <f>INDEX(resultados!$A$2:$ZZ$956, 490, MATCH($B$1, resultados!$A$1:$ZZ$1, 0))</f>
        <v/>
      </c>
      <c r="B496">
        <f>INDEX(resultados!$A$2:$ZZ$956, 490, MATCH($B$2, resultados!$A$1:$ZZ$1, 0))</f>
        <v/>
      </c>
      <c r="C496">
        <f>INDEX(resultados!$A$2:$ZZ$956, 490, MATCH($B$3, resultados!$A$1:$ZZ$1, 0))</f>
        <v/>
      </c>
    </row>
    <row r="497">
      <c r="A497">
        <f>INDEX(resultados!$A$2:$ZZ$956, 491, MATCH($B$1, resultados!$A$1:$ZZ$1, 0))</f>
        <v/>
      </c>
      <c r="B497">
        <f>INDEX(resultados!$A$2:$ZZ$956, 491, MATCH($B$2, resultados!$A$1:$ZZ$1, 0))</f>
        <v/>
      </c>
      <c r="C497">
        <f>INDEX(resultados!$A$2:$ZZ$956, 491, MATCH($B$3, resultados!$A$1:$ZZ$1, 0))</f>
        <v/>
      </c>
    </row>
    <row r="498">
      <c r="A498">
        <f>INDEX(resultados!$A$2:$ZZ$956, 492, MATCH($B$1, resultados!$A$1:$ZZ$1, 0))</f>
        <v/>
      </c>
      <c r="B498">
        <f>INDEX(resultados!$A$2:$ZZ$956, 492, MATCH($B$2, resultados!$A$1:$ZZ$1, 0))</f>
        <v/>
      </c>
      <c r="C498">
        <f>INDEX(resultados!$A$2:$ZZ$956, 492, MATCH($B$3, resultados!$A$1:$ZZ$1, 0))</f>
        <v/>
      </c>
    </row>
    <row r="499">
      <c r="A499">
        <f>INDEX(resultados!$A$2:$ZZ$956, 493, MATCH($B$1, resultados!$A$1:$ZZ$1, 0))</f>
        <v/>
      </c>
      <c r="B499">
        <f>INDEX(resultados!$A$2:$ZZ$956, 493, MATCH($B$2, resultados!$A$1:$ZZ$1, 0))</f>
        <v/>
      </c>
      <c r="C499">
        <f>INDEX(resultados!$A$2:$ZZ$956, 493, MATCH($B$3, resultados!$A$1:$ZZ$1, 0))</f>
        <v/>
      </c>
    </row>
    <row r="500">
      <c r="A500">
        <f>INDEX(resultados!$A$2:$ZZ$956, 494, MATCH($B$1, resultados!$A$1:$ZZ$1, 0))</f>
        <v/>
      </c>
      <c r="B500">
        <f>INDEX(resultados!$A$2:$ZZ$956, 494, MATCH($B$2, resultados!$A$1:$ZZ$1, 0))</f>
        <v/>
      </c>
      <c r="C500">
        <f>INDEX(resultados!$A$2:$ZZ$956, 494, MATCH($B$3, resultados!$A$1:$ZZ$1, 0))</f>
        <v/>
      </c>
    </row>
    <row r="501">
      <c r="A501">
        <f>INDEX(resultados!$A$2:$ZZ$956, 495, MATCH($B$1, resultados!$A$1:$ZZ$1, 0))</f>
        <v/>
      </c>
      <c r="B501">
        <f>INDEX(resultados!$A$2:$ZZ$956, 495, MATCH($B$2, resultados!$A$1:$ZZ$1, 0))</f>
        <v/>
      </c>
      <c r="C501">
        <f>INDEX(resultados!$A$2:$ZZ$956, 495, MATCH($B$3, resultados!$A$1:$ZZ$1, 0))</f>
        <v/>
      </c>
    </row>
    <row r="502">
      <c r="A502">
        <f>INDEX(resultados!$A$2:$ZZ$956, 496, MATCH($B$1, resultados!$A$1:$ZZ$1, 0))</f>
        <v/>
      </c>
      <c r="B502">
        <f>INDEX(resultados!$A$2:$ZZ$956, 496, MATCH($B$2, resultados!$A$1:$ZZ$1, 0))</f>
        <v/>
      </c>
      <c r="C502">
        <f>INDEX(resultados!$A$2:$ZZ$956, 496, MATCH($B$3, resultados!$A$1:$ZZ$1, 0))</f>
        <v/>
      </c>
    </row>
    <row r="503">
      <c r="A503">
        <f>INDEX(resultados!$A$2:$ZZ$956, 497, MATCH($B$1, resultados!$A$1:$ZZ$1, 0))</f>
        <v/>
      </c>
      <c r="B503">
        <f>INDEX(resultados!$A$2:$ZZ$956, 497, MATCH($B$2, resultados!$A$1:$ZZ$1, 0))</f>
        <v/>
      </c>
      <c r="C503">
        <f>INDEX(resultados!$A$2:$ZZ$956, 497, MATCH($B$3, resultados!$A$1:$ZZ$1, 0))</f>
        <v/>
      </c>
    </row>
    <row r="504">
      <c r="A504">
        <f>INDEX(resultados!$A$2:$ZZ$956, 498, MATCH($B$1, resultados!$A$1:$ZZ$1, 0))</f>
        <v/>
      </c>
      <c r="B504">
        <f>INDEX(resultados!$A$2:$ZZ$956, 498, MATCH($B$2, resultados!$A$1:$ZZ$1, 0))</f>
        <v/>
      </c>
      <c r="C504">
        <f>INDEX(resultados!$A$2:$ZZ$956, 498, MATCH($B$3, resultados!$A$1:$ZZ$1, 0))</f>
        <v/>
      </c>
    </row>
    <row r="505">
      <c r="A505">
        <f>INDEX(resultados!$A$2:$ZZ$956, 499, MATCH($B$1, resultados!$A$1:$ZZ$1, 0))</f>
        <v/>
      </c>
      <c r="B505">
        <f>INDEX(resultados!$A$2:$ZZ$956, 499, MATCH($B$2, resultados!$A$1:$ZZ$1, 0))</f>
        <v/>
      </c>
      <c r="C505">
        <f>INDEX(resultados!$A$2:$ZZ$956, 499, MATCH($B$3, resultados!$A$1:$ZZ$1, 0))</f>
        <v/>
      </c>
    </row>
    <row r="506">
      <c r="A506">
        <f>INDEX(resultados!$A$2:$ZZ$956, 500, MATCH($B$1, resultados!$A$1:$ZZ$1, 0))</f>
        <v/>
      </c>
      <c r="B506">
        <f>INDEX(resultados!$A$2:$ZZ$956, 500, MATCH($B$2, resultados!$A$1:$ZZ$1, 0))</f>
        <v/>
      </c>
      <c r="C506">
        <f>INDEX(resultados!$A$2:$ZZ$956, 500, MATCH($B$3, resultados!$A$1:$ZZ$1, 0))</f>
        <v/>
      </c>
    </row>
    <row r="507">
      <c r="A507">
        <f>INDEX(resultados!$A$2:$ZZ$956, 501, MATCH($B$1, resultados!$A$1:$ZZ$1, 0))</f>
        <v/>
      </c>
      <c r="B507">
        <f>INDEX(resultados!$A$2:$ZZ$956, 501, MATCH($B$2, resultados!$A$1:$ZZ$1, 0))</f>
        <v/>
      </c>
      <c r="C507">
        <f>INDEX(resultados!$A$2:$ZZ$956, 501, MATCH($B$3, resultados!$A$1:$ZZ$1, 0))</f>
        <v/>
      </c>
    </row>
    <row r="508">
      <c r="A508">
        <f>INDEX(resultados!$A$2:$ZZ$956, 502, MATCH($B$1, resultados!$A$1:$ZZ$1, 0))</f>
        <v/>
      </c>
      <c r="B508">
        <f>INDEX(resultados!$A$2:$ZZ$956, 502, MATCH($B$2, resultados!$A$1:$ZZ$1, 0))</f>
        <v/>
      </c>
      <c r="C508">
        <f>INDEX(resultados!$A$2:$ZZ$956, 502, MATCH($B$3, resultados!$A$1:$ZZ$1, 0))</f>
        <v/>
      </c>
    </row>
    <row r="509">
      <c r="A509">
        <f>INDEX(resultados!$A$2:$ZZ$956, 503, MATCH($B$1, resultados!$A$1:$ZZ$1, 0))</f>
        <v/>
      </c>
      <c r="B509">
        <f>INDEX(resultados!$A$2:$ZZ$956, 503, MATCH($B$2, resultados!$A$1:$ZZ$1, 0))</f>
        <v/>
      </c>
      <c r="C509">
        <f>INDEX(resultados!$A$2:$ZZ$956, 503, MATCH($B$3, resultados!$A$1:$ZZ$1, 0))</f>
        <v/>
      </c>
    </row>
    <row r="510">
      <c r="A510">
        <f>INDEX(resultados!$A$2:$ZZ$956, 504, MATCH($B$1, resultados!$A$1:$ZZ$1, 0))</f>
        <v/>
      </c>
      <c r="B510">
        <f>INDEX(resultados!$A$2:$ZZ$956, 504, MATCH($B$2, resultados!$A$1:$ZZ$1, 0))</f>
        <v/>
      </c>
      <c r="C510">
        <f>INDEX(resultados!$A$2:$ZZ$956, 504, MATCH($B$3, resultados!$A$1:$ZZ$1, 0))</f>
        <v/>
      </c>
    </row>
    <row r="511">
      <c r="A511">
        <f>INDEX(resultados!$A$2:$ZZ$956, 505, MATCH($B$1, resultados!$A$1:$ZZ$1, 0))</f>
        <v/>
      </c>
      <c r="B511">
        <f>INDEX(resultados!$A$2:$ZZ$956, 505, MATCH($B$2, resultados!$A$1:$ZZ$1, 0))</f>
        <v/>
      </c>
      <c r="C511">
        <f>INDEX(resultados!$A$2:$ZZ$956, 505, MATCH($B$3, resultados!$A$1:$ZZ$1, 0))</f>
        <v/>
      </c>
    </row>
    <row r="512">
      <c r="A512">
        <f>INDEX(resultados!$A$2:$ZZ$956, 506, MATCH($B$1, resultados!$A$1:$ZZ$1, 0))</f>
        <v/>
      </c>
      <c r="B512">
        <f>INDEX(resultados!$A$2:$ZZ$956, 506, MATCH($B$2, resultados!$A$1:$ZZ$1, 0))</f>
        <v/>
      </c>
      <c r="C512">
        <f>INDEX(resultados!$A$2:$ZZ$956, 506, MATCH($B$3, resultados!$A$1:$ZZ$1, 0))</f>
        <v/>
      </c>
    </row>
    <row r="513">
      <c r="A513">
        <f>INDEX(resultados!$A$2:$ZZ$956, 507, MATCH($B$1, resultados!$A$1:$ZZ$1, 0))</f>
        <v/>
      </c>
      <c r="B513">
        <f>INDEX(resultados!$A$2:$ZZ$956, 507, MATCH($B$2, resultados!$A$1:$ZZ$1, 0))</f>
        <v/>
      </c>
      <c r="C513">
        <f>INDEX(resultados!$A$2:$ZZ$956, 507, MATCH($B$3, resultados!$A$1:$ZZ$1, 0))</f>
        <v/>
      </c>
    </row>
    <row r="514">
      <c r="A514">
        <f>INDEX(resultados!$A$2:$ZZ$956, 508, MATCH($B$1, resultados!$A$1:$ZZ$1, 0))</f>
        <v/>
      </c>
      <c r="B514">
        <f>INDEX(resultados!$A$2:$ZZ$956, 508, MATCH($B$2, resultados!$A$1:$ZZ$1, 0))</f>
        <v/>
      </c>
      <c r="C514">
        <f>INDEX(resultados!$A$2:$ZZ$956, 508, MATCH($B$3, resultados!$A$1:$ZZ$1, 0))</f>
        <v/>
      </c>
    </row>
    <row r="515">
      <c r="A515">
        <f>INDEX(resultados!$A$2:$ZZ$956, 509, MATCH($B$1, resultados!$A$1:$ZZ$1, 0))</f>
        <v/>
      </c>
      <c r="B515">
        <f>INDEX(resultados!$A$2:$ZZ$956, 509, MATCH($B$2, resultados!$A$1:$ZZ$1, 0))</f>
        <v/>
      </c>
      <c r="C515">
        <f>INDEX(resultados!$A$2:$ZZ$956, 509, MATCH($B$3, resultados!$A$1:$ZZ$1, 0))</f>
        <v/>
      </c>
    </row>
    <row r="516">
      <c r="A516">
        <f>INDEX(resultados!$A$2:$ZZ$956, 510, MATCH($B$1, resultados!$A$1:$ZZ$1, 0))</f>
        <v/>
      </c>
      <c r="B516">
        <f>INDEX(resultados!$A$2:$ZZ$956, 510, MATCH($B$2, resultados!$A$1:$ZZ$1, 0))</f>
        <v/>
      </c>
      <c r="C516">
        <f>INDEX(resultados!$A$2:$ZZ$956, 510, MATCH($B$3, resultados!$A$1:$ZZ$1, 0))</f>
        <v/>
      </c>
    </row>
    <row r="517">
      <c r="A517">
        <f>INDEX(resultados!$A$2:$ZZ$956, 511, MATCH($B$1, resultados!$A$1:$ZZ$1, 0))</f>
        <v/>
      </c>
      <c r="B517">
        <f>INDEX(resultados!$A$2:$ZZ$956, 511, MATCH($B$2, resultados!$A$1:$ZZ$1, 0))</f>
        <v/>
      </c>
      <c r="C517">
        <f>INDEX(resultados!$A$2:$ZZ$956, 511, MATCH($B$3, resultados!$A$1:$ZZ$1, 0))</f>
        <v/>
      </c>
    </row>
    <row r="518">
      <c r="A518">
        <f>INDEX(resultados!$A$2:$ZZ$956, 512, MATCH($B$1, resultados!$A$1:$ZZ$1, 0))</f>
        <v/>
      </c>
      <c r="B518">
        <f>INDEX(resultados!$A$2:$ZZ$956, 512, MATCH($B$2, resultados!$A$1:$ZZ$1, 0))</f>
        <v/>
      </c>
      <c r="C518">
        <f>INDEX(resultados!$A$2:$ZZ$956, 512, MATCH($B$3, resultados!$A$1:$ZZ$1, 0))</f>
        <v/>
      </c>
    </row>
    <row r="519">
      <c r="A519">
        <f>INDEX(resultados!$A$2:$ZZ$956, 513, MATCH($B$1, resultados!$A$1:$ZZ$1, 0))</f>
        <v/>
      </c>
      <c r="B519">
        <f>INDEX(resultados!$A$2:$ZZ$956, 513, MATCH($B$2, resultados!$A$1:$ZZ$1, 0))</f>
        <v/>
      </c>
      <c r="C519">
        <f>INDEX(resultados!$A$2:$ZZ$956, 513, MATCH($B$3, resultados!$A$1:$ZZ$1, 0))</f>
        <v/>
      </c>
    </row>
    <row r="520">
      <c r="A520">
        <f>INDEX(resultados!$A$2:$ZZ$956, 514, MATCH($B$1, resultados!$A$1:$ZZ$1, 0))</f>
        <v/>
      </c>
      <c r="B520">
        <f>INDEX(resultados!$A$2:$ZZ$956, 514, MATCH($B$2, resultados!$A$1:$ZZ$1, 0))</f>
        <v/>
      </c>
      <c r="C520">
        <f>INDEX(resultados!$A$2:$ZZ$956, 514, MATCH($B$3, resultados!$A$1:$ZZ$1, 0))</f>
        <v/>
      </c>
    </row>
    <row r="521">
      <c r="A521">
        <f>INDEX(resultados!$A$2:$ZZ$956, 515, MATCH($B$1, resultados!$A$1:$ZZ$1, 0))</f>
        <v/>
      </c>
      <c r="B521">
        <f>INDEX(resultados!$A$2:$ZZ$956, 515, MATCH($B$2, resultados!$A$1:$ZZ$1, 0))</f>
        <v/>
      </c>
      <c r="C521">
        <f>INDEX(resultados!$A$2:$ZZ$956, 515, MATCH($B$3, resultados!$A$1:$ZZ$1, 0))</f>
        <v/>
      </c>
    </row>
    <row r="522">
      <c r="A522">
        <f>INDEX(resultados!$A$2:$ZZ$956, 516, MATCH($B$1, resultados!$A$1:$ZZ$1, 0))</f>
        <v/>
      </c>
      <c r="B522">
        <f>INDEX(resultados!$A$2:$ZZ$956, 516, MATCH($B$2, resultados!$A$1:$ZZ$1, 0))</f>
        <v/>
      </c>
      <c r="C522">
        <f>INDEX(resultados!$A$2:$ZZ$956, 516, MATCH($B$3, resultados!$A$1:$ZZ$1, 0))</f>
        <v/>
      </c>
    </row>
    <row r="523">
      <c r="A523">
        <f>INDEX(resultados!$A$2:$ZZ$956, 517, MATCH($B$1, resultados!$A$1:$ZZ$1, 0))</f>
        <v/>
      </c>
      <c r="B523">
        <f>INDEX(resultados!$A$2:$ZZ$956, 517, MATCH($B$2, resultados!$A$1:$ZZ$1, 0))</f>
        <v/>
      </c>
      <c r="C523">
        <f>INDEX(resultados!$A$2:$ZZ$956, 517, MATCH($B$3, resultados!$A$1:$ZZ$1, 0))</f>
        <v/>
      </c>
    </row>
    <row r="524">
      <c r="A524">
        <f>INDEX(resultados!$A$2:$ZZ$956, 518, MATCH($B$1, resultados!$A$1:$ZZ$1, 0))</f>
        <v/>
      </c>
      <c r="B524">
        <f>INDEX(resultados!$A$2:$ZZ$956, 518, MATCH($B$2, resultados!$A$1:$ZZ$1, 0))</f>
        <v/>
      </c>
      <c r="C524">
        <f>INDEX(resultados!$A$2:$ZZ$956, 518, MATCH($B$3, resultados!$A$1:$ZZ$1, 0))</f>
        <v/>
      </c>
    </row>
    <row r="525">
      <c r="A525">
        <f>INDEX(resultados!$A$2:$ZZ$956, 519, MATCH($B$1, resultados!$A$1:$ZZ$1, 0))</f>
        <v/>
      </c>
      <c r="B525">
        <f>INDEX(resultados!$A$2:$ZZ$956, 519, MATCH($B$2, resultados!$A$1:$ZZ$1, 0))</f>
        <v/>
      </c>
      <c r="C525">
        <f>INDEX(resultados!$A$2:$ZZ$956, 519, MATCH($B$3, resultados!$A$1:$ZZ$1, 0))</f>
        <v/>
      </c>
    </row>
    <row r="526">
      <c r="A526">
        <f>INDEX(resultados!$A$2:$ZZ$956, 520, MATCH($B$1, resultados!$A$1:$ZZ$1, 0))</f>
        <v/>
      </c>
      <c r="B526">
        <f>INDEX(resultados!$A$2:$ZZ$956, 520, MATCH($B$2, resultados!$A$1:$ZZ$1, 0))</f>
        <v/>
      </c>
      <c r="C526">
        <f>INDEX(resultados!$A$2:$ZZ$956, 520, MATCH($B$3, resultados!$A$1:$ZZ$1, 0))</f>
        <v/>
      </c>
    </row>
    <row r="527">
      <c r="A527">
        <f>INDEX(resultados!$A$2:$ZZ$956, 521, MATCH($B$1, resultados!$A$1:$ZZ$1, 0))</f>
        <v/>
      </c>
      <c r="B527">
        <f>INDEX(resultados!$A$2:$ZZ$956, 521, MATCH($B$2, resultados!$A$1:$ZZ$1, 0))</f>
        <v/>
      </c>
      <c r="C527">
        <f>INDEX(resultados!$A$2:$ZZ$956, 521, MATCH($B$3, resultados!$A$1:$ZZ$1, 0))</f>
        <v/>
      </c>
    </row>
    <row r="528">
      <c r="A528">
        <f>INDEX(resultados!$A$2:$ZZ$956, 522, MATCH($B$1, resultados!$A$1:$ZZ$1, 0))</f>
        <v/>
      </c>
      <c r="B528">
        <f>INDEX(resultados!$A$2:$ZZ$956, 522, MATCH($B$2, resultados!$A$1:$ZZ$1, 0))</f>
        <v/>
      </c>
      <c r="C528">
        <f>INDEX(resultados!$A$2:$ZZ$956, 522, MATCH($B$3, resultados!$A$1:$ZZ$1, 0))</f>
        <v/>
      </c>
    </row>
    <row r="529">
      <c r="A529">
        <f>INDEX(resultados!$A$2:$ZZ$956, 523, MATCH($B$1, resultados!$A$1:$ZZ$1, 0))</f>
        <v/>
      </c>
      <c r="B529">
        <f>INDEX(resultados!$A$2:$ZZ$956, 523, MATCH($B$2, resultados!$A$1:$ZZ$1, 0))</f>
        <v/>
      </c>
      <c r="C529">
        <f>INDEX(resultados!$A$2:$ZZ$956, 523, MATCH($B$3, resultados!$A$1:$ZZ$1, 0))</f>
        <v/>
      </c>
    </row>
    <row r="530">
      <c r="A530">
        <f>INDEX(resultados!$A$2:$ZZ$956, 524, MATCH($B$1, resultados!$A$1:$ZZ$1, 0))</f>
        <v/>
      </c>
      <c r="B530">
        <f>INDEX(resultados!$A$2:$ZZ$956, 524, MATCH($B$2, resultados!$A$1:$ZZ$1, 0))</f>
        <v/>
      </c>
      <c r="C530">
        <f>INDEX(resultados!$A$2:$ZZ$956, 524, MATCH($B$3, resultados!$A$1:$ZZ$1, 0))</f>
        <v/>
      </c>
    </row>
    <row r="531">
      <c r="A531">
        <f>INDEX(resultados!$A$2:$ZZ$956, 525, MATCH($B$1, resultados!$A$1:$ZZ$1, 0))</f>
        <v/>
      </c>
      <c r="B531">
        <f>INDEX(resultados!$A$2:$ZZ$956, 525, MATCH($B$2, resultados!$A$1:$ZZ$1, 0))</f>
        <v/>
      </c>
      <c r="C531">
        <f>INDEX(resultados!$A$2:$ZZ$956, 525, MATCH($B$3, resultados!$A$1:$ZZ$1, 0))</f>
        <v/>
      </c>
    </row>
    <row r="532">
      <c r="A532">
        <f>INDEX(resultados!$A$2:$ZZ$956, 526, MATCH($B$1, resultados!$A$1:$ZZ$1, 0))</f>
        <v/>
      </c>
      <c r="B532">
        <f>INDEX(resultados!$A$2:$ZZ$956, 526, MATCH($B$2, resultados!$A$1:$ZZ$1, 0))</f>
        <v/>
      </c>
      <c r="C532">
        <f>INDEX(resultados!$A$2:$ZZ$956, 526, MATCH($B$3, resultados!$A$1:$ZZ$1, 0))</f>
        <v/>
      </c>
    </row>
    <row r="533">
      <c r="A533">
        <f>INDEX(resultados!$A$2:$ZZ$956, 527, MATCH($B$1, resultados!$A$1:$ZZ$1, 0))</f>
        <v/>
      </c>
      <c r="B533">
        <f>INDEX(resultados!$A$2:$ZZ$956, 527, MATCH($B$2, resultados!$A$1:$ZZ$1, 0))</f>
        <v/>
      </c>
      <c r="C533">
        <f>INDEX(resultados!$A$2:$ZZ$956, 527, MATCH($B$3, resultados!$A$1:$ZZ$1, 0))</f>
        <v/>
      </c>
    </row>
    <row r="534">
      <c r="A534">
        <f>INDEX(resultados!$A$2:$ZZ$956, 528, MATCH($B$1, resultados!$A$1:$ZZ$1, 0))</f>
        <v/>
      </c>
      <c r="B534">
        <f>INDEX(resultados!$A$2:$ZZ$956, 528, MATCH($B$2, resultados!$A$1:$ZZ$1, 0))</f>
        <v/>
      </c>
      <c r="C534">
        <f>INDEX(resultados!$A$2:$ZZ$956, 528, MATCH($B$3, resultados!$A$1:$ZZ$1, 0))</f>
        <v/>
      </c>
    </row>
    <row r="535">
      <c r="A535">
        <f>INDEX(resultados!$A$2:$ZZ$956, 529, MATCH($B$1, resultados!$A$1:$ZZ$1, 0))</f>
        <v/>
      </c>
      <c r="B535">
        <f>INDEX(resultados!$A$2:$ZZ$956, 529, MATCH($B$2, resultados!$A$1:$ZZ$1, 0))</f>
        <v/>
      </c>
      <c r="C535">
        <f>INDEX(resultados!$A$2:$ZZ$956, 529, MATCH($B$3, resultados!$A$1:$ZZ$1, 0))</f>
        <v/>
      </c>
    </row>
    <row r="536">
      <c r="A536">
        <f>INDEX(resultados!$A$2:$ZZ$956, 530, MATCH($B$1, resultados!$A$1:$ZZ$1, 0))</f>
        <v/>
      </c>
      <c r="B536">
        <f>INDEX(resultados!$A$2:$ZZ$956, 530, MATCH($B$2, resultados!$A$1:$ZZ$1, 0))</f>
        <v/>
      </c>
      <c r="C536">
        <f>INDEX(resultados!$A$2:$ZZ$956, 530, MATCH($B$3, resultados!$A$1:$ZZ$1, 0))</f>
        <v/>
      </c>
    </row>
    <row r="537">
      <c r="A537">
        <f>INDEX(resultados!$A$2:$ZZ$956, 531, MATCH($B$1, resultados!$A$1:$ZZ$1, 0))</f>
        <v/>
      </c>
      <c r="B537">
        <f>INDEX(resultados!$A$2:$ZZ$956, 531, MATCH($B$2, resultados!$A$1:$ZZ$1, 0))</f>
        <v/>
      </c>
      <c r="C537">
        <f>INDEX(resultados!$A$2:$ZZ$956, 531, MATCH($B$3, resultados!$A$1:$ZZ$1, 0))</f>
        <v/>
      </c>
    </row>
    <row r="538">
      <c r="A538">
        <f>INDEX(resultados!$A$2:$ZZ$956, 532, MATCH($B$1, resultados!$A$1:$ZZ$1, 0))</f>
        <v/>
      </c>
      <c r="B538">
        <f>INDEX(resultados!$A$2:$ZZ$956, 532, MATCH($B$2, resultados!$A$1:$ZZ$1, 0))</f>
        <v/>
      </c>
      <c r="C538">
        <f>INDEX(resultados!$A$2:$ZZ$956, 532, MATCH($B$3, resultados!$A$1:$ZZ$1, 0))</f>
        <v/>
      </c>
    </row>
    <row r="539">
      <c r="A539">
        <f>INDEX(resultados!$A$2:$ZZ$956, 533, MATCH($B$1, resultados!$A$1:$ZZ$1, 0))</f>
        <v/>
      </c>
      <c r="B539">
        <f>INDEX(resultados!$A$2:$ZZ$956, 533, MATCH($B$2, resultados!$A$1:$ZZ$1, 0))</f>
        <v/>
      </c>
      <c r="C539">
        <f>INDEX(resultados!$A$2:$ZZ$956, 533, MATCH($B$3, resultados!$A$1:$ZZ$1, 0))</f>
        <v/>
      </c>
    </row>
    <row r="540">
      <c r="A540">
        <f>INDEX(resultados!$A$2:$ZZ$956, 534, MATCH($B$1, resultados!$A$1:$ZZ$1, 0))</f>
        <v/>
      </c>
      <c r="B540">
        <f>INDEX(resultados!$A$2:$ZZ$956, 534, MATCH($B$2, resultados!$A$1:$ZZ$1, 0))</f>
        <v/>
      </c>
      <c r="C540">
        <f>INDEX(resultados!$A$2:$ZZ$956, 534, MATCH($B$3, resultados!$A$1:$ZZ$1, 0))</f>
        <v/>
      </c>
    </row>
    <row r="541">
      <c r="A541">
        <f>INDEX(resultados!$A$2:$ZZ$956, 535, MATCH($B$1, resultados!$A$1:$ZZ$1, 0))</f>
        <v/>
      </c>
      <c r="B541">
        <f>INDEX(resultados!$A$2:$ZZ$956, 535, MATCH($B$2, resultados!$A$1:$ZZ$1, 0))</f>
        <v/>
      </c>
      <c r="C541">
        <f>INDEX(resultados!$A$2:$ZZ$956, 535, MATCH($B$3, resultados!$A$1:$ZZ$1, 0))</f>
        <v/>
      </c>
    </row>
    <row r="542">
      <c r="A542">
        <f>INDEX(resultados!$A$2:$ZZ$956, 536, MATCH($B$1, resultados!$A$1:$ZZ$1, 0))</f>
        <v/>
      </c>
      <c r="B542">
        <f>INDEX(resultados!$A$2:$ZZ$956, 536, MATCH($B$2, resultados!$A$1:$ZZ$1, 0))</f>
        <v/>
      </c>
      <c r="C542">
        <f>INDEX(resultados!$A$2:$ZZ$956, 536, MATCH($B$3, resultados!$A$1:$ZZ$1, 0))</f>
        <v/>
      </c>
    </row>
    <row r="543">
      <c r="A543">
        <f>INDEX(resultados!$A$2:$ZZ$956, 537, MATCH($B$1, resultados!$A$1:$ZZ$1, 0))</f>
        <v/>
      </c>
      <c r="B543">
        <f>INDEX(resultados!$A$2:$ZZ$956, 537, MATCH($B$2, resultados!$A$1:$ZZ$1, 0))</f>
        <v/>
      </c>
      <c r="C543">
        <f>INDEX(resultados!$A$2:$ZZ$956, 537, MATCH($B$3, resultados!$A$1:$ZZ$1, 0))</f>
        <v/>
      </c>
    </row>
    <row r="544">
      <c r="A544">
        <f>INDEX(resultados!$A$2:$ZZ$956, 538, MATCH($B$1, resultados!$A$1:$ZZ$1, 0))</f>
        <v/>
      </c>
      <c r="B544">
        <f>INDEX(resultados!$A$2:$ZZ$956, 538, MATCH($B$2, resultados!$A$1:$ZZ$1, 0))</f>
        <v/>
      </c>
      <c r="C544">
        <f>INDEX(resultados!$A$2:$ZZ$956, 538, MATCH($B$3, resultados!$A$1:$ZZ$1, 0))</f>
        <v/>
      </c>
    </row>
    <row r="545">
      <c r="A545">
        <f>INDEX(resultados!$A$2:$ZZ$956, 539, MATCH($B$1, resultados!$A$1:$ZZ$1, 0))</f>
        <v/>
      </c>
      <c r="B545">
        <f>INDEX(resultados!$A$2:$ZZ$956, 539, MATCH($B$2, resultados!$A$1:$ZZ$1, 0))</f>
        <v/>
      </c>
      <c r="C545">
        <f>INDEX(resultados!$A$2:$ZZ$956, 539, MATCH($B$3, resultados!$A$1:$ZZ$1, 0))</f>
        <v/>
      </c>
    </row>
    <row r="546">
      <c r="A546">
        <f>INDEX(resultados!$A$2:$ZZ$956, 540, MATCH($B$1, resultados!$A$1:$ZZ$1, 0))</f>
        <v/>
      </c>
      <c r="B546">
        <f>INDEX(resultados!$A$2:$ZZ$956, 540, MATCH($B$2, resultados!$A$1:$ZZ$1, 0))</f>
        <v/>
      </c>
      <c r="C546">
        <f>INDEX(resultados!$A$2:$ZZ$956, 540, MATCH($B$3, resultados!$A$1:$ZZ$1, 0))</f>
        <v/>
      </c>
    </row>
    <row r="547">
      <c r="A547">
        <f>INDEX(resultados!$A$2:$ZZ$956, 541, MATCH($B$1, resultados!$A$1:$ZZ$1, 0))</f>
        <v/>
      </c>
      <c r="B547">
        <f>INDEX(resultados!$A$2:$ZZ$956, 541, MATCH($B$2, resultados!$A$1:$ZZ$1, 0))</f>
        <v/>
      </c>
      <c r="C547">
        <f>INDEX(resultados!$A$2:$ZZ$956, 541, MATCH($B$3, resultados!$A$1:$ZZ$1, 0))</f>
        <v/>
      </c>
    </row>
    <row r="548">
      <c r="A548">
        <f>INDEX(resultados!$A$2:$ZZ$956, 542, MATCH($B$1, resultados!$A$1:$ZZ$1, 0))</f>
        <v/>
      </c>
      <c r="B548">
        <f>INDEX(resultados!$A$2:$ZZ$956, 542, MATCH($B$2, resultados!$A$1:$ZZ$1, 0))</f>
        <v/>
      </c>
      <c r="C548">
        <f>INDEX(resultados!$A$2:$ZZ$956, 542, MATCH($B$3, resultados!$A$1:$ZZ$1, 0))</f>
        <v/>
      </c>
    </row>
    <row r="549">
      <c r="A549">
        <f>INDEX(resultados!$A$2:$ZZ$956, 543, MATCH($B$1, resultados!$A$1:$ZZ$1, 0))</f>
        <v/>
      </c>
      <c r="B549">
        <f>INDEX(resultados!$A$2:$ZZ$956, 543, MATCH($B$2, resultados!$A$1:$ZZ$1, 0))</f>
        <v/>
      </c>
      <c r="C549">
        <f>INDEX(resultados!$A$2:$ZZ$956, 543, MATCH($B$3, resultados!$A$1:$ZZ$1, 0))</f>
        <v/>
      </c>
    </row>
    <row r="550">
      <c r="A550">
        <f>INDEX(resultados!$A$2:$ZZ$956, 544, MATCH($B$1, resultados!$A$1:$ZZ$1, 0))</f>
        <v/>
      </c>
      <c r="B550">
        <f>INDEX(resultados!$A$2:$ZZ$956, 544, MATCH($B$2, resultados!$A$1:$ZZ$1, 0))</f>
        <v/>
      </c>
      <c r="C550">
        <f>INDEX(resultados!$A$2:$ZZ$956, 544, MATCH($B$3, resultados!$A$1:$ZZ$1, 0))</f>
        <v/>
      </c>
    </row>
    <row r="551">
      <c r="A551">
        <f>INDEX(resultados!$A$2:$ZZ$956, 545, MATCH($B$1, resultados!$A$1:$ZZ$1, 0))</f>
        <v/>
      </c>
      <c r="B551">
        <f>INDEX(resultados!$A$2:$ZZ$956, 545, MATCH($B$2, resultados!$A$1:$ZZ$1, 0))</f>
        <v/>
      </c>
      <c r="C551">
        <f>INDEX(resultados!$A$2:$ZZ$956, 545, MATCH($B$3, resultados!$A$1:$ZZ$1, 0))</f>
        <v/>
      </c>
    </row>
    <row r="552">
      <c r="A552">
        <f>INDEX(resultados!$A$2:$ZZ$956, 546, MATCH($B$1, resultados!$A$1:$ZZ$1, 0))</f>
        <v/>
      </c>
      <c r="B552">
        <f>INDEX(resultados!$A$2:$ZZ$956, 546, MATCH($B$2, resultados!$A$1:$ZZ$1, 0))</f>
        <v/>
      </c>
      <c r="C552">
        <f>INDEX(resultados!$A$2:$ZZ$956, 546, MATCH($B$3, resultados!$A$1:$ZZ$1, 0))</f>
        <v/>
      </c>
    </row>
    <row r="553">
      <c r="A553">
        <f>INDEX(resultados!$A$2:$ZZ$956, 547, MATCH($B$1, resultados!$A$1:$ZZ$1, 0))</f>
        <v/>
      </c>
      <c r="B553">
        <f>INDEX(resultados!$A$2:$ZZ$956, 547, MATCH($B$2, resultados!$A$1:$ZZ$1, 0))</f>
        <v/>
      </c>
      <c r="C553">
        <f>INDEX(resultados!$A$2:$ZZ$956, 547, MATCH($B$3, resultados!$A$1:$ZZ$1, 0))</f>
        <v/>
      </c>
    </row>
    <row r="554">
      <c r="A554">
        <f>INDEX(resultados!$A$2:$ZZ$956, 548, MATCH($B$1, resultados!$A$1:$ZZ$1, 0))</f>
        <v/>
      </c>
      <c r="B554">
        <f>INDEX(resultados!$A$2:$ZZ$956, 548, MATCH($B$2, resultados!$A$1:$ZZ$1, 0))</f>
        <v/>
      </c>
      <c r="C554">
        <f>INDEX(resultados!$A$2:$ZZ$956, 548, MATCH($B$3, resultados!$A$1:$ZZ$1, 0))</f>
        <v/>
      </c>
    </row>
    <row r="555">
      <c r="A555">
        <f>INDEX(resultados!$A$2:$ZZ$956, 549, MATCH($B$1, resultados!$A$1:$ZZ$1, 0))</f>
        <v/>
      </c>
      <c r="B555">
        <f>INDEX(resultados!$A$2:$ZZ$956, 549, MATCH($B$2, resultados!$A$1:$ZZ$1, 0))</f>
        <v/>
      </c>
      <c r="C555">
        <f>INDEX(resultados!$A$2:$ZZ$956, 549, MATCH($B$3, resultados!$A$1:$ZZ$1, 0))</f>
        <v/>
      </c>
    </row>
    <row r="556">
      <c r="A556">
        <f>INDEX(resultados!$A$2:$ZZ$956, 550, MATCH($B$1, resultados!$A$1:$ZZ$1, 0))</f>
        <v/>
      </c>
      <c r="B556">
        <f>INDEX(resultados!$A$2:$ZZ$956, 550, MATCH($B$2, resultados!$A$1:$ZZ$1, 0))</f>
        <v/>
      </c>
      <c r="C556">
        <f>INDEX(resultados!$A$2:$ZZ$956, 550, MATCH($B$3, resultados!$A$1:$ZZ$1, 0))</f>
        <v/>
      </c>
    </row>
    <row r="557">
      <c r="A557">
        <f>INDEX(resultados!$A$2:$ZZ$956, 551, MATCH($B$1, resultados!$A$1:$ZZ$1, 0))</f>
        <v/>
      </c>
      <c r="B557">
        <f>INDEX(resultados!$A$2:$ZZ$956, 551, MATCH($B$2, resultados!$A$1:$ZZ$1, 0))</f>
        <v/>
      </c>
      <c r="C557">
        <f>INDEX(resultados!$A$2:$ZZ$956, 551, MATCH($B$3, resultados!$A$1:$ZZ$1, 0))</f>
        <v/>
      </c>
    </row>
    <row r="558">
      <c r="A558">
        <f>INDEX(resultados!$A$2:$ZZ$956, 552, MATCH($B$1, resultados!$A$1:$ZZ$1, 0))</f>
        <v/>
      </c>
      <c r="B558">
        <f>INDEX(resultados!$A$2:$ZZ$956, 552, MATCH($B$2, resultados!$A$1:$ZZ$1, 0))</f>
        <v/>
      </c>
      <c r="C558">
        <f>INDEX(resultados!$A$2:$ZZ$956, 552, MATCH($B$3, resultados!$A$1:$ZZ$1, 0))</f>
        <v/>
      </c>
    </row>
    <row r="559">
      <c r="A559">
        <f>INDEX(resultados!$A$2:$ZZ$956, 553, MATCH($B$1, resultados!$A$1:$ZZ$1, 0))</f>
        <v/>
      </c>
      <c r="B559">
        <f>INDEX(resultados!$A$2:$ZZ$956, 553, MATCH($B$2, resultados!$A$1:$ZZ$1, 0))</f>
        <v/>
      </c>
      <c r="C559">
        <f>INDEX(resultados!$A$2:$ZZ$956, 553, MATCH($B$3, resultados!$A$1:$ZZ$1, 0))</f>
        <v/>
      </c>
    </row>
    <row r="560">
      <c r="A560">
        <f>INDEX(resultados!$A$2:$ZZ$956, 554, MATCH($B$1, resultados!$A$1:$ZZ$1, 0))</f>
        <v/>
      </c>
      <c r="B560">
        <f>INDEX(resultados!$A$2:$ZZ$956, 554, MATCH($B$2, resultados!$A$1:$ZZ$1, 0))</f>
        <v/>
      </c>
      <c r="C560">
        <f>INDEX(resultados!$A$2:$ZZ$956, 554, MATCH($B$3, resultados!$A$1:$ZZ$1, 0))</f>
        <v/>
      </c>
    </row>
    <row r="561">
      <c r="A561">
        <f>INDEX(resultados!$A$2:$ZZ$956, 555, MATCH($B$1, resultados!$A$1:$ZZ$1, 0))</f>
        <v/>
      </c>
      <c r="B561">
        <f>INDEX(resultados!$A$2:$ZZ$956, 555, MATCH($B$2, resultados!$A$1:$ZZ$1, 0))</f>
        <v/>
      </c>
      <c r="C561">
        <f>INDEX(resultados!$A$2:$ZZ$956, 555, MATCH($B$3, resultados!$A$1:$ZZ$1, 0))</f>
        <v/>
      </c>
    </row>
    <row r="562">
      <c r="A562">
        <f>INDEX(resultados!$A$2:$ZZ$956, 556, MATCH($B$1, resultados!$A$1:$ZZ$1, 0))</f>
        <v/>
      </c>
      <c r="B562">
        <f>INDEX(resultados!$A$2:$ZZ$956, 556, MATCH($B$2, resultados!$A$1:$ZZ$1, 0))</f>
        <v/>
      </c>
      <c r="C562">
        <f>INDEX(resultados!$A$2:$ZZ$956, 556, MATCH($B$3, resultados!$A$1:$ZZ$1, 0))</f>
        <v/>
      </c>
    </row>
    <row r="563">
      <c r="A563">
        <f>INDEX(resultados!$A$2:$ZZ$956, 557, MATCH($B$1, resultados!$A$1:$ZZ$1, 0))</f>
        <v/>
      </c>
      <c r="B563">
        <f>INDEX(resultados!$A$2:$ZZ$956, 557, MATCH($B$2, resultados!$A$1:$ZZ$1, 0))</f>
        <v/>
      </c>
      <c r="C563">
        <f>INDEX(resultados!$A$2:$ZZ$956, 557, MATCH($B$3, resultados!$A$1:$ZZ$1, 0))</f>
        <v/>
      </c>
    </row>
    <row r="564">
      <c r="A564">
        <f>INDEX(resultados!$A$2:$ZZ$956, 558, MATCH($B$1, resultados!$A$1:$ZZ$1, 0))</f>
        <v/>
      </c>
      <c r="B564">
        <f>INDEX(resultados!$A$2:$ZZ$956, 558, MATCH($B$2, resultados!$A$1:$ZZ$1, 0))</f>
        <v/>
      </c>
      <c r="C564">
        <f>INDEX(resultados!$A$2:$ZZ$956, 558, MATCH($B$3, resultados!$A$1:$ZZ$1, 0))</f>
        <v/>
      </c>
    </row>
    <row r="565">
      <c r="A565">
        <f>INDEX(resultados!$A$2:$ZZ$956, 559, MATCH($B$1, resultados!$A$1:$ZZ$1, 0))</f>
        <v/>
      </c>
      <c r="B565">
        <f>INDEX(resultados!$A$2:$ZZ$956, 559, MATCH($B$2, resultados!$A$1:$ZZ$1, 0))</f>
        <v/>
      </c>
      <c r="C565">
        <f>INDEX(resultados!$A$2:$ZZ$956, 559, MATCH($B$3, resultados!$A$1:$ZZ$1, 0))</f>
        <v/>
      </c>
    </row>
    <row r="566">
      <c r="A566">
        <f>INDEX(resultados!$A$2:$ZZ$956, 560, MATCH($B$1, resultados!$A$1:$ZZ$1, 0))</f>
        <v/>
      </c>
      <c r="B566">
        <f>INDEX(resultados!$A$2:$ZZ$956, 560, MATCH($B$2, resultados!$A$1:$ZZ$1, 0))</f>
        <v/>
      </c>
      <c r="C566">
        <f>INDEX(resultados!$A$2:$ZZ$956, 560, MATCH($B$3, resultados!$A$1:$ZZ$1, 0))</f>
        <v/>
      </c>
    </row>
    <row r="567">
      <c r="A567">
        <f>INDEX(resultados!$A$2:$ZZ$956, 561, MATCH($B$1, resultados!$A$1:$ZZ$1, 0))</f>
        <v/>
      </c>
      <c r="B567">
        <f>INDEX(resultados!$A$2:$ZZ$956, 561, MATCH($B$2, resultados!$A$1:$ZZ$1, 0))</f>
        <v/>
      </c>
      <c r="C567">
        <f>INDEX(resultados!$A$2:$ZZ$956, 561, MATCH($B$3, resultados!$A$1:$ZZ$1, 0))</f>
        <v/>
      </c>
    </row>
    <row r="568">
      <c r="A568">
        <f>INDEX(resultados!$A$2:$ZZ$956, 562, MATCH($B$1, resultados!$A$1:$ZZ$1, 0))</f>
        <v/>
      </c>
      <c r="B568">
        <f>INDEX(resultados!$A$2:$ZZ$956, 562, MATCH($B$2, resultados!$A$1:$ZZ$1, 0))</f>
        <v/>
      </c>
      <c r="C568">
        <f>INDEX(resultados!$A$2:$ZZ$956, 562, MATCH($B$3, resultados!$A$1:$ZZ$1, 0))</f>
        <v/>
      </c>
    </row>
    <row r="569">
      <c r="A569">
        <f>INDEX(resultados!$A$2:$ZZ$956, 563, MATCH($B$1, resultados!$A$1:$ZZ$1, 0))</f>
        <v/>
      </c>
      <c r="B569">
        <f>INDEX(resultados!$A$2:$ZZ$956, 563, MATCH($B$2, resultados!$A$1:$ZZ$1, 0))</f>
        <v/>
      </c>
      <c r="C569">
        <f>INDEX(resultados!$A$2:$ZZ$956, 563, MATCH($B$3, resultados!$A$1:$ZZ$1, 0))</f>
        <v/>
      </c>
    </row>
    <row r="570">
      <c r="A570">
        <f>INDEX(resultados!$A$2:$ZZ$956, 564, MATCH($B$1, resultados!$A$1:$ZZ$1, 0))</f>
        <v/>
      </c>
      <c r="B570">
        <f>INDEX(resultados!$A$2:$ZZ$956, 564, MATCH($B$2, resultados!$A$1:$ZZ$1, 0))</f>
        <v/>
      </c>
      <c r="C570">
        <f>INDEX(resultados!$A$2:$ZZ$956, 564, MATCH($B$3, resultados!$A$1:$ZZ$1, 0))</f>
        <v/>
      </c>
    </row>
    <row r="571">
      <c r="A571">
        <f>INDEX(resultados!$A$2:$ZZ$956, 565, MATCH($B$1, resultados!$A$1:$ZZ$1, 0))</f>
        <v/>
      </c>
      <c r="B571">
        <f>INDEX(resultados!$A$2:$ZZ$956, 565, MATCH($B$2, resultados!$A$1:$ZZ$1, 0))</f>
        <v/>
      </c>
      <c r="C571">
        <f>INDEX(resultados!$A$2:$ZZ$956, 565, MATCH($B$3, resultados!$A$1:$ZZ$1, 0))</f>
        <v/>
      </c>
    </row>
    <row r="572">
      <c r="A572">
        <f>INDEX(resultados!$A$2:$ZZ$956, 566, MATCH($B$1, resultados!$A$1:$ZZ$1, 0))</f>
        <v/>
      </c>
      <c r="B572">
        <f>INDEX(resultados!$A$2:$ZZ$956, 566, MATCH($B$2, resultados!$A$1:$ZZ$1, 0))</f>
        <v/>
      </c>
      <c r="C572">
        <f>INDEX(resultados!$A$2:$ZZ$956, 566, MATCH($B$3, resultados!$A$1:$ZZ$1, 0))</f>
        <v/>
      </c>
    </row>
    <row r="573">
      <c r="A573">
        <f>INDEX(resultados!$A$2:$ZZ$956, 567, MATCH($B$1, resultados!$A$1:$ZZ$1, 0))</f>
        <v/>
      </c>
      <c r="B573">
        <f>INDEX(resultados!$A$2:$ZZ$956, 567, MATCH($B$2, resultados!$A$1:$ZZ$1, 0))</f>
        <v/>
      </c>
      <c r="C573">
        <f>INDEX(resultados!$A$2:$ZZ$956, 567, MATCH($B$3, resultados!$A$1:$ZZ$1, 0))</f>
        <v/>
      </c>
    </row>
    <row r="574">
      <c r="A574">
        <f>INDEX(resultados!$A$2:$ZZ$956, 568, MATCH($B$1, resultados!$A$1:$ZZ$1, 0))</f>
        <v/>
      </c>
      <c r="B574">
        <f>INDEX(resultados!$A$2:$ZZ$956, 568, MATCH($B$2, resultados!$A$1:$ZZ$1, 0))</f>
        <v/>
      </c>
      <c r="C574">
        <f>INDEX(resultados!$A$2:$ZZ$956, 568, MATCH($B$3, resultados!$A$1:$ZZ$1, 0))</f>
        <v/>
      </c>
    </row>
    <row r="575">
      <c r="A575">
        <f>INDEX(resultados!$A$2:$ZZ$956, 569, MATCH($B$1, resultados!$A$1:$ZZ$1, 0))</f>
        <v/>
      </c>
      <c r="B575">
        <f>INDEX(resultados!$A$2:$ZZ$956, 569, MATCH($B$2, resultados!$A$1:$ZZ$1, 0))</f>
        <v/>
      </c>
      <c r="C575">
        <f>INDEX(resultados!$A$2:$ZZ$956, 569, MATCH($B$3, resultados!$A$1:$ZZ$1, 0))</f>
        <v/>
      </c>
    </row>
    <row r="576">
      <c r="A576">
        <f>INDEX(resultados!$A$2:$ZZ$956, 570, MATCH($B$1, resultados!$A$1:$ZZ$1, 0))</f>
        <v/>
      </c>
      <c r="B576">
        <f>INDEX(resultados!$A$2:$ZZ$956, 570, MATCH($B$2, resultados!$A$1:$ZZ$1, 0))</f>
        <v/>
      </c>
      <c r="C576">
        <f>INDEX(resultados!$A$2:$ZZ$956, 570, MATCH($B$3, resultados!$A$1:$ZZ$1, 0))</f>
        <v/>
      </c>
    </row>
    <row r="577">
      <c r="A577">
        <f>INDEX(resultados!$A$2:$ZZ$956, 571, MATCH($B$1, resultados!$A$1:$ZZ$1, 0))</f>
        <v/>
      </c>
      <c r="B577">
        <f>INDEX(resultados!$A$2:$ZZ$956, 571, MATCH($B$2, resultados!$A$1:$ZZ$1, 0))</f>
        <v/>
      </c>
      <c r="C577">
        <f>INDEX(resultados!$A$2:$ZZ$956, 571, MATCH($B$3, resultados!$A$1:$ZZ$1, 0))</f>
        <v/>
      </c>
    </row>
    <row r="578">
      <c r="A578">
        <f>INDEX(resultados!$A$2:$ZZ$956, 572, MATCH($B$1, resultados!$A$1:$ZZ$1, 0))</f>
        <v/>
      </c>
      <c r="B578">
        <f>INDEX(resultados!$A$2:$ZZ$956, 572, MATCH($B$2, resultados!$A$1:$ZZ$1, 0))</f>
        <v/>
      </c>
      <c r="C578">
        <f>INDEX(resultados!$A$2:$ZZ$956, 572, MATCH($B$3, resultados!$A$1:$ZZ$1, 0))</f>
        <v/>
      </c>
    </row>
    <row r="579">
      <c r="A579">
        <f>INDEX(resultados!$A$2:$ZZ$956, 573, MATCH($B$1, resultados!$A$1:$ZZ$1, 0))</f>
        <v/>
      </c>
      <c r="B579">
        <f>INDEX(resultados!$A$2:$ZZ$956, 573, MATCH($B$2, resultados!$A$1:$ZZ$1, 0))</f>
        <v/>
      </c>
      <c r="C579">
        <f>INDEX(resultados!$A$2:$ZZ$956, 573, MATCH($B$3, resultados!$A$1:$ZZ$1, 0))</f>
        <v/>
      </c>
    </row>
    <row r="580">
      <c r="A580">
        <f>INDEX(resultados!$A$2:$ZZ$956, 574, MATCH($B$1, resultados!$A$1:$ZZ$1, 0))</f>
        <v/>
      </c>
      <c r="B580">
        <f>INDEX(resultados!$A$2:$ZZ$956, 574, MATCH($B$2, resultados!$A$1:$ZZ$1, 0))</f>
        <v/>
      </c>
      <c r="C580">
        <f>INDEX(resultados!$A$2:$ZZ$956, 574, MATCH($B$3, resultados!$A$1:$ZZ$1, 0))</f>
        <v/>
      </c>
    </row>
    <row r="581">
      <c r="A581">
        <f>INDEX(resultados!$A$2:$ZZ$956, 575, MATCH($B$1, resultados!$A$1:$ZZ$1, 0))</f>
        <v/>
      </c>
      <c r="B581">
        <f>INDEX(resultados!$A$2:$ZZ$956, 575, MATCH($B$2, resultados!$A$1:$ZZ$1, 0))</f>
        <v/>
      </c>
      <c r="C581">
        <f>INDEX(resultados!$A$2:$ZZ$956, 575, MATCH($B$3, resultados!$A$1:$ZZ$1, 0))</f>
        <v/>
      </c>
    </row>
    <row r="582">
      <c r="A582">
        <f>INDEX(resultados!$A$2:$ZZ$956, 576, MATCH($B$1, resultados!$A$1:$ZZ$1, 0))</f>
        <v/>
      </c>
      <c r="B582">
        <f>INDEX(resultados!$A$2:$ZZ$956, 576, MATCH($B$2, resultados!$A$1:$ZZ$1, 0))</f>
        <v/>
      </c>
      <c r="C582">
        <f>INDEX(resultados!$A$2:$ZZ$956, 576, MATCH($B$3, resultados!$A$1:$ZZ$1, 0))</f>
        <v/>
      </c>
    </row>
    <row r="583">
      <c r="A583">
        <f>INDEX(resultados!$A$2:$ZZ$956, 577, MATCH($B$1, resultados!$A$1:$ZZ$1, 0))</f>
        <v/>
      </c>
      <c r="B583">
        <f>INDEX(resultados!$A$2:$ZZ$956, 577, MATCH($B$2, resultados!$A$1:$ZZ$1, 0))</f>
        <v/>
      </c>
      <c r="C583">
        <f>INDEX(resultados!$A$2:$ZZ$956, 577, MATCH($B$3, resultados!$A$1:$ZZ$1, 0))</f>
        <v/>
      </c>
    </row>
    <row r="584">
      <c r="A584">
        <f>INDEX(resultados!$A$2:$ZZ$956, 578, MATCH($B$1, resultados!$A$1:$ZZ$1, 0))</f>
        <v/>
      </c>
      <c r="B584">
        <f>INDEX(resultados!$A$2:$ZZ$956, 578, MATCH($B$2, resultados!$A$1:$ZZ$1, 0))</f>
        <v/>
      </c>
      <c r="C584">
        <f>INDEX(resultados!$A$2:$ZZ$956, 578, MATCH($B$3, resultados!$A$1:$ZZ$1, 0))</f>
        <v/>
      </c>
    </row>
    <row r="585">
      <c r="A585">
        <f>INDEX(resultados!$A$2:$ZZ$956, 579, MATCH($B$1, resultados!$A$1:$ZZ$1, 0))</f>
        <v/>
      </c>
      <c r="B585">
        <f>INDEX(resultados!$A$2:$ZZ$956, 579, MATCH($B$2, resultados!$A$1:$ZZ$1, 0))</f>
        <v/>
      </c>
      <c r="C585">
        <f>INDEX(resultados!$A$2:$ZZ$956, 579, MATCH($B$3, resultados!$A$1:$ZZ$1, 0))</f>
        <v/>
      </c>
    </row>
    <row r="586">
      <c r="A586">
        <f>INDEX(resultados!$A$2:$ZZ$956, 580, MATCH($B$1, resultados!$A$1:$ZZ$1, 0))</f>
        <v/>
      </c>
      <c r="B586">
        <f>INDEX(resultados!$A$2:$ZZ$956, 580, MATCH($B$2, resultados!$A$1:$ZZ$1, 0))</f>
        <v/>
      </c>
      <c r="C586">
        <f>INDEX(resultados!$A$2:$ZZ$956, 580, MATCH($B$3, resultados!$A$1:$ZZ$1, 0))</f>
        <v/>
      </c>
    </row>
    <row r="587">
      <c r="A587">
        <f>INDEX(resultados!$A$2:$ZZ$956, 581, MATCH($B$1, resultados!$A$1:$ZZ$1, 0))</f>
        <v/>
      </c>
      <c r="B587">
        <f>INDEX(resultados!$A$2:$ZZ$956, 581, MATCH($B$2, resultados!$A$1:$ZZ$1, 0))</f>
        <v/>
      </c>
      <c r="C587">
        <f>INDEX(resultados!$A$2:$ZZ$956, 581, MATCH($B$3, resultados!$A$1:$ZZ$1, 0))</f>
        <v/>
      </c>
    </row>
    <row r="588">
      <c r="A588">
        <f>INDEX(resultados!$A$2:$ZZ$956, 582, MATCH($B$1, resultados!$A$1:$ZZ$1, 0))</f>
        <v/>
      </c>
      <c r="B588">
        <f>INDEX(resultados!$A$2:$ZZ$956, 582, MATCH($B$2, resultados!$A$1:$ZZ$1, 0))</f>
        <v/>
      </c>
      <c r="C588">
        <f>INDEX(resultados!$A$2:$ZZ$956, 582, MATCH($B$3, resultados!$A$1:$ZZ$1, 0))</f>
        <v/>
      </c>
    </row>
    <row r="589">
      <c r="A589">
        <f>INDEX(resultados!$A$2:$ZZ$956, 583, MATCH($B$1, resultados!$A$1:$ZZ$1, 0))</f>
        <v/>
      </c>
      <c r="B589">
        <f>INDEX(resultados!$A$2:$ZZ$956, 583, MATCH($B$2, resultados!$A$1:$ZZ$1, 0))</f>
        <v/>
      </c>
      <c r="C589">
        <f>INDEX(resultados!$A$2:$ZZ$956, 583, MATCH($B$3, resultados!$A$1:$ZZ$1, 0))</f>
        <v/>
      </c>
    </row>
    <row r="590">
      <c r="A590">
        <f>INDEX(resultados!$A$2:$ZZ$956, 584, MATCH($B$1, resultados!$A$1:$ZZ$1, 0))</f>
        <v/>
      </c>
      <c r="B590">
        <f>INDEX(resultados!$A$2:$ZZ$956, 584, MATCH($B$2, resultados!$A$1:$ZZ$1, 0))</f>
        <v/>
      </c>
      <c r="C590">
        <f>INDEX(resultados!$A$2:$ZZ$956, 584, MATCH($B$3, resultados!$A$1:$ZZ$1, 0))</f>
        <v/>
      </c>
    </row>
    <row r="591">
      <c r="A591">
        <f>INDEX(resultados!$A$2:$ZZ$956, 585, MATCH($B$1, resultados!$A$1:$ZZ$1, 0))</f>
        <v/>
      </c>
      <c r="B591">
        <f>INDEX(resultados!$A$2:$ZZ$956, 585, MATCH($B$2, resultados!$A$1:$ZZ$1, 0))</f>
        <v/>
      </c>
      <c r="C591">
        <f>INDEX(resultados!$A$2:$ZZ$956, 585, MATCH($B$3, resultados!$A$1:$ZZ$1, 0))</f>
        <v/>
      </c>
    </row>
    <row r="592">
      <c r="A592">
        <f>INDEX(resultados!$A$2:$ZZ$956, 586, MATCH($B$1, resultados!$A$1:$ZZ$1, 0))</f>
        <v/>
      </c>
      <c r="B592">
        <f>INDEX(resultados!$A$2:$ZZ$956, 586, MATCH($B$2, resultados!$A$1:$ZZ$1, 0))</f>
        <v/>
      </c>
      <c r="C592">
        <f>INDEX(resultados!$A$2:$ZZ$956, 586, MATCH($B$3, resultados!$A$1:$ZZ$1, 0))</f>
        <v/>
      </c>
    </row>
    <row r="593">
      <c r="A593">
        <f>INDEX(resultados!$A$2:$ZZ$956, 587, MATCH($B$1, resultados!$A$1:$ZZ$1, 0))</f>
        <v/>
      </c>
      <c r="B593">
        <f>INDEX(resultados!$A$2:$ZZ$956, 587, MATCH($B$2, resultados!$A$1:$ZZ$1, 0))</f>
        <v/>
      </c>
      <c r="C593">
        <f>INDEX(resultados!$A$2:$ZZ$956, 587, MATCH($B$3, resultados!$A$1:$ZZ$1, 0))</f>
        <v/>
      </c>
    </row>
    <row r="594">
      <c r="A594">
        <f>INDEX(resultados!$A$2:$ZZ$956, 588, MATCH($B$1, resultados!$A$1:$ZZ$1, 0))</f>
        <v/>
      </c>
      <c r="B594">
        <f>INDEX(resultados!$A$2:$ZZ$956, 588, MATCH($B$2, resultados!$A$1:$ZZ$1, 0))</f>
        <v/>
      </c>
      <c r="C594">
        <f>INDEX(resultados!$A$2:$ZZ$956, 588, MATCH($B$3, resultados!$A$1:$ZZ$1, 0))</f>
        <v/>
      </c>
    </row>
    <row r="595">
      <c r="A595">
        <f>INDEX(resultados!$A$2:$ZZ$956, 589, MATCH($B$1, resultados!$A$1:$ZZ$1, 0))</f>
        <v/>
      </c>
      <c r="B595">
        <f>INDEX(resultados!$A$2:$ZZ$956, 589, MATCH($B$2, resultados!$A$1:$ZZ$1, 0))</f>
        <v/>
      </c>
      <c r="C595">
        <f>INDEX(resultados!$A$2:$ZZ$956, 589, MATCH($B$3, resultados!$A$1:$ZZ$1, 0))</f>
        <v/>
      </c>
    </row>
    <row r="596">
      <c r="A596">
        <f>INDEX(resultados!$A$2:$ZZ$956, 590, MATCH($B$1, resultados!$A$1:$ZZ$1, 0))</f>
        <v/>
      </c>
      <c r="B596">
        <f>INDEX(resultados!$A$2:$ZZ$956, 590, MATCH($B$2, resultados!$A$1:$ZZ$1, 0))</f>
        <v/>
      </c>
      <c r="C596">
        <f>INDEX(resultados!$A$2:$ZZ$956, 590, MATCH($B$3, resultados!$A$1:$ZZ$1, 0))</f>
        <v/>
      </c>
    </row>
    <row r="597">
      <c r="A597">
        <f>INDEX(resultados!$A$2:$ZZ$956, 591, MATCH($B$1, resultados!$A$1:$ZZ$1, 0))</f>
        <v/>
      </c>
      <c r="B597">
        <f>INDEX(resultados!$A$2:$ZZ$956, 591, MATCH($B$2, resultados!$A$1:$ZZ$1, 0))</f>
        <v/>
      </c>
      <c r="C597">
        <f>INDEX(resultados!$A$2:$ZZ$956, 591, MATCH($B$3, resultados!$A$1:$ZZ$1, 0))</f>
        <v/>
      </c>
    </row>
    <row r="598">
      <c r="A598">
        <f>INDEX(resultados!$A$2:$ZZ$956, 592, MATCH($B$1, resultados!$A$1:$ZZ$1, 0))</f>
        <v/>
      </c>
      <c r="B598">
        <f>INDEX(resultados!$A$2:$ZZ$956, 592, MATCH($B$2, resultados!$A$1:$ZZ$1, 0))</f>
        <v/>
      </c>
      <c r="C598">
        <f>INDEX(resultados!$A$2:$ZZ$956, 592, MATCH($B$3, resultados!$A$1:$ZZ$1, 0))</f>
        <v/>
      </c>
    </row>
    <row r="599">
      <c r="A599">
        <f>INDEX(resultados!$A$2:$ZZ$956, 593, MATCH($B$1, resultados!$A$1:$ZZ$1, 0))</f>
        <v/>
      </c>
      <c r="B599">
        <f>INDEX(resultados!$A$2:$ZZ$956, 593, MATCH($B$2, resultados!$A$1:$ZZ$1, 0))</f>
        <v/>
      </c>
      <c r="C599">
        <f>INDEX(resultados!$A$2:$ZZ$956, 593, MATCH($B$3, resultados!$A$1:$ZZ$1, 0))</f>
        <v/>
      </c>
    </row>
    <row r="600">
      <c r="A600">
        <f>INDEX(resultados!$A$2:$ZZ$956, 594, MATCH($B$1, resultados!$A$1:$ZZ$1, 0))</f>
        <v/>
      </c>
      <c r="B600">
        <f>INDEX(resultados!$A$2:$ZZ$956, 594, MATCH($B$2, resultados!$A$1:$ZZ$1, 0))</f>
        <v/>
      </c>
      <c r="C600">
        <f>INDEX(resultados!$A$2:$ZZ$956, 594, MATCH($B$3, resultados!$A$1:$ZZ$1, 0))</f>
        <v/>
      </c>
    </row>
    <row r="601">
      <c r="A601">
        <f>INDEX(resultados!$A$2:$ZZ$956, 595, MATCH($B$1, resultados!$A$1:$ZZ$1, 0))</f>
        <v/>
      </c>
      <c r="B601">
        <f>INDEX(resultados!$A$2:$ZZ$956, 595, MATCH($B$2, resultados!$A$1:$ZZ$1, 0))</f>
        <v/>
      </c>
      <c r="C601">
        <f>INDEX(resultados!$A$2:$ZZ$956, 595, MATCH($B$3, resultados!$A$1:$ZZ$1, 0))</f>
        <v/>
      </c>
    </row>
    <row r="602">
      <c r="A602">
        <f>INDEX(resultados!$A$2:$ZZ$956, 596, MATCH($B$1, resultados!$A$1:$ZZ$1, 0))</f>
        <v/>
      </c>
      <c r="B602">
        <f>INDEX(resultados!$A$2:$ZZ$956, 596, MATCH($B$2, resultados!$A$1:$ZZ$1, 0))</f>
        <v/>
      </c>
      <c r="C602">
        <f>INDEX(resultados!$A$2:$ZZ$956, 596, MATCH($B$3, resultados!$A$1:$ZZ$1, 0))</f>
        <v/>
      </c>
    </row>
    <row r="603">
      <c r="A603">
        <f>INDEX(resultados!$A$2:$ZZ$956, 597, MATCH($B$1, resultados!$A$1:$ZZ$1, 0))</f>
        <v/>
      </c>
      <c r="B603">
        <f>INDEX(resultados!$A$2:$ZZ$956, 597, MATCH($B$2, resultados!$A$1:$ZZ$1, 0))</f>
        <v/>
      </c>
      <c r="C603">
        <f>INDEX(resultados!$A$2:$ZZ$956, 597, MATCH($B$3, resultados!$A$1:$ZZ$1, 0))</f>
        <v/>
      </c>
    </row>
    <row r="604">
      <c r="A604">
        <f>INDEX(resultados!$A$2:$ZZ$956, 598, MATCH($B$1, resultados!$A$1:$ZZ$1, 0))</f>
        <v/>
      </c>
      <c r="B604">
        <f>INDEX(resultados!$A$2:$ZZ$956, 598, MATCH($B$2, resultados!$A$1:$ZZ$1, 0))</f>
        <v/>
      </c>
      <c r="C604">
        <f>INDEX(resultados!$A$2:$ZZ$956, 598, MATCH($B$3, resultados!$A$1:$ZZ$1, 0))</f>
        <v/>
      </c>
    </row>
    <row r="605">
      <c r="A605">
        <f>INDEX(resultados!$A$2:$ZZ$956, 599, MATCH($B$1, resultados!$A$1:$ZZ$1, 0))</f>
        <v/>
      </c>
      <c r="B605">
        <f>INDEX(resultados!$A$2:$ZZ$956, 599, MATCH($B$2, resultados!$A$1:$ZZ$1, 0))</f>
        <v/>
      </c>
      <c r="C605">
        <f>INDEX(resultados!$A$2:$ZZ$956, 599, MATCH($B$3, resultados!$A$1:$ZZ$1, 0))</f>
        <v/>
      </c>
    </row>
    <row r="606">
      <c r="A606">
        <f>INDEX(resultados!$A$2:$ZZ$956, 600, MATCH($B$1, resultados!$A$1:$ZZ$1, 0))</f>
        <v/>
      </c>
      <c r="B606">
        <f>INDEX(resultados!$A$2:$ZZ$956, 600, MATCH($B$2, resultados!$A$1:$ZZ$1, 0))</f>
        <v/>
      </c>
      <c r="C606">
        <f>INDEX(resultados!$A$2:$ZZ$956, 600, MATCH($B$3, resultados!$A$1:$ZZ$1, 0))</f>
        <v/>
      </c>
    </row>
    <row r="607">
      <c r="A607">
        <f>INDEX(resultados!$A$2:$ZZ$956, 601, MATCH($B$1, resultados!$A$1:$ZZ$1, 0))</f>
        <v/>
      </c>
      <c r="B607">
        <f>INDEX(resultados!$A$2:$ZZ$956, 601, MATCH($B$2, resultados!$A$1:$ZZ$1, 0))</f>
        <v/>
      </c>
      <c r="C607">
        <f>INDEX(resultados!$A$2:$ZZ$956, 601, MATCH($B$3, resultados!$A$1:$ZZ$1, 0))</f>
        <v/>
      </c>
    </row>
    <row r="608">
      <c r="A608">
        <f>INDEX(resultados!$A$2:$ZZ$956, 602, MATCH($B$1, resultados!$A$1:$ZZ$1, 0))</f>
        <v/>
      </c>
      <c r="B608">
        <f>INDEX(resultados!$A$2:$ZZ$956, 602, MATCH($B$2, resultados!$A$1:$ZZ$1, 0))</f>
        <v/>
      </c>
      <c r="C608">
        <f>INDEX(resultados!$A$2:$ZZ$956, 602, MATCH($B$3, resultados!$A$1:$ZZ$1, 0))</f>
        <v/>
      </c>
    </row>
    <row r="609">
      <c r="A609">
        <f>INDEX(resultados!$A$2:$ZZ$956, 603, MATCH($B$1, resultados!$A$1:$ZZ$1, 0))</f>
        <v/>
      </c>
      <c r="B609">
        <f>INDEX(resultados!$A$2:$ZZ$956, 603, MATCH($B$2, resultados!$A$1:$ZZ$1, 0))</f>
        <v/>
      </c>
      <c r="C609">
        <f>INDEX(resultados!$A$2:$ZZ$956, 603, MATCH($B$3, resultados!$A$1:$ZZ$1, 0))</f>
        <v/>
      </c>
    </row>
    <row r="610">
      <c r="A610">
        <f>INDEX(resultados!$A$2:$ZZ$956, 604, MATCH($B$1, resultados!$A$1:$ZZ$1, 0))</f>
        <v/>
      </c>
      <c r="B610">
        <f>INDEX(resultados!$A$2:$ZZ$956, 604, MATCH($B$2, resultados!$A$1:$ZZ$1, 0))</f>
        <v/>
      </c>
      <c r="C610">
        <f>INDEX(resultados!$A$2:$ZZ$956, 604, MATCH($B$3, resultados!$A$1:$ZZ$1, 0))</f>
        <v/>
      </c>
    </row>
    <row r="611">
      <c r="A611">
        <f>INDEX(resultados!$A$2:$ZZ$956, 605, MATCH($B$1, resultados!$A$1:$ZZ$1, 0))</f>
        <v/>
      </c>
      <c r="B611">
        <f>INDEX(resultados!$A$2:$ZZ$956, 605, MATCH($B$2, resultados!$A$1:$ZZ$1, 0))</f>
        <v/>
      </c>
      <c r="C611">
        <f>INDEX(resultados!$A$2:$ZZ$956, 605, MATCH($B$3, resultados!$A$1:$ZZ$1, 0))</f>
        <v/>
      </c>
    </row>
    <row r="612">
      <c r="A612">
        <f>INDEX(resultados!$A$2:$ZZ$956, 606, MATCH($B$1, resultados!$A$1:$ZZ$1, 0))</f>
        <v/>
      </c>
      <c r="B612">
        <f>INDEX(resultados!$A$2:$ZZ$956, 606, MATCH($B$2, resultados!$A$1:$ZZ$1, 0))</f>
        <v/>
      </c>
      <c r="C612">
        <f>INDEX(resultados!$A$2:$ZZ$956, 606, MATCH($B$3, resultados!$A$1:$ZZ$1, 0))</f>
        <v/>
      </c>
    </row>
    <row r="613">
      <c r="A613">
        <f>INDEX(resultados!$A$2:$ZZ$956, 607, MATCH($B$1, resultados!$A$1:$ZZ$1, 0))</f>
        <v/>
      </c>
      <c r="B613">
        <f>INDEX(resultados!$A$2:$ZZ$956, 607, MATCH($B$2, resultados!$A$1:$ZZ$1, 0))</f>
        <v/>
      </c>
      <c r="C613">
        <f>INDEX(resultados!$A$2:$ZZ$956, 607, MATCH($B$3, resultados!$A$1:$ZZ$1, 0))</f>
        <v/>
      </c>
    </row>
    <row r="614">
      <c r="A614">
        <f>INDEX(resultados!$A$2:$ZZ$956, 608, MATCH($B$1, resultados!$A$1:$ZZ$1, 0))</f>
        <v/>
      </c>
      <c r="B614">
        <f>INDEX(resultados!$A$2:$ZZ$956, 608, MATCH($B$2, resultados!$A$1:$ZZ$1, 0))</f>
        <v/>
      </c>
      <c r="C614">
        <f>INDEX(resultados!$A$2:$ZZ$956, 608, MATCH($B$3, resultados!$A$1:$ZZ$1, 0))</f>
        <v/>
      </c>
    </row>
    <row r="615">
      <c r="A615">
        <f>INDEX(resultados!$A$2:$ZZ$956, 609, MATCH($B$1, resultados!$A$1:$ZZ$1, 0))</f>
        <v/>
      </c>
      <c r="B615">
        <f>INDEX(resultados!$A$2:$ZZ$956, 609, MATCH($B$2, resultados!$A$1:$ZZ$1, 0))</f>
        <v/>
      </c>
      <c r="C615">
        <f>INDEX(resultados!$A$2:$ZZ$956, 609, MATCH($B$3, resultados!$A$1:$ZZ$1, 0))</f>
        <v/>
      </c>
    </row>
    <row r="616">
      <c r="A616">
        <f>INDEX(resultados!$A$2:$ZZ$956, 610, MATCH($B$1, resultados!$A$1:$ZZ$1, 0))</f>
        <v/>
      </c>
      <c r="B616">
        <f>INDEX(resultados!$A$2:$ZZ$956, 610, MATCH($B$2, resultados!$A$1:$ZZ$1, 0))</f>
        <v/>
      </c>
      <c r="C616">
        <f>INDEX(resultados!$A$2:$ZZ$956, 610, MATCH($B$3, resultados!$A$1:$ZZ$1, 0))</f>
        <v/>
      </c>
    </row>
    <row r="617">
      <c r="A617">
        <f>INDEX(resultados!$A$2:$ZZ$956, 611, MATCH($B$1, resultados!$A$1:$ZZ$1, 0))</f>
        <v/>
      </c>
      <c r="B617">
        <f>INDEX(resultados!$A$2:$ZZ$956, 611, MATCH($B$2, resultados!$A$1:$ZZ$1, 0))</f>
        <v/>
      </c>
      <c r="C617">
        <f>INDEX(resultados!$A$2:$ZZ$956, 611, MATCH($B$3, resultados!$A$1:$ZZ$1, 0))</f>
        <v/>
      </c>
    </row>
    <row r="618">
      <c r="A618">
        <f>INDEX(resultados!$A$2:$ZZ$956, 612, MATCH($B$1, resultados!$A$1:$ZZ$1, 0))</f>
        <v/>
      </c>
      <c r="B618">
        <f>INDEX(resultados!$A$2:$ZZ$956, 612, MATCH($B$2, resultados!$A$1:$ZZ$1, 0))</f>
        <v/>
      </c>
      <c r="C618">
        <f>INDEX(resultados!$A$2:$ZZ$956, 612, MATCH($B$3, resultados!$A$1:$ZZ$1, 0))</f>
        <v/>
      </c>
    </row>
    <row r="619">
      <c r="A619">
        <f>INDEX(resultados!$A$2:$ZZ$956, 613, MATCH($B$1, resultados!$A$1:$ZZ$1, 0))</f>
        <v/>
      </c>
      <c r="B619">
        <f>INDEX(resultados!$A$2:$ZZ$956, 613, MATCH($B$2, resultados!$A$1:$ZZ$1, 0))</f>
        <v/>
      </c>
      <c r="C619">
        <f>INDEX(resultados!$A$2:$ZZ$956, 613, MATCH($B$3, resultados!$A$1:$ZZ$1, 0))</f>
        <v/>
      </c>
    </row>
    <row r="620">
      <c r="A620">
        <f>INDEX(resultados!$A$2:$ZZ$956, 614, MATCH($B$1, resultados!$A$1:$ZZ$1, 0))</f>
        <v/>
      </c>
      <c r="B620">
        <f>INDEX(resultados!$A$2:$ZZ$956, 614, MATCH($B$2, resultados!$A$1:$ZZ$1, 0))</f>
        <v/>
      </c>
      <c r="C620">
        <f>INDEX(resultados!$A$2:$ZZ$956, 614, MATCH($B$3, resultados!$A$1:$ZZ$1, 0))</f>
        <v/>
      </c>
    </row>
    <row r="621">
      <c r="A621">
        <f>INDEX(resultados!$A$2:$ZZ$956, 615, MATCH($B$1, resultados!$A$1:$ZZ$1, 0))</f>
        <v/>
      </c>
      <c r="B621">
        <f>INDEX(resultados!$A$2:$ZZ$956, 615, MATCH($B$2, resultados!$A$1:$ZZ$1, 0))</f>
        <v/>
      </c>
      <c r="C621">
        <f>INDEX(resultados!$A$2:$ZZ$956, 615, MATCH($B$3, resultados!$A$1:$ZZ$1, 0))</f>
        <v/>
      </c>
    </row>
    <row r="622">
      <c r="A622">
        <f>INDEX(resultados!$A$2:$ZZ$956, 616, MATCH($B$1, resultados!$A$1:$ZZ$1, 0))</f>
        <v/>
      </c>
      <c r="B622">
        <f>INDEX(resultados!$A$2:$ZZ$956, 616, MATCH($B$2, resultados!$A$1:$ZZ$1, 0))</f>
        <v/>
      </c>
      <c r="C622">
        <f>INDEX(resultados!$A$2:$ZZ$956, 616, MATCH($B$3, resultados!$A$1:$ZZ$1, 0))</f>
        <v/>
      </c>
    </row>
    <row r="623">
      <c r="A623">
        <f>INDEX(resultados!$A$2:$ZZ$956, 617, MATCH($B$1, resultados!$A$1:$ZZ$1, 0))</f>
        <v/>
      </c>
      <c r="B623">
        <f>INDEX(resultados!$A$2:$ZZ$956, 617, MATCH($B$2, resultados!$A$1:$ZZ$1, 0))</f>
        <v/>
      </c>
      <c r="C623">
        <f>INDEX(resultados!$A$2:$ZZ$956, 617, MATCH($B$3, resultados!$A$1:$ZZ$1, 0))</f>
        <v/>
      </c>
    </row>
    <row r="624">
      <c r="A624">
        <f>INDEX(resultados!$A$2:$ZZ$956, 618, MATCH($B$1, resultados!$A$1:$ZZ$1, 0))</f>
        <v/>
      </c>
      <c r="B624">
        <f>INDEX(resultados!$A$2:$ZZ$956, 618, MATCH($B$2, resultados!$A$1:$ZZ$1, 0))</f>
        <v/>
      </c>
      <c r="C624">
        <f>INDEX(resultados!$A$2:$ZZ$956, 618, MATCH($B$3, resultados!$A$1:$ZZ$1, 0))</f>
        <v/>
      </c>
    </row>
    <row r="625">
      <c r="A625">
        <f>INDEX(resultados!$A$2:$ZZ$956, 619, MATCH($B$1, resultados!$A$1:$ZZ$1, 0))</f>
        <v/>
      </c>
      <c r="B625">
        <f>INDEX(resultados!$A$2:$ZZ$956, 619, MATCH($B$2, resultados!$A$1:$ZZ$1, 0))</f>
        <v/>
      </c>
      <c r="C625">
        <f>INDEX(resultados!$A$2:$ZZ$956, 619, MATCH($B$3, resultados!$A$1:$ZZ$1, 0))</f>
        <v/>
      </c>
    </row>
    <row r="626">
      <c r="A626">
        <f>INDEX(resultados!$A$2:$ZZ$956, 620, MATCH($B$1, resultados!$A$1:$ZZ$1, 0))</f>
        <v/>
      </c>
      <c r="B626">
        <f>INDEX(resultados!$A$2:$ZZ$956, 620, MATCH($B$2, resultados!$A$1:$ZZ$1, 0))</f>
        <v/>
      </c>
      <c r="C626">
        <f>INDEX(resultados!$A$2:$ZZ$956, 620, MATCH($B$3, resultados!$A$1:$ZZ$1, 0))</f>
        <v/>
      </c>
    </row>
    <row r="627">
      <c r="A627">
        <f>INDEX(resultados!$A$2:$ZZ$956, 621, MATCH($B$1, resultados!$A$1:$ZZ$1, 0))</f>
        <v/>
      </c>
      <c r="B627">
        <f>INDEX(resultados!$A$2:$ZZ$956, 621, MATCH($B$2, resultados!$A$1:$ZZ$1, 0))</f>
        <v/>
      </c>
      <c r="C627">
        <f>INDEX(resultados!$A$2:$ZZ$956, 621, MATCH($B$3, resultados!$A$1:$ZZ$1, 0))</f>
        <v/>
      </c>
    </row>
    <row r="628">
      <c r="A628">
        <f>INDEX(resultados!$A$2:$ZZ$956, 622, MATCH($B$1, resultados!$A$1:$ZZ$1, 0))</f>
        <v/>
      </c>
      <c r="B628">
        <f>INDEX(resultados!$A$2:$ZZ$956, 622, MATCH($B$2, resultados!$A$1:$ZZ$1, 0))</f>
        <v/>
      </c>
      <c r="C628">
        <f>INDEX(resultados!$A$2:$ZZ$956, 622, MATCH($B$3, resultados!$A$1:$ZZ$1, 0))</f>
        <v/>
      </c>
    </row>
    <row r="629">
      <c r="A629">
        <f>INDEX(resultados!$A$2:$ZZ$956, 623, MATCH($B$1, resultados!$A$1:$ZZ$1, 0))</f>
        <v/>
      </c>
      <c r="B629">
        <f>INDEX(resultados!$A$2:$ZZ$956, 623, MATCH($B$2, resultados!$A$1:$ZZ$1, 0))</f>
        <v/>
      </c>
      <c r="C629">
        <f>INDEX(resultados!$A$2:$ZZ$956, 623, MATCH($B$3, resultados!$A$1:$ZZ$1, 0))</f>
        <v/>
      </c>
    </row>
    <row r="630">
      <c r="A630">
        <f>INDEX(resultados!$A$2:$ZZ$956, 624, MATCH($B$1, resultados!$A$1:$ZZ$1, 0))</f>
        <v/>
      </c>
      <c r="B630">
        <f>INDEX(resultados!$A$2:$ZZ$956, 624, MATCH($B$2, resultados!$A$1:$ZZ$1, 0))</f>
        <v/>
      </c>
      <c r="C630">
        <f>INDEX(resultados!$A$2:$ZZ$956, 624, MATCH($B$3, resultados!$A$1:$ZZ$1, 0))</f>
        <v/>
      </c>
    </row>
    <row r="631">
      <c r="A631">
        <f>INDEX(resultados!$A$2:$ZZ$956, 625, MATCH($B$1, resultados!$A$1:$ZZ$1, 0))</f>
        <v/>
      </c>
      <c r="B631">
        <f>INDEX(resultados!$A$2:$ZZ$956, 625, MATCH($B$2, resultados!$A$1:$ZZ$1, 0))</f>
        <v/>
      </c>
      <c r="C631">
        <f>INDEX(resultados!$A$2:$ZZ$956, 625, MATCH($B$3, resultados!$A$1:$ZZ$1, 0))</f>
        <v/>
      </c>
    </row>
    <row r="632">
      <c r="A632">
        <f>INDEX(resultados!$A$2:$ZZ$956, 626, MATCH($B$1, resultados!$A$1:$ZZ$1, 0))</f>
        <v/>
      </c>
      <c r="B632">
        <f>INDEX(resultados!$A$2:$ZZ$956, 626, MATCH($B$2, resultados!$A$1:$ZZ$1, 0))</f>
        <v/>
      </c>
      <c r="C632">
        <f>INDEX(resultados!$A$2:$ZZ$956, 626, MATCH($B$3, resultados!$A$1:$ZZ$1, 0))</f>
        <v/>
      </c>
    </row>
    <row r="633">
      <c r="A633">
        <f>INDEX(resultados!$A$2:$ZZ$956, 627, MATCH($B$1, resultados!$A$1:$ZZ$1, 0))</f>
        <v/>
      </c>
      <c r="B633">
        <f>INDEX(resultados!$A$2:$ZZ$956, 627, MATCH($B$2, resultados!$A$1:$ZZ$1, 0))</f>
        <v/>
      </c>
      <c r="C633">
        <f>INDEX(resultados!$A$2:$ZZ$956, 627, MATCH($B$3, resultados!$A$1:$ZZ$1, 0))</f>
        <v/>
      </c>
    </row>
    <row r="634">
      <c r="A634">
        <f>INDEX(resultados!$A$2:$ZZ$956, 628, MATCH($B$1, resultados!$A$1:$ZZ$1, 0))</f>
        <v/>
      </c>
      <c r="B634">
        <f>INDEX(resultados!$A$2:$ZZ$956, 628, MATCH($B$2, resultados!$A$1:$ZZ$1, 0))</f>
        <v/>
      </c>
      <c r="C634">
        <f>INDEX(resultados!$A$2:$ZZ$956, 628, MATCH($B$3, resultados!$A$1:$ZZ$1, 0))</f>
        <v/>
      </c>
    </row>
    <row r="635">
      <c r="A635">
        <f>INDEX(resultados!$A$2:$ZZ$956, 629, MATCH($B$1, resultados!$A$1:$ZZ$1, 0))</f>
        <v/>
      </c>
      <c r="B635">
        <f>INDEX(resultados!$A$2:$ZZ$956, 629, MATCH($B$2, resultados!$A$1:$ZZ$1, 0))</f>
        <v/>
      </c>
      <c r="C635">
        <f>INDEX(resultados!$A$2:$ZZ$956, 629, MATCH($B$3, resultados!$A$1:$ZZ$1, 0))</f>
        <v/>
      </c>
    </row>
    <row r="636">
      <c r="A636">
        <f>INDEX(resultados!$A$2:$ZZ$956, 630, MATCH($B$1, resultados!$A$1:$ZZ$1, 0))</f>
        <v/>
      </c>
      <c r="B636">
        <f>INDEX(resultados!$A$2:$ZZ$956, 630, MATCH($B$2, resultados!$A$1:$ZZ$1, 0))</f>
        <v/>
      </c>
      <c r="C636">
        <f>INDEX(resultados!$A$2:$ZZ$956, 630, MATCH($B$3, resultados!$A$1:$ZZ$1, 0))</f>
        <v/>
      </c>
    </row>
    <row r="637">
      <c r="A637">
        <f>INDEX(resultados!$A$2:$ZZ$956, 631, MATCH($B$1, resultados!$A$1:$ZZ$1, 0))</f>
        <v/>
      </c>
      <c r="B637">
        <f>INDEX(resultados!$A$2:$ZZ$956, 631, MATCH($B$2, resultados!$A$1:$ZZ$1, 0))</f>
        <v/>
      </c>
      <c r="C637">
        <f>INDEX(resultados!$A$2:$ZZ$956, 631, MATCH($B$3, resultados!$A$1:$ZZ$1, 0))</f>
        <v/>
      </c>
    </row>
    <row r="638">
      <c r="A638">
        <f>INDEX(resultados!$A$2:$ZZ$956, 632, MATCH($B$1, resultados!$A$1:$ZZ$1, 0))</f>
        <v/>
      </c>
      <c r="B638">
        <f>INDEX(resultados!$A$2:$ZZ$956, 632, MATCH($B$2, resultados!$A$1:$ZZ$1, 0))</f>
        <v/>
      </c>
      <c r="C638">
        <f>INDEX(resultados!$A$2:$ZZ$956, 632, MATCH($B$3, resultados!$A$1:$ZZ$1, 0))</f>
        <v/>
      </c>
    </row>
    <row r="639">
      <c r="A639">
        <f>INDEX(resultados!$A$2:$ZZ$956, 633, MATCH($B$1, resultados!$A$1:$ZZ$1, 0))</f>
        <v/>
      </c>
      <c r="B639">
        <f>INDEX(resultados!$A$2:$ZZ$956, 633, MATCH($B$2, resultados!$A$1:$ZZ$1, 0))</f>
        <v/>
      </c>
      <c r="C639">
        <f>INDEX(resultados!$A$2:$ZZ$956, 633, MATCH($B$3, resultados!$A$1:$ZZ$1, 0))</f>
        <v/>
      </c>
    </row>
    <row r="640">
      <c r="A640">
        <f>INDEX(resultados!$A$2:$ZZ$956, 634, MATCH($B$1, resultados!$A$1:$ZZ$1, 0))</f>
        <v/>
      </c>
      <c r="B640">
        <f>INDEX(resultados!$A$2:$ZZ$956, 634, MATCH($B$2, resultados!$A$1:$ZZ$1, 0))</f>
        <v/>
      </c>
      <c r="C640">
        <f>INDEX(resultados!$A$2:$ZZ$956, 634, MATCH($B$3, resultados!$A$1:$ZZ$1, 0))</f>
        <v/>
      </c>
    </row>
    <row r="641">
      <c r="A641">
        <f>INDEX(resultados!$A$2:$ZZ$956, 635, MATCH($B$1, resultados!$A$1:$ZZ$1, 0))</f>
        <v/>
      </c>
      <c r="B641">
        <f>INDEX(resultados!$A$2:$ZZ$956, 635, MATCH($B$2, resultados!$A$1:$ZZ$1, 0))</f>
        <v/>
      </c>
      <c r="C641">
        <f>INDEX(resultados!$A$2:$ZZ$956, 635, MATCH($B$3, resultados!$A$1:$ZZ$1, 0))</f>
        <v/>
      </c>
    </row>
    <row r="642">
      <c r="A642">
        <f>INDEX(resultados!$A$2:$ZZ$956, 636, MATCH($B$1, resultados!$A$1:$ZZ$1, 0))</f>
        <v/>
      </c>
      <c r="B642">
        <f>INDEX(resultados!$A$2:$ZZ$956, 636, MATCH($B$2, resultados!$A$1:$ZZ$1, 0))</f>
        <v/>
      </c>
      <c r="C642">
        <f>INDEX(resultados!$A$2:$ZZ$956, 636, MATCH($B$3, resultados!$A$1:$ZZ$1, 0))</f>
        <v/>
      </c>
    </row>
    <row r="643">
      <c r="A643">
        <f>INDEX(resultados!$A$2:$ZZ$956, 637, MATCH($B$1, resultados!$A$1:$ZZ$1, 0))</f>
        <v/>
      </c>
      <c r="B643">
        <f>INDEX(resultados!$A$2:$ZZ$956, 637, MATCH($B$2, resultados!$A$1:$ZZ$1, 0))</f>
        <v/>
      </c>
      <c r="C643">
        <f>INDEX(resultados!$A$2:$ZZ$956, 637, MATCH($B$3, resultados!$A$1:$ZZ$1, 0))</f>
        <v/>
      </c>
    </row>
    <row r="644">
      <c r="A644">
        <f>INDEX(resultados!$A$2:$ZZ$956, 638, MATCH($B$1, resultados!$A$1:$ZZ$1, 0))</f>
        <v/>
      </c>
      <c r="B644">
        <f>INDEX(resultados!$A$2:$ZZ$956, 638, MATCH($B$2, resultados!$A$1:$ZZ$1, 0))</f>
        <v/>
      </c>
      <c r="C644">
        <f>INDEX(resultados!$A$2:$ZZ$956, 638, MATCH($B$3, resultados!$A$1:$ZZ$1, 0))</f>
        <v/>
      </c>
    </row>
    <row r="645">
      <c r="A645">
        <f>INDEX(resultados!$A$2:$ZZ$956, 639, MATCH($B$1, resultados!$A$1:$ZZ$1, 0))</f>
        <v/>
      </c>
      <c r="B645">
        <f>INDEX(resultados!$A$2:$ZZ$956, 639, MATCH($B$2, resultados!$A$1:$ZZ$1, 0))</f>
        <v/>
      </c>
      <c r="C645">
        <f>INDEX(resultados!$A$2:$ZZ$956, 639, MATCH($B$3, resultados!$A$1:$ZZ$1, 0))</f>
        <v/>
      </c>
    </row>
    <row r="646">
      <c r="A646">
        <f>INDEX(resultados!$A$2:$ZZ$956, 640, MATCH($B$1, resultados!$A$1:$ZZ$1, 0))</f>
        <v/>
      </c>
      <c r="B646">
        <f>INDEX(resultados!$A$2:$ZZ$956, 640, MATCH($B$2, resultados!$A$1:$ZZ$1, 0))</f>
        <v/>
      </c>
      <c r="C646">
        <f>INDEX(resultados!$A$2:$ZZ$956, 640, MATCH($B$3, resultados!$A$1:$ZZ$1, 0))</f>
        <v/>
      </c>
    </row>
    <row r="647">
      <c r="A647">
        <f>INDEX(resultados!$A$2:$ZZ$956, 641, MATCH($B$1, resultados!$A$1:$ZZ$1, 0))</f>
        <v/>
      </c>
      <c r="B647">
        <f>INDEX(resultados!$A$2:$ZZ$956, 641, MATCH($B$2, resultados!$A$1:$ZZ$1, 0))</f>
        <v/>
      </c>
      <c r="C647">
        <f>INDEX(resultados!$A$2:$ZZ$956, 641, MATCH($B$3, resultados!$A$1:$ZZ$1, 0))</f>
        <v/>
      </c>
    </row>
    <row r="648">
      <c r="A648">
        <f>INDEX(resultados!$A$2:$ZZ$956, 642, MATCH($B$1, resultados!$A$1:$ZZ$1, 0))</f>
        <v/>
      </c>
      <c r="B648">
        <f>INDEX(resultados!$A$2:$ZZ$956, 642, MATCH($B$2, resultados!$A$1:$ZZ$1, 0))</f>
        <v/>
      </c>
      <c r="C648">
        <f>INDEX(resultados!$A$2:$ZZ$956, 642, MATCH($B$3, resultados!$A$1:$ZZ$1, 0))</f>
        <v/>
      </c>
    </row>
    <row r="649">
      <c r="A649">
        <f>INDEX(resultados!$A$2:$ZZ$956, 643, MATCH($B$1, resultados!$A$1:$ZZ$1, 0))</f>
        <v/>
      </c>
      <c r="B649">
        <f>INDEX(resultados!$A$2:$ZZ$956, 643, MATCH($B$2, resultados!$A$1:$ZZ$1, 0))</f>
        <v/>
      </c>
      <c r="C649">
        <f>INDEX(resultados!$A$2:$ZZ$956, 643, MATCH($B$3, resultados!$A$1:$ZZ$1, 0))</f>
        <v/>
      </c>
    </row>
    <row r="650">
      <c r="A650">
        <f>INDEX(resultados!$A$2:$ZZ$956, 644, MATCH($B$1, resultados!$A$1:$ZZ$1, 0))</f>
        <v/>
      </c>
      <c r="B650">
        <f>INDEX(resultados!$A$2:$ZZ$956, 644, MATCH($B$2, resultados!$A$1:$ZZ$1, 0))</f>
        <v/>
      </c>
      <c r="C650">
        <f>INDEX(resultados!$A$2:$ZZ$956, 644, MATCH($B$3, resultados!$A$1:$ZZ$1, 0))</f>
        <v/>
      </c>
    </row>
    <row r="651">
      <c r="A651">
        <f>INDEX(resultados!$A$2:$ZZ$956, 645, MATCH($B$1, resultados!$A$1:$ZZ$1, 0))</f>
        <v/>
      </c>
      <c r="B651">
        <f>INDEX(resultados!$A$2:$ZZ$956, 645, MATCH($B$2, resultados!$A$1:$ZZ$1, 0))</f>
        <v/>
      </c>
      <c r="C651">
        <f>INDEX(resultados!$A$2:$ZZ$956, 645, MATCH($B$3, resultados!$A$1:$ZZ$1, 0))</f>
        <v/>
      </c>
    </row>
    <row r="652">
      <c r="A652">
        <f>INDEX(resultados!$A$2:$ZZ$956, 646, MATCH($B$1, resultados!$A$1:$ZZ$1, 0))</f>
        <v/>
      </c>
      <c r="B652">
        <f>INDEX(resultados!$A$2:$ZZ$956, 646, MATCH($B$2, resultados!$A$1:$ZZ$1, 0))</f>
        <v/>
      </c>
      <c r="C652">
        <f>INDEX(resultados!$A$2:$ZZ$956, 646, MATCH($B$3, resultados!$A$1:$ZZ$1, 0))</f>
        <v/>
      </c>
    </row>
    <row r="653">
      <c r="A653">
        <f>INDEX(resultados!$A$2:$ZZ$956, 647, MATCH($B$1, resultados!$A$1:$ZZ$1, 0))</f>
        <v/>
      </c>
      <c r="B653">
        <f>INDEX(resultados!$A$2:$ZZ$956, 647, MATCH($B$2, resultados!$A$1:$ZZ$1, 0))</f>
        <v/>
      </c>
      <c r="C653">
        <f>INDEX(resultados!$A$2:$ZZ$956, 647, MATCH($B$3, resultados!$A$1:$ZZ$1, 0))</f>
        <v/>
      </c>
    </row>
    <row r="654">
      <c r="A654">
        <f>INDEX(resultados!$A$2:$ZZ$956, 648, MATCH($B$1, resultados!$A$1:$ZZ$1, 0))</f>
        <v/>
      </c>
      <c r="B654">
        <f>INDEX(resultados!$A$2:$ZZ$956, 648, MATCH($B$2, resultados!$A$1:$ZZ$1, 0))</f>
        <v/>
      </c>
      <c r="C654">
        <f>INDEX(resultados!$A$2:$ZZ$956, 648, MATCH($B$3, resultados!$A$1:$ZZ$1, 0))</f>
        <v/>
      </c>
    </row>
    <row r="655">
      <c r="A655">
        <f>INDEX(resultados!$A$2:$ZZ$956, 649, MATCH($B$1, resultados!$A$1:$ZZ$1, 0))</f>
        <v/>
      </c>
      <c r="B655">
        <f>INDEX(resultados!$A$2:$ZZ$956, 649, MATCH($B$2, resultados!$A$1:$ZZ$1, 0))</f>
        <v/>
      </c>
      <c r="C655">
        <f>INDEX(resultados!$A$2:$ZZ$956, 649, MATCH($B$3, resultados!$A$1:$ZZ$1, 0))</f>
        <v/>
      </c>
    </row>
    <row r="656">
      <c r="A656">
        <f>INDEX(resultados!$A$2:$ZZ$956, 650, MATCH($B$1, resultados!$A$1:$ZZ$1, 0))</f>
        <v/>
      </c>
      <c r="B656">
        <f>INDEX(resultados!$A$2:$ZZ$956, 650, MATCH($B$2, resultados!$A$1:$ZZ$1, 0))</f>
        <v/>
      </c>
      <c r="C656">
        <f>INDEX(resultados!$A$2:$ZZ$956, 650, MATCH($B$3, resultados!$A$1:$ZZ$1, 0))</f>
        <v/>
      </c>
    </row>
    <row r="657">
      <c r="A657">
        <f>INDEX(resultados!$A$2:$ZZ$956, 651, MATCH($B$1, resultados!$A$1:$ZZ$1, 0))</f>
        <v/>
      </c>
      <c r="B657">
        <f>INDEX(resultados!$A$2:$ZZ$956, 651, MATCH($B$2, resultados!$A$1:$ZZ$1, 0))</f>
        <v/>
      </c>
      <c r="C657">
        <f>INDEX(resultados!$A$2:$ZZ$956, 651, MATCH($B$3, resultados!$A$1:$ZZ$1, 0))</f>
        <v/>
      </c>
    </row>
    <row r="658">
      <c r="A658">
        <f>INDEX(resultados!$A$2:$ZZ$956, 652, MATCH($B$1, resultados!$A$1:$ZZ$1, 0))</f>
        <v/>
      </c>
      <c r="B658">
        <f>INDEX(resultados!$A$2:$ZZ$956, 652, MATCH($B$2, resultados!$A$1:$ZZ$1, 0))</f>
        <v/>
      </c>
      <c r="C658">
        <f>INDEX(resultados!$A$2:$ZZ$956, 652, MATCH($B$3, resultados!$A$1:$ZZ$1, 0))</f>
        <v/>
      </c>
    </row>
    <row r="659">
      <c r="A659">
        <f>INDEX(resultados!$A$2:$ZZ$956, 653, MATCH($B$1, resultados!$A$1:$ZZ$1, 0))</f>
        <v/>
      </c>
      <c r="B659">
        <f>INDEX(resultados!$A$2:$ZZ$956, 653, MATCH($B$2, resultados!$A$1:$ZZ$1, 0))</f>
        <v/>
      </c>
      <c r="C659">
        <f>INDEX(resultados!$A$2:$ZZ$956, 653, MATCH($B$3, resultados!$A$1:$ZZ$1, 0))</f>
        <v/>
      </c>
    </row>
    <row r="660">
      <c r="A660">
        <f>INDEX(resultados!$A$2:$ZZ$956, 654, MATCH($B$1, resultados!$A$1:$ZZ$1, 0))</f>
        <v/>
      </c>
      <c r="B660">
        <f>INDEX(resultados!$A$2:$ZZ$956, 654, MATCH($B$2, resultados!$A$1:$ZZ$1, 0))</f>
        <v/>
      </c>
      <c r="C660">
        <f>INDEX(resultados!$A$2:$ZZ$956, 654, MATCH($B$3, resultados!$A$1:$ZZ$1, 0))</f>
        <v/>
      </c>
    </row>
    <row r="661">
      <c r="A661">
        <f>INDEX(resultados!$A$2:$ZZ$956, 655, MATCH($B$1, resultados!$A$1:$ZZ$1, 0))</f>
        <v/>
      </c>
      <c r="B661">
        <f>INDEX(resultados!$A$2:$ZZ$956, 655, MATCH($B$2, resultados!$A$1:$ZZ$1, 0))</f>
        <v/>
      </c>
      <c r="C661">
        <f>INDEX(resultados!$A$2:$ZZ$956, 655, MATCH($B$3, resultados!$A$1:$ZZ$1, 0))</f>
        <v/>
      </c>
    </row>
    <row r="662">
      <c r="A662">
        <f>INDEX(resultados!$A$2:$ZZ$956, 656, MATCH($B$1, resultados!$A$1:$ZZ$1, 0))</f>
        <v/>
      </c>
      <c r="B662">
        <f>INDEX(resultados!$A$2:$ZZ$956, 656, MATCH($B$2, resultados!$A$1:$ZZ$1, 0))</f>
        <v/>
      </c>
      <c r="C662">
        <f>INDEX(resultados!$A$2:$ZZ$956, 656, MATCH($B$3, resultados!$A$1:$ZZ$1, 0))</f>
        <v/>
      </c>
    </row>
    <row r="663">
      <c r="A663">
        <f>INDEX(resultados!$A$2:$ZZ$956, 657, MATCH($B$1, resultados!$A$1:$ZZ$1, 0))</f>
        <v/>
      </c>
      <c r="B663">
        <f>INDEX(resultados!$A$2:$ZZ$956, 657, MATCH($B$2, resultados!$A$1:$ZZ$1, 0))</f>
        <v/>
      </c>
      <c r="C663">
        <f>INDEX(resultados!$A$2:$ZZ$956, 657, MATCH($B$3, resultados!$A$1:$ZZ$1, 0))</f>
        <v/>
      </c>
    </row>
    <row r="664">
      <c r="A664">
        <f>INDEX(resultados!$A$2:$ZZ$956, 658, MATCH($B$1, resultados!$A$1:$ZZ$1, 0))</f>
        <v/>
      </c>
      <c r="B664">
        <f>INDEX(resultados!$A$2:$ZZ$956, 658, MATCH($B$2, resultados!$A$1:$ZZ$1, 0))</f>
        <v/>
      </c>
      <c r="C664">
        <f>INDEX(resultados!$A$2:$ZZ$956, 658, MATCH($B$3, resultados!$A$1:$ZZ$1, 0))</f>
        <v/>
      </c>
    </row>
    <row r="665">
      <c r="A665">
        <f>INDEX(resultados!$A$2:$ZZ$956, 659, MATCH($B$1, resultados!$A$1:$ZZ$1, 0))</f>
        <v/>
      </c>
      <c r="B665">
        <f>INDEX(resultados!$A$2:$ZZ$956, 659, MATCH($B$2, resultados!$A$1:$ZZ$1, 0))</f>
        <v/>
      </c>
      <c r="C665">
        <f>INDEX(resultados!$A$2:$ZZ$956, 659, MATCH($B$3, resultados!$A$1:$ZZ$1, 0))</f>
        <v/>
      </c>
    </row>
    <row r="666">
      <c r="A666">
        <f>INDEX(resultados!$A$2:$ZZ$956, 660, MATCH($B$1, resultados!$A$1:$ZZ$1, 0))</f>
        <v/>
      </c>
      <c r="B666">
        <f>INDEX(resultados!$A$2:$ZZ$956, 660, MATCH($B$2, resultados!$A$1:$ZZ$1, 0))</f>
        <v/>
      </c>
      <c r="C666">
        <f>INDEX(resultados!$A$2:$ZZ$956, 660, MATCH($B$3, resultados!$A$1:$ZZ$1, 0))</f>
        <v/>
      </c>
    </row>
    <row r="667">
      <c r="A667">
        <f>INDEX(resultados!$A$2:$ZZ$956, 661, MATCH($B$1, resultados!$A$1:$ZZ$1, 0))</f>
        <v/>
      </c>
      <c r="B667">
        <f>INDEX(resultados!$A$2:$ZZ$956, 661, MATCH($B$2, resultados!$A$1:$ZZ$1, 0))</f>
        <v/>
      </c>
      <c r="C667">
        <f>INDEX(resultados!$A$2:$ZZ$956, 661, MATCH($B$3, resultados!$A$1:$ZZ$1, 0))</f>
        <v/>
      </c>
    </row>
    <row r="668">
      <c r="A668">
        <f>INDEX(resultados!$A$2:$ZZ$956, 662, MATCH($B$1, resultados!$A$1:$ZZ$1, 0))</f>
        <v/>
      </c>
      <c r="B668">
        <f>INDEX(resultados!$A$2:$ZZ$956, 662, MATCH($B$2, resultados!$A$1:$ZZ$1, 0))</f>
        <v/>
      </c>
      <c r="C668">
        <f>INDEX(resultados!$A$2:$ZZ$956, 662, MATCH($B$3, resultados!$A$1:$ZZ$1, 0))</f>
        <v/>
      </c>
    </row>
    <row r="669">
      <c r="A669">
        <f>INDEX(resultados!$A$2:$ZZ$956, 663, MATCH($B$1, resultados!$A$1:$ZZ$1, 0))</f>
        <v/>
      </c>
      <c r="B669">
        <f>INDEX(resultados!$A$2:$ZZ$956, 663, MATCH($B$2, resultados!$A$1:$ZZ$1, 0))</f>
        <v/>
      </c>
      <c r="C669">
        <f>INDEX(resultados!$A$2:$ZZ$956, 663, MATCH($B$3, resultados!$A$1:$ZZ$1, 0))</f>
        <v/>
      </c>
    </row>
    <row r="670">
      <c r="A670">
        <f>INDEX(resultados!$A$2:$ZZ$956, 664, MATCH($B$1, resultados!$A$1:$ZZ$1, 0))</f>
        <v/>
      </c>
      <c r="B670">
        <f>INDEX(resultados!$A$2:$ZZ$956, 664, MATCH($B$2, resultados!$A$1:$ZZ$1, 0))</f>
        <v/>
      </c>
      <c r="C670">
        <f>INDEX(resultados!$A$2:$ZZ$956, 664, MATCH($B$3, resultados!$A$1:$ZZ$1, 0))</f>
        <v/>
      </c>
    </row>
    <row r="671">
      <c r="A671">
        <f>INDEX(resultados!$A$2:$ZZ$956, 665, MATCH($B$1, resultados!$A$1:$ZZ$1, 0))</f>
        <v/>
      </c>
      <c r="B671">
        <f>INDEX(resultados!$A$2:$ZZ$956, 665, MATCH($B$2, resultados!$A$1:$ZZ$1, 0))</f>
        <v/>
      </c>
      <c r="C671">
        <f>INDEX(resultados!$A$2:$ZZ$956, 665, MATCH($B$3, resultados!$A$1:$ZZ$1, 0))</f>
        <v/>
      </c>
    </row>
    <row r="672">
      <c r="A672">
        <f>INDEX(resultados!$A$2:$ZZ$956, 666, MATCH($B$1, resultados!$A$1:$ZZ$1, 0))</f>
        <v/>
      </c>
      <c r="B672">
        <f>INDEX(resultados!$A$2:$ZZ$956, 666, MATCH($B$2, resultados!$A$1:$ZZ$1, 0))</f>
        <v/>
      </c>
      <c r="C672">
        <f>INDEX(resultados!$A$2:$ZZ$956, 666, MATCH($B$3, resultados!$A$1:$ZZ$1, 0))</f>
        <v/>
      </c>
    </row>
    <row r="673">
      <c r="A673">
        <f>INDEX(resultados!$A$2:$ZZ$956, 667, MATCH($B$1, resultados!$A$1:$ZZ$1, 0))</f>
        <v/>
      </c>
      <c r="B673">
        <f>INDEX(resultados!$A$2:$ZZ$956, 667, MATCH($B$2, resultados!$A$1:$ZZ$1, 0))</f>
        <v/>
      </c>
      <c r="C673">
        <f>INDEX(resultados!$A$2:$ZZ$956, 667, MATCH($B$3, resultados!$A$1:$ZZ$1, 0))</f>
        <v/>
      </c>
    </row>
    <row r="674">
      <c r="A674">
        <f>INDEX(resultados!$A$2:$ZZ$956, 668, MATCH($B$1, resultados!$A$1:$ZZ$1, 0))</f>
        <v/>
      </c>
      <c r="B674">
        <f>INDEX(resultados!$A$2:$ZZ$956, 668, MATCH($B$2, resultados!$A$1:$ZZ$1, 0))</f>
        <v/>
      </c>
      <c r="C674">
        <f>INDEX(resultados!$A$2:$ZZ$956, 668, MATCH($B$3, resultados!$A$1:$ZZ$1, 0))</f>
        <v/>
      </c>
    </row>
    <row r="675">
      <c r="A675">
        <f>INDEX(resultados!$A$2:$ZZ$956, 669, MATCH($B$1, resultados!$A$1:$ZZ$1, 0))</f>
        <v/>
      </c>
      <c r="B675">
        <f>INDEX(resultados!$A$2:$ZZ$956, 669, MATCH($B$2, resultados!$A$1:$ZZ$1, 0))</f>
        <v/>
      </c>
      <c r="C675">
        <f>INDEX(resultados!$A$2:$ZZ$956, 669, MATCH($B$3, resultados!$A$1:$ZZ$1, 0))</f>
        <v/>
      </c>
    </row>
    <row r="676">
      <c r="A676">
        <f>INDEX(resultados!$A$2:$ZZ$956, 670, MATCH($B$1, resultados!$A$1:$ZZ$1, 0))</f>
        <v/>
      </c>
      <c r="B676">
        <f>INDEX(resultados!$A$2:$ZZ$956, 670, MATCH($B$2, resultados!$A$1:$ZZ$1, 0))</f>
        <v/>
      </c>
      <c r="C676">
        <f>INDEX(resultados!$A$2:$ZZ$956, 670, MATCH($B$3, resultados!$A$1:$ZZ$1, 0))</f>
        <v/>
      </c>
    </row>
    <row r="677">
      <c r="A677">
        <f>INDEX(resultados!$A$2:$ZZ$956, 671, MATCH($B$1, resultados!$A$1:$ZZ$1, 0))</f>
        <v/>
      </c>
      <c r="B677">
        <f>INDEX(resultados!$A$2:$ZZ$956, 671, MATCH($B$2, resultados!$A$1:$ZZ$1, 0))</f>
        <v/>
      </c>
      <c r="C677">
        <f>INDEX(resultados!$A$2:$ZZ$956, 671, MATCH($B$3, resultados!$A$1:$ZZ$1, 0))</f>
        <v/>
      </c>
    </row>
    <row r="678">
      <c r="A678">
        <f>INDEX(resultados!$A$2:$ZZ$956, 672, MATCH($B$1, resultados!$A$1:$ZZ$1, 0))</f>
        <v/>
      </c>
      <c r="B678">
        <f>INDEX(resultados!$A$2:$ZZ$956, 672, MATCH($B$2, resultados!$A$1:$ZZ$1, 0))</f>
        <v/>
      </c>
      <c r="C678">
        <f>INDEX(resultados!$A$2:$ZZ$956, 672, MATCH($B$3, resultados!$A$1:$ZZ$1, 0))</f>
        <v/>
      </c>
    </row>
    <row r="679">
      <c r="A679">
        <f>INDEX(resultados!$A$2:$ZZ$956, 673, MATCH($B$1, resultados!$A$1:$ZZ$1, 0))</f>
        <v/>
      </c>
      <c r="B679">
        <f>INDEX(resultados!$A$2:$ZZ$956, 673, MATCH($B$2, resultados!$A$1:$ZZ$1, 0))</f>
        <v/>
      </c>
      <c r="C679">
        <f>INDEX(resultados!$A$2:$ZZ$956, 673, MATCH($B$3, resultados!$A$1:$ZZ$1, 0))</f>
        <v/>
      </c>
    </row>
    <row r="680">
      <c r="A680">
        <f>INDEX(resultados!$A$2:$ZZ$956, 674, MATCH($B$1, resultados!$A$1:$ZZ$1, 0))</f>
        <v/>
      </c>
      <c r="B680">
        <f>INDEX(resultados!$A$2:$ZZ$956, 674, MATCH($B$2, resultados!$A$1:$ZZ$1, 0))</f>
        <v/>
      </c>
      <c r="C680">
        <f>INDEX(resultados!$A$2:$ZZ$956, 674, MATCH($B$3, resultados!$A$1:$ZZ$1, 0))</f>
        <v/>
      </c>
    </row>
    <row r="681">
      <c r="A681">
        <f>INDEX(resultados!$A$2:$ZZ$956, 675, MATCH($B$1, resultados!$A$1:$ZZ$1, 0))</f>
        <v/>
      </c>
      <c r="B681">
        <f>INDEX(resultados!$A$2:$ZZ$956, 675, MATCH($B$2, resultados!$A$1:$ZZ$1, 0))</f>
        <v/>
      </c>
      <c r="C681">
        <f>INDEX(resultados!$A$2:$ZZ$956, 675, MATCH($B$3, resultados!$A$1:$ZZ$1, 0))</f>
        <v/>
      </c>
    </row>
    <row r="682">
      <c r="A682">
        <f>INDEX(resultados!$A$2:$ZZ$956, 676, MATCH($B$1, resultados!$A$1:$ZZ$1, 0))</f>
        <v/>
      </c>
      <c r="B682">
        <f>INDEX(resultados!$A$2:$ZZ$956, 676, MATCH($B$2, resultados!$A$1:$ZZ$1, 0))</f>
        <v/>
      </c>
      <c r="C682">
        <f>INDEX(resultados!$A$2:$ZZ$956, 676, MATCH($B$3, resultados!$A$1:$ZZ$1, 0))</f>
        <v/>
      </c>
    </row>
    <row r="683">
      <c r="A683">
        <f>INDEX(resultados!$A$2:$ZZ$956, 677, MATCH($B$1, resultados!$A$1:$ZZ$1, 0))</f>
        <v/>
      </c>
      <c r="B683">
        <f>INDEX(resultados!$A$2:$ZZ$956, 677, MATCH($B$2, resultados!$A$1:$ZZ$1, 0))</f>
        <v/>
      </c>
      <c r="C683">
        <f>INDEX(resultados!$A$2:$ZZ$956, 677, MATCH($B$3, resultados!$A$1:$ZZ$1, 0))</f>
        <v/>
      </c>
    </row>
    <row r="684">
      <c r="A684">
        <f>INDEX(resultados!$A$2:$ZZ$956, 678, MATCH($B$1, resultados!$A$1:$ZZ$1, 0))</f>
        <v/>
      </c>
      <c r="B684">
        <f>INDEX(resultados!$A$2:$ZZ$956, 678, MATCH($B$2, resultados!$A$1:$ZZ$1, 0))</f>
        <v/>
      </c>
      <c r="C684">
        <f>INDEX(resultados!$A$2:$ZZ$956, 678, MATCH($B$3, resultados!$A$1:$ZZ$1, 0))</f>
        <v/>
      </c>
    </row>
    <row r="685">
      <c r="A685">
        <f>INDEX(resultados!$A$2:$ZZ$956, 679, MATCH($B$1, resultados!$A$1:$ZZ$1, 0))</f>
        <v/>
      </c>
      <c r="B685">
        <f>INDEX(resultados!$A$2:$ZZ$956, 679, MATCH($B$2, resultados!$A$1:$ZZ$1, 0))</f>
        <v/>
      </c>
      <c r="C685">
        <f>INDEX(resultados!$A$2:$ZZ$956, 679, MATCH($B$3, resultados!$A$1:$ZZ$1, 0))</f>
        <v/>
      </c>
    </row>
    <row r="686">
      <c r="A686">
        <f>INDEX(resultados!$A$2:$ZZ$956, 680, MATCH($B$1, resultados!$A$1:$ZZ$1, 0))</f>
        <v/>
      </c>
      <c r="B686">
        <f>INDEX(resultados!$A$2:$ZZ$956, 680, MATCH($B$2, resultados!$A$1:$ZZ$1, 0))</f>
        <v/>
      </c>
      <c r="C686">
        <f>INDEX(resultados!$A$2:$ZZ$956, 680, MATCH($B$3, resultados!$A$1:$ZZ$1, 0))</f>
        <v/>
      </c>
    </row>
    <row r="687">
      <c r="A687">
        <f>INDEX(resultados!$A$2:$ZZ$956, 681, MATCH($B$1, resultados!$A$1:$ZZ$1, 0))</f>
        <v/>
      </c>
      <c r="B687">
        <f>INDEX(resultados!$A$2:$ZZ$956, 681, MATCH($B$2, resultados!$A$1:$ZZ$1, 0))</f>
        <v/>
      </c>
      <c r="C687">
        <f>INDEX(resultados!$A$2:$ZZ$956, 681, MATCH($B$3, resultados!$A$1:$ZZ$1, 0))</f>
        <v/>
      </c>
    </row>
    <row r="688">
      <c r="A688">
        <f>INDEX(resultados!$A$2:$ZZ$956, 682, MATCH($B$1, resultados!$A$1:$ZZ$1, 0))</f>
        <v/>
      </c>
      <c r="B688">
        <f>INDEX(resultados!$A$2:$ZZ$956, 682, MATCH($B$2, resultados!$A$1:$ZZ$1, 0))</f>
        <v/>
      </c>
      <c r="C688">
        <f>INDEX(resultados!$A$2:$ZZ$956, 682, MATCH($B$3, resultados!$A$1:$ZZ$1, 0))</f>
        <v/>
      </c>
    </row>
    <row r="689">
      <c r="A689">
        <f>INDEX(resultados!$A$2:$ZZ$956, 683, MATCH($B$1, resultados!$A$1:$ZZ$1, 0))</f>
        <v/>
      </c>
      <c r="B689">
        <f>INDEX(resultados!$A$2:$ZZ$956, 683, MATCH($B$2, resultados!$A$1:$ZZ$1, 0))</f>
        <v/>
      </c>
      <c r="C689">
        <f>INDEX(resultados!$A$2:$ZZ$956, 683, MATCH($B$3, resultados!$A$1:$ZZ$1, 0))</f>
        <v/>
      </c>
    </row>
    <row r="690">
      <c r="A690">
        <f>INDEX(resultados!$A$2:$ZZ$956, 684, MATCH($B$1, resultados!$A$1:$ZZ$1, 0))</f>
        <v/>
      </c>
      <c r="B690">
        <f>INDEX(resultados!$A$2:$ZZ$956, 684, MATCH($B$2, resultados!$A$1:$ZZ$1, 0))</f>
        <v/>
      </c>
      <c r="C690">
        <f>INDEX(resultados!$A$2:$ZZ$956, 684, MATCH($B$3, resultados!$A$1:$ZZ$1, 0))</f>
        <v/>
      </c>
    </row>
    <row r="691">
      <c r="A691">
        <f>INDEX(resultados!$A$2:$ZZ$956, 685, MATCH($B$1, resultados!$A$1:$ZZ$1, 0))</f>
        <v/>
      </c>
      <c r="B691">
        <f>INDEX(resultados!$A$2:$ZZ$956, 685, MATCH($B$2, resultados!$A$1:$ZZ$1, 0))</f>
        <v/>
      </c>
      <c r="C691">
        <f>INDEX(resultados!$A$2:$ZZ$956, 685, MATCH($B$3, resultados!$A$1:$ZZ$1, 0))</f>
        <v/>
      </c>
    </row>
    <row r="692">
      <c r="A692">
        <f>INDEX(resultados!$A$2:$ZZ$956, 686, MATCH($B$1, resultados!$A$1:$ZZ$1, 0))</f>
        <v/>
      </c>
      <c r="B692">
        <f>INDEX(resultados!$A$2:$ZZ$956, 686, MATCH($B$2, resultados!$A$1:$ZZ$1, 0))</f>
        <v/>
      </c>
      <c r="C692">
        <f>INDEX(resultados!$A$2:$ZZ$956, 686, MATCH($B$3, resultados!$A$1:$ZZ$1, 0))</f>
        <v/>
      </c>
    </row>
    <row r="693">
      <c r="A693">
        <f>INDEX(resultados!$A$2:$ZZ$956, 687, MATCH($B$1, resultados!$A$1:$ZZ$1, 0))</f>
        <v/>
      </c>
      <c r="B693">
        <f>INDEX(resultados!$A$2:$ZZ$956, 687, MATCH($B$2, resultados!$A$1:$ZZ$1, 0))</f>
        <v/>
      </c>
      <c r="C693">
        <f>INDEX(resultados!$A$2:$ZZ$956, 687, MATCH($B$3, resultados!$A$1:$ZZ$1, 0))</f>
        <v/>
      </c>
    </row>
    <row r="694">
      <c r="A694">
        <f>INDEX(resultados!$A$2:$ZZ$956, 688, MATCH($B$1, resultados!$A$1:$ZZ$1, 0))</f>
        <v/>
      </c>
      <c r="B694">
        <f>INDEX(resultados!$A$2:$ZZ$956, 688, MATCH($B$2, resultados!$A$1:$ZZ$1, 0))</f>
        <v/>
      </c>
      <c r="C694">
        <f>INDEX(resultados!$A$2:$ZZ$956, 688, MATCH($B$3, resultados!$A$1:$ZZ$1, 0))</f>
        <v/>
      </c>
    </row>
    <row r="695">
      <c r="A695">
        <f>INDEX(resultados!$A$2:$ZZ$956, 689, MATCH($B$1, resultados!$A$1:$ZZ$1, 0))</f>
        <v/>
      </c>
      <c r="B695">
        <f>INDEX(resultados!$A$2:$ZZ$956, 689, MATCH($B$2, resultados!$A$1:$ZZ$1, 0))</f>
        <v/>
      </c>
      <c r="C695">
        <f>INDEX(resultados!$A$2:$ZZ$956, 689, MATCH($B$3, resultados!$A$1:$ZZ$1, 0))</f>
        <v/>
      </c>
    </row>
    <row r="696">
      <c r="A696">
        <f>INDEX(resultados!$A$2:$ZZ$956, 690, MATCH($B$1, resultados!$A$1:$ZZ$1, 0))</f>
        <v/>
      </c>
      <c r="B696">
        <f>INDEX(resultados!$A$2:$ZZ$956, 690, MATCH($B$2, resultados!$A$1:$ZZ$1, 0))</f>
        <v/>
      </c>
      <c r="C696">
        <f>INDEX(resultados!$A$2:$ZZ$956, 690, MATCH($B$3, resultados!$A$1:$ZZ$1, 0))</f>
        <v/>
      </c>
    </row>
    <row r="697">
      <c r="A697">
        <f>INDEX(resultados!$A$2:$ZZ$956, 691, MATCH($B$1, resultados!$A$1:$ZZ$1, 0))</f>
        <v/>
      </c>
      <c r="B697">
        <f>INDEX(resultados!$A$2:$ZZ$956, 691, MATCH($B$2, resultados!$A$1:$ZZ$1, 0))</f>
        <v/>
      </c>
      <c r="C697">
        <f>INDEX(resultados!$A$2:$ZZ$956, 691, MATCH($B$3, resultados!$A$1:$ZZ$1, 0))</f>
        <v/>
      </c>
    </row>
    <row r="698">
      <c r="A698">
        <f>INDEX(resultados!$A$2:$ZZ$956, 692, MATCH($B$1, resultados!$A$1:$ZZ$1, 0))</f>
        <v/>
      </c>
      <c r="B698">
        <f>INDEX(resultados!$A$2:$ZZ$956, 692, MATCH($B$2, resultados!$A$1:$ZZ$1, 0))</f>
        <v/>
      </c>
      <c r="C698">
        <f>INDEX(resultados!$A$2:$ZZ$956, 692, MATCH($B$3, resultados!$A$1:$ZZ$1, 0))</f>
        <v/>
      </c>
    </row>
    <row r="699">
      <c r="A699">
        <f>INDEX(resultados!$A$2:$ZZ$956, 693, MATCH($B$1, resultados!$A$1:$ZZ$1, 0))</f>
        <v/>
      </c>
      <c r="B699">
        <f>INDEX(resultados!$A$2:$ZZ$956, 693, MATCH($B$2, resultados!$A$1:$ZZ$1, 0))</f>
        <v/>
      </c>
      <c r="C699">
        <f>INDEX(resultados!$A$2:$ZZ$956, 693, MATCH($B$3, resultados!$A$1:$ZZ$1, 0))</f>
        <v/>
      </c>
    </row>
    <row r="700">
      <c r="A700">
        <f>INDEX(resultados!$A$2:$ZZ$956, 694, MATCH($B$1, resultados!$A$1:$ZZ$1, 0))</f>
        <v/>
      </c>
      <c r="B700">
        <f>INDEX(resultados!$A$2:$ZZ$956, 694, MATCH($B$2, resultados!$A$1:$ZZ$1, 0))</f>
        <v/>
      </c>
      <c r="C700">
        <f>INDEX(resultados!$A$2:$ZZ$956, 694, MATCH($B$3, resultados!$A$1:$ZZ$1, 0))</f>
        <v/>
      </c>
    </row>
    <row r="701">
      <c r="A701">
        <f>INDEX(resultados!$A$2:$ZZ$956, 695, MATCH($B$1, resultados!$A$1:$ZZ$1, 0))</f>
        <v/>
      </c>
      <c r="B701">
        <f>INDEX(resultados!$A$2:$ZZ$956, 695, MATCH($B$2, resultados!$A$1:$ZZ$1, 0))</f>
        <v/>
      </c>
      <c r="C701">
        <f>INDEX(resultados!$A$2:$ZZ$956, 695, MATCH($B$3, resultados!$A$1:$ZZ$1, 0))</f>
        <v/>
      </c>
    </row>
    <row r="702">
      <c r="A702">
        <f>INDEX(resultados!$A$2:$ZZ$956, 696, MATCH($B$1, resultados!$A$1:$ZZ$1, 0))</f>
        <v/>
      </c>
      <c r="B702">
        <f>INDEX(resultados!$A$2:$ZZ$956, 696, MATCH($B$2, resultados!$A$1:$ZZ$1, 0))</f>
        <v/>
      </c>
      <c r="C702">
        <f>INDEX(resultados!$A$2:$ZZ$956, 696, MATCH($B$3, resultados!$A$1:$ZZ$1, 0))</f>
        <v/>
      </c>
    </row>
    <row r="703">
      <c r="A703">
        <f>INDEX(resultados!$A$2:$ZZ$956, 697, MATCH($B$1, resultados!$A$1:$ZZ$1, 0))</f>
        <v/>
      </c>
      <c r="B703">
        <f>INDEX(resultados!$A$2:$ZZ$956, 697, MATCH($B$2, resultados!$A$1:$ZZ$1, 0))</f>
        <v/>
      </c>
      <c r="C703">
        <f>INDEX(resultados!$A$2:$ZZ$956, 697, MATCH($B$3, resultados!$A$1:$ZZ$1, 0))</f>
        <v/>
      </c>
    </row>
    <row r="704">
      <c r="A704">
        <f>INDEX(resultados!$A$2:$ZZ$956, 698, MATCH($B$1, resultados!$A$1:$ZZ$1, 0))</f>
        <v/>
      </c>
      <c r="B704">
        <f>INDEX(resultados!$A$2:$ZZ$956, 698, MATCH($B$2, resultados!$A$1:$ZZ$1, 0))</f>
        <v/>
      </c>
      <c r="C704">
        <f>INDEX(resultados!$A$2:$ZZ$956, 698, MATCH($B$3, resultados!$A$1:$ZZ$1, 0))</f>
        <v/>
      </c>
    </row>
    <row r="705">
      <c r="A705">
        <f>INDEX(resultados!$A$2:$ZZ$956, 699, MATCH($B$1, resultados!$A$1:$ZZ$1, 0))</f>
        <v/>
      </c>
      <c r="B705">
        <f>INDEX(resultados!$A$2:$ZZ$956, 699, MATCH($B$2, resultados!$A$1:$ZZ$1, 0))</f>
        <v/>
      </c>
      <c r="C705">
        <f>INDEX(resultados!$A$2:$ZZ$956, 699, MATCH($B$3, resultados!$A$1:$ZZ$1, 0))</f>
        <v/>
      </c>
    </row>
    <row r="706">
      <c r="A706">
        <f>INDEX(resultados!$A$2:$ZZ$956, 700, MATCH($B$1, resultados!$A$1:$ZZ$1, 0))</f>
        <v/>
      </c>
      <c r="B706">
        <f>INDEX(resultados!$A$2:$ZZ$956, 700, MATCH($B$2, resultados!$A$1:$ZZ$1, 0))</f>
        <v/>
      </c>
      <c r="C706">
        <f>INDEX(resultados!$A$2:$ZZ$956, 700, MATCH($B$3, resultados!$A$1:$ZZ$1, 0))</f>
        <v/>
      </c>
    </row>
    <row r="707">
      <c r="A707">
        <f>INDEX(resultados!$A$2:$ZZ$956, 701, MATCH($B$1, resultados!$A$1:$ZZ$1, 0))</f>
        <v/>
      </c>
      <c r="B707">
        <f>INDEX(resultados!$A$2:$ZZ$956, 701, MATCH($B$2, resultados!$A$1:$ZZ$1, 0))</f>
        <v/>
      </c>
      <c r="C707">
        <f>INDEX(resultados!$A$2:$ZZ$956, 701, MATCH($B$3, resultados!$A$1:$ZZ$1, 0))</f>
        <v/>
      </c>
    </row>
    <row r="708">
      <c r="A708">
        <f>INDEX(resultados!$A$2:$ZZ$956, 702, MATCH($B$1, resultados!$A$1:$ZZ$1, 0))</f>
        <v/>
      </c>
      <c r="B708">
        <f>INDEX(resultados!$A$2:$ZZ$956, 702, MATCH($B$2, resultados!$A$1:$ZZ$1, 0))</f>
        <v/>
      </c>
      <c r="C708">
        <f>INDEX(resultados!$A$2:$ZZ$956, 702, MATCH($B$3, resultados!$A$1:$ZZ$1, 0))</f>
        <v/>
      </c>
    </row>
    <row r="709">
      <c r="A709">
        <f>INDEX(resultados!$A$2:$ZZ$956, 703, MATCH($B$1, resultados!$A$1:$ZZ$1, 0))</f>
        <v/>
      </c>
      <c r="B709">
        <f>INDEX(resultados!$A$2:$ZZ$956, 703, MATCH($B$2, resultados!$A$1:$ZZ$1, 0))</f>
        <v/>
      </c>
      <c r="C709">
        <f>INDEX(resultados!$A$2:$ZZ$956, 703, MATCH($B$3, resultados!$A$1:$ZZ$1, 0))</f>
        <v/>
      </c>
    </row>
    <row r="710">
      <c r="A710">
        <f>INDEX(resultados!$A$2:$ZZ$956, 704, MATCH($B$1, resultados!$A$1:$ZZ$1, 0))</f>
        <v/>
      </c>
      <c r="B710">
        <f>INDEX(resultados!$A$2:$ZZ$956, 704, MATCH($B$2, resultados!$A$1:$ZZ$1, 0))</f>
        <v/>
      </c>
      <c r="C710">
        <f>INDEX(resultados!$A$2:$ZZ$956, 704, MATCH($B$3, resultados!$A$1:$ZZ$1, 0))</f>
        <v/>
      </c>
    </row>
    <row r="711">
      <c r="A711">
        <f>INDEX(resultados!$A$2:$ZZ$956, 705, MATCH($B$1, resultados!$A$1:$ZZ$1, 0))</f>
        <v/>
      </c>
      <c r="B711">
        <f>INDEX(resultados!$A$2:$ZZ$956, 705, MATCH($B$2, resultados!$A$1:$ZZ$1, 0))</f>
        <v/>
      </c>
      <c r="C711">
        <f>INDEX(resultados!$A$2:$ZZ$956, 705, MATCH($B$3, resultados!$A$1:$ZZ$1, 0))</f>
        <v/>
      </c>
    </row>
    <row r="712">
      <c r="A712">
        <f>INDEX(resultados!$A$2:$ZZ$956, 706, MATCH($B$1, resultados!$A$1:$ZZ$1, 0))</f>
        <v/>
      </c>
      <c r="B712">
        <f>INDEX(resultados!$A$2:$ZZ$956, 706, MATCH($B$2, resultados!$A$1:$ZZ$1, 0))</f>
        <v/>
      </c>
      <c r="C712">
        <f>INDEX(resultados!$A$2:$ZZ$956, 706, MATCH($B$3, resultados!$A$1:$ZZ$1, 0))</f>
        <v/>
      </c>
    </row>
    <row r="713">
      <c r="A713">
        <f>INDEX(resultados!$A$2:$ZZ$956, 707, MATCH($B$1, resultados!$A$1:$ZZ$1, 0))</f>
        <v/>
      </c>
      <c r="B713">
        <f>INDEX(resultados!$A$2:$ZZ$956, 707, MATCH($B$2, resultados!$A$1:$ZZ$1, 0))</f>
        <v/>
      </c>
      <c r="C713">
        <f>INDEX(resultados!$A$2:$ZZ$956, 707, MATCH($B$3, resultados!$A$1:$ZZ$1, 0))</f>
        <v/>
      </c>
    </row>
    <row r="714">
      <c r="A714">
        <f>INDEX(resultados!$A$2:$ZZ$956, 708, MATCH($B$1, resultados!$A$1:$ZZ$1, 0))</f>
        <v/>
      </c>
      <c r="B714">
        <f>INDEX(resultados!$A$2:$ZZ$956, 708, MATCH($B$2, resultados!$A$1:$ZZ$1, 0))</f>
        <v/>
      </c>
      <c r="C714">
        <f>INDEX(resultados!$A$2:$ZZ$956, 708, MATCH($B$3, resultados!$A$1:$ZZ$1, 0))</f>
        <v/>
      </c>
    </row>
    <row r="715">
      <c r="A715">
        <f>INDEX(resultados!$A$2:$ZZ$956, 709, MATCH($B$1, resultados!$A$1:$ZZ$1, 0))</f>
        <v/>
      </c>
      <c r="B715">
        <f>INDEX(resultados!$A$2:$ZZ$956, 709, MATCH($B$2, resultados!$A$1:$ZZ$1, 0))</f>
        <v/>
      </c>
      <c r="C715">
        <f>INDEX(resultados!$A$2:$ZZ$956, 709, MATCH($B$3, resultados!$A$1:$ZZ$1, 0))</f>
        <v/>
      </c>
    </row>
    <row r="716">
      <c r="A716">
        <f>INDEX(resultados!$A$2:$ZZ$956, 710, MATCH($B$1, resultados!$A$1:$ZZ$1, 0))</f>
        <v/>
      </c>
      <c r="B716">
        <f>INDEX(resultados!$A$2:$ZZ$956, 710, MATCH($B$2, resultados!$A$1:$ZZ$1, 0))</f>
        <v/>
      </c>
      <c r="C716">
        <f>INDEX(resultados!$A$2:$ZZ$956, 710, MATCH($B$3, resultados!$A$1:$ZZ$1, 0))</f>
        <v/>
      </c>
    </row>
    <row r="717">
      <c r="A717">
        <f>INDEX(resultados!$A$2:$ZZ$956, 711, MATCH($B$1, resultados!$A$1:$ZZ$1, 0))</f>
        <v/>
      </c>
      <c r="B717">
        <f>INDEX(resultados!$A$2:$ZZ$956, 711, MATCH($B$2, resultados!$A$1:$ZZ$1, 0))</f>
        <v/>
      </c>
      <c r="C717">
        <f>INDEX(resultados!$A$2:$ZZ$956, 711, MATCH($B$3, resultados!$A$1:$ZZ$1, 0))</f>
        <v/>
      </c>
    </row>
    <row r="718">
      <c r="A718">
        <f>INDEX(resultados!$A$2:$ZZ$956, 712, MATCH($B$1, resultados!$A$1:$ZZ$1, 0))</f>
        <v/>
      </c>
      <c r="B718">
        <f>INDEX(resultados!$A$2:$ZZ$956, 712, MATCH($B$2, resultados!$A$1:$ZZ$1, 0))</f>
        <v/>
      </c>
      <c r="C718">
        <f>INDEX(resultados!$A$2:$ZZ$956, 712, MATCH($B$3, resultados!$A$1:$ZZ$1, 0))</f>
        <v/>
      </c>
    </row>
    <row r="719">
      <c r="A719">
        <f>INDEX(resultados!$A$2:$ZZ$956, 713, MATCH($B$1, resultados!$A$1:$ZZ$1, 0))</f>
        <v/>
      </c>
      <c r="B719">
        <f>INDEX(resultados!$A$2:$ZZ$956, 713, MATCH($B$2, resultados!$A$1:$ZZ$1, 0))</f>
        <v/>
      </c>
      <c r="C719">
        <f>INDEX(resultados!$A$2:$ZZ$956, 713, MATCH($B$3, resultados!$A$1:$ZZ$1, 0))</f>
        <v/>
      </c>
    </row>
    <row r="720">
      <c r="A720">
        <f>INDEX(resultados!$A$2:$ZZ$956, 714, MATCH($B$1, resultados!$A$1:$ZZ$1, 0))</f>
        <v/>
      </c>
      <c r="B720">
        <f>INDEX(resultados!$A$2:$ZZ$956, 714, MATCH($B$2, resultados!$A$1:$ZZ$1, 0))</f>
        <v/>
      </c>
      <c r="C720">
        <f>INDEX(resultados!$A$2:$ZZ$956, 714, MATCH($B$3, resultados!$A$1:$ZZ$1, 0))</f>
        <v/>
      </c>
    </row>
    <row r="721">
      <c r="A721">
        <f>INDEX(resultados!$A$2:$ZZ$956, 715, MATCH($B$1, resultados!$A$1:$ZZ$1, 0))</f>
        <v/>
      </c>
      <c r="B721">
        <f>INDEX(resultados!$A$2:$ZZ$956, 715, MATCH($B$2, resultados!$A$1:$ZZ$1, 0))</f>
        <v/>
      </c>
      <c r="C721">
        <f>INDEX(resultados!$A$2:$ZZ$956, 715, MATCH($B$3, resultados!$A$1:$ZZ$1, 0))</f>
        <v/>
      </c>
    </row>
    <row r="722">
      <c r="A722">
        <f>INDEX(resultados!$A$2:$ZZ$956, 716, MATCH($B$1, resultados!$A$1:$ZZ$1, 0))</f>
        <v/>
      </c>
      <c r="B722">
        <f>INDEX(resultados!$A$2:$ZZ$956, 716, MATCH($B$2, resultados!$A$1:$ZZ$1, 0))</f>
        <v/>
      </c>
      <c r="C722">
        <f>INDEX(resultados!$A$2:$ZZ$956, 716, MATCH($B$3, resultados!$A$1:$ZZ$1, 0))</f>
        <v/>
      </c>
    </row>
    <row r="723">
      <c r="A723">
        <f>INDEX(resultados!$A$2:$ZZ$956, 717, MATCH($B$1, resultados!$A$1:$ZZ$1, 0))</f>
        <v/>
      </c>
      <c r="B723">
        <f>INDEX(resultados!$A$2:$ZZ$956, 717, MATCH($B$2, resultados!$A$1:$ZZ$1, 0))</f>
        <v/>
      </c>
      <c r="C723">
        <f>INDEX(resultados!$A$2:$ZZ$956, 717, MATCH($B$3, resultados!$A$1:$ZZ$1, 0))</f>
        <v/>
      </c>
    </row>
    <row r="724">
      <c r="A724">
        <f>INDEX(resultados!$A$2:$ZZ$956, 718, MATCH($B$1, resultados!$A$1:$ZZ$1, 0))</f>
        <v/>
      </c>
      <c r="B724">
        <f>INDEX(resultados!$A$2:$ZZ$956, 718, MATCH($B$2, resultados!$A$1:$ZZ$1, 0))</f>
        <v/>
      </c>
      <c r="C724">
        <f>INDEX(resultados!$A$2:$ZZ$956, 718, MATCH($B$3, resultados!$A$1:$ZZ$1, 0))</f>
        <v/>
      </c>
    </row>
    <row r="725">
      <c r="A725">
        <f>INDEX(resultados!$A$2:$ZZ$956, 719, MATCH($B$1, resultados!$A$1:$ZZ$1, 0))</f>
        <v/>
      </c>
      <c r="B725">
        <f>INDEX(resultados!$A$2:$ZZ$956, 719, MATCH($B$2, resultados!$A$1:$ZZ$1, 0))</f>
        <v/>
      </c>
      <c r="C725">
        <f>INDEX(resultados!$A$2:$ZZ$956, 719, MATCH($B$3, resultados!$A$1:$ZZ$1, 0))</f>
        <v/>
      </c>
    </row>
    <row r="726">
      <c r="A726">
        <f>INDEX(resultados!$A$2:$ZZ$956, 720, MATCH($B$1, resultados!$A$1:$ZZ$1, 0))</f>
        <v/>
      </c>
      <c r="B726">
        <f>INDEX(resultados!$A$2:$ZZ$956, 720, MATCH($B$2, resultados!$A$1:$ZZ$1, 0))</f>
        <v/>
      </c>
      <c r="C726">
        <f>INDEX(resultados!$A$2:$ZZ$956, 720, MATCH($B$3, resultados!$A$1:$ZZ$1, 0))</f>
        <v/>
      </c>
    </row>
    <row r="727">
      <c r="A727">
        <f>INDEX(resultados!$A$2:$ZZ$956, 721, MATCH($B$1, resultados!$A$1:$ZZ$1, 0))</f>
        <v/>
      </c>
      <c r="B727">
        <f>INDEX(resultados!$A$2:$ZZ$956, 721, MATCH($B$2, resultados!$A$1:$ZZ$1, 0))</f>
        <v/>
      </c>
      <c r="C727">
        <f>INDEX(resultados!$A$2:$ZZ$956, 721, MATCH($B$3, resultados!$A$1:$ZZ$1, 0))</f>
        <v/>
      </c>
    </row>
    <row r="728">
      <c r="A728">
        <f>INDEX(resultados!$A$2:$ZZ$956, 722, MATCH($B$1, resultados!$A$1:$ZZ$1, 0))</f>
        <v/>
      </c>
      <c r="B728">
        <f>INDEX(resultados!$A$2:$ZZ$956, 722, MATCH($B$2, resultados!$A$1:$ZZ$1, 0))</f>
        <v/>
      </c>
      <c r="C728">
        <f>INDEX(resultados!$A$2:$ZZ$956, 722, MATCH($B$3, resultados!$A$1:$ZZ$1, 0))</f>
        <v/>
      </c>
    </row>
    <row r="729">
      <c r="A729">
        <f>INDEX(resultados!$A$2:$ZZ$956, 723, MATCH($B$1, resultados!$A$1:$ZZ$1, 0))</f>
        <v/>
      </c>
      <c r="B729">
        <f>INDEX(resultados!$A$2:$ZZ$956, 723, MATCH($B$2, resultados!$A$1:$ZZ$1, 0))</f>
        <v/>
      </c>
      <c r="C729">
        <f>INDEX(resultados!$A$2:$ZZ$956, 723, MATCH($B$3, resultados!$A$1:$ZZ$1, 0))</f>
        <v/>
      </c>
    </row>
    <row r="730">
      <c r="A730">
        <f>INDEX(resultados!$A$2:$ZZ$956, 724, MATCH($B$1, resultados!$A$1:$ZZ$1, 0))</f>
        <v/>
      </c>
      <c r="B730">
        <f>INDEX(resultados!$A$2:$ZZ$956, 724, MATCH($B$2, resultados!$A$1:$ZZ$1, 0))</f>
        <v/>
      </c>
      <c r="C730">
        <f>INDEX(resultados!$A$2:$ZZ$956, 724, MATCH($B$3, resultados!$A$1:$ZZ$1, 0))</f>
        <v/>
      </c>
    </row>
    <row r="731">
      <c r="A731">
        <f>INDEX(resultados!$A$2:$ZZ$956, 725, MATCH($B$1, resultados!$A$1:$ZZ$1, 0))</f>
        <v/>
      </c>
      <c r="B731">
        <f>INDEX(resultados!$A$2:$ZZ$956, 725, MATCH($B$2, resultados!$A$1:$ZZ$1, 0))</f>
        <v/>
      </c>
      <c r="C731">
        <f>INDEX(resultados!$A$2:$ZZ$956, 725, MATCH($B$3, resultados!$A$1:$ZZ$1, 0))</f>
        <v/>
      </c>
    </row>
    <row r="732">
      <c r="A732">
        <f>INDEX(resultados!$A$2:$ZZ$956, 726, MATCH($B$1, resultados!$A$1:$ZZ$1, 0))</f>
        <v/>
      </c>
      <c r="B732">
        <f>INDEX(resultados!$A$2:$ZZ$956, 726, MATCH($B$2, resultados!$A$1:$ZZ$1, 0))</f>
        <v/>
      </c>
      <c r="C732">
        <f>INDEX(resultados!$A$2:$ZZ$956, 726, MATCH($B$3, resultados!$A$1:$ZZ$1, 0))</f>
        <v/>
      </c>
    </row>
    <row r="733">
      <c r="A733">
        <f>INDEX(resultados!$A$2:$ZZ$956, 727, MATCH($B$1, resultados!$A$1:$ZZ$1, 0))</f>
        <v/>
      </c>
      <c r="B733">
        <f>INDEX(resultados!$A$2:$ZZ$956, 727, MATCH($B$2, resultados!$A$1:$ZZ$1, 0))</f>
        <v/>
      </c>
      <c r="C733">
        <f>INDEX(resultados!$A$2:$ZZ$956, 727, MATCH($B$3, resultados!$A$1:$ZZ$1, 0))</f>
        <v/>
      </c>
    </row>
    <row r="734">
      <c r="A734">
        <f>INDEX(resultados!$A$2:$ZZ$956, 728, MATCH($B$1, resultados!$A$1:$ZZ$1, 0))</f>
        <v/>
      </c>
      <c r="B734">
        <f>INDEX(resultados!$A$2:$ZZ$956, 728, MATCH($B$2, resultados!$A$1:$ZZ$1, 0))</f>
        <v/>
      </c>
      <c r="C734">
        <f>INDEX(resultados!$A$2:$ZZ$956, 728, MATCH($B$3, resultados!$A$1:$ZZ$1, 0))</f>
        <v/>
      </c>
    </row>
    <row r="735">
      <c r="A735">
        <f>INDEX(resultados!$A$2:$ZZ$956, 729, MATCH($B$1, resultados!$A$1:$ZZ$1, 0))</f>
        <v/>
      </c>
      <c r="B735">
        <f>INDEX(resultados!$A$2:$ZZ$956, 729, MATCH($B$2, resultados!$A$1:$ZZ$1, 0))</f>
        <v/>
      </c>
      <c r="C735">
        <f>INDEX(resultados!$A$2:$ZZ$956, 729, MATCH($B$3, resultados!$A$1:$ZZ$1, 0))</f>
        <v/>
      </c>
    </row>
    <row r="736">
      <c r="A736">
        <f>INDEX(resultados!$A$2:$ZZ$956, 730, MATCH($B$1, resultados!$A$1:$ZZ$1, 0))</f>
        <v/>
      </c>
      <c r="B736">
        <f>INDEX(resultados!$A$2:$ZZ$956, 730, MATCH($B$2, resultados!$A$1:$ZZ$1, 0))</f>
        <v/>
      </c>
      <c r="C736">
        <f>INDEX(resultados!$A$2:$ZZ$956, 730, MATCH($B$3, resultados!$A$1:$ZZ$1, 0))</f>
        <v/>
      </c>
    </row>
    <row r="737">
      <c r="A737">
        <f>INDEX(resultados!$A$2:$ZZ$956, 731, MATCH($B$1, resultados!$A$1:$ZZ$1, 0))</f>
        <v/>
      </c>
      <c r="B737">
        <f>INDEX(resultados!$A$2:$ZZ$956, 731, MATCH($B$2, resultados!$A$1:$ZZ$1, 0))</f>
        <v/>
      </c>
      <c r="C737">
        <f>INDEX(resultados!$A$2:$ZZ$956, 731, MATCH($B$3, resultados!$A$1:$ZZ$1, 0))</f>
        <v/>
      </c>
    </row>
    <row r="738">
      <c r="A738">
        <f>INDEX(resultados!$A$2:$ZZ$956, 732, MATCH($B$1, resultados!$A$1:$ZZ$1, 0))</f>
        <v/>
      </c>
      <c r="B738">
        <f>INDEX(resultados!$A$2:$ZZ$956, 732, MATCH($B$2, resultados!$A$1:$ZZ$1, 0))</f>
        <v/>
      </c>
      <c r="C738">
        <f>INDEX(resultados!$A$2:$ZZ$956, 732, MATCH($B$3, resultados!$A$1:$ZZ$1, 0))</f>
        <v/>
      </c>
    </row>
    <row r="739">
      <c r="A739">
        <f>INDEX(resultados!$A$2:$ZZ$956, 733, MATCH($B$1, resultados!$A$1:$ZZ$1, 0))</f>
        <v/>
      </c>
      <c r="B739">
        <f>INDEX(resultados!$A$2:$ZZ$956, 733, MATCH($B$2, resultados!$A$1:$ZZ$1, 0))</f>
        <v/>
      </c>
      <c r="C739">
        <f>INDEX(resultados!$A$2:$ZZ$956, 733, MATCH($B$3, resultados!$A$1:$ZZ$1, 0))</f>
        <v/>
      </c>
    </row>
    <row r="740">
      <c r="A740">
        <f>INDEX(resultados!$A$2:$ZZ$956, 734, MATCH($B$1, resultados!$A$1:$ZZ$1, 0))</f>
        <v/>
      </c>
      <c r="B740">
        <f>INDEX(resultados!$A$2:$ZZ$956, 734, MATCH($B$2, resultados!$A$1:$ZZ$1, 0))</f>
        <v/>
      </c>
      <c r="C740">
        <f>INDEX(resultados!$A$2:$ZZ$956, 734, MATCH($B$3, resultados!$A$1:$ZZ$1, 0))</f>
        <v/>
      </c>
    </row>
    <row r="741">
      <c r="A741">
        <f>INDEX(resultados!$A$2:$ZZ$956, 735, MATCH($B$1, resultados!$A$1:$ZZ$1, 0))</f>
        <v/>
      </c>
      <c r="B741">
        <f>INDEX(resultados!$A$2:$ZZ$956, 735, MATCH($B$2, resultados!$A$1:$ZZ$1, 0))</f>
        <v/>
      </c>
      <c r="C741">
        <f>INDEX(resultados!$A$2:$ZZ$956, 735, MATCH($B$3, resultados!$A$1:$ZZ$1, 0))</f>
        <v/>
      </c>
    </row>
    <row r="742">
      <c r="A742">
        <f>INDEX(resultados!$A$2:$ZZ$956, 736, MATCH($B$1, resultados!$A$1:$ZZ$1, 0))</f>
        <v/>
      </c>
      <c r="B742">
        <f>INDEX(resultados!$A$2:$ZZ$956, 736, MATCH($B$2, resultados!$A$1:$ZZ$1, 0))</f>
        <v/>
      </c>
      <c r="C742">
        <f>INDEX(resultados!$A$2:$ZZ$956, 736, MATCH($B$3, resultados!$A$1:$ZZ$1, 0))</f>
        <v/>
      </c>
    </row>
    <row r="743">
      <c r="A743">
        <f>INDEX(resultados!$A$2:$ZZ$956, 737, MATCH($B$1, resultados!$A$1:$ZZ$1, 0))</f>
        <v/>
      </c>
      <c r="B743">
        <f>INDEX(resultados!$A$2:$ZZ$956, 737, MATCH($B$2, resultados!$A$1:$ZZ$1, 0))</f>
        <v/>
      </c>
      <c r="C743">
        <f>INDEX(resultados!$A$2:$ZZ$956, 737, MATCH($B$3, resultados!$A$1:$ZZ$1, 0))</f>
        <v/>
      </c>
    </row>
    <row r="744">
      <c r="A744">
        <f>INDEX(resultados!$A$2:$ZZ$956, 738, MATCH($B$1, resultados!$A$1:$ZZ$1, 0))</f>
        <v/>
      </c>
      <c r="B744">
        <f>INDEX(resultados!$A$2:$ZZ$956, 738, MATCH($B$2, resultados!$A$1:$ZZ$1, 0))</f>
        <v/>
      </c>
      <c r="C744">
        <f>INDEX(resultados!$A$2:$ZZ$956, 738, MATCH($B$3, resultados!$A$1:$ZZ$1, 0))</f>
        <v/>
      </c>
    </row>
    <row r="745">
      <c r="A745">
        <f>INDEX(resultados!$A$2:$ZZ$956, 739, MATCH($B$1, resultados!$A$1:$ZZ$1, 0))</f>
        <v/>
      </c>
      <c r="B745">
        <f>INDEX(resultados!$A$2:$ZZ$956, 739, MATCH($B$2, resultados!$A$1:$ZZ$1, 0))</f>
        <v/>
      </c>
      <c r="C745">
        <f>INDEX(resultados!$A$2:$ZZ$956, 739, MATCH($B$3, resultados!$A$1:$ZZ$1, 0))</f>
        <v/>
      </c>
    </row>
    <row r="746">
      <c r="A746">
        <f>INDEX(resultados!$A$2:$ZZ$956, 740, MATCH($B$1, resultados!$A$1:$ZZ$1, 0))</f>
        <v/>
      </c>
      <c r="B746">
        <f>INDEX(resultados!$A$2:$ZZ$956, 740, MATCH($B$2, resultados!$A$1:$ZZ$1, 0))</f>
        <v/>
      </c>
      <c r="C746">
        <f>INDEX(resultados!$A$2:$ZZ$956, 740, MATCH($B$3, resultados!$A$1:$ZZ$1, 0))</f>
        <v/>
      </c>
    </row>
    <row r="747">
      <c r="A747">
        <f>INDEX(resultados!$A$2:$ZZ$956, 741, MATCH($B$1, resultados!$A$1:$ZZ$1, 0))</f>
        <v/>
      </c>
      <c r="B747">
        <f>INDEX(resultados!$A$2:$ZZ$956, 741, MATCH($B$2, resultados!$A$1:$ZZ$1, 0))</f>
        <v/>
      </c>
      <c r="C747">
        <f>INDEX(resultados!$A$2:$ZZ$956, 741, MATCH($B$3, resultados!$A$1:$ZZ$1, 0))</f>
        <v/>
      </c>
    </row>
    <row r="748">
      <c r="A748">
        <f>INDEX(resultados!$A$2:$ZZ$956, 742, MATCH($B$1, resultados!$A$1:$ZZ$1, 0))</f>
        <v/>
      </c>
      <c r="B748">
        <f>INDEX(resultados!$A$2:$ZZ$956, 742, MATCH($B$2, resultados!$A$1:$ZZ$1, 0))</f>
        <v/>
      </c>
      <c r="C748">
        <f>INDEX(resultados!$A$2:$ZZ$956, 742, MATCH($B$3, resultados!$A$1:$ZZ$1, 0))</f>
        <v/>
      </c>
    </row>
    <row r="749">
      <c r="A749">
        <f>INDEX(resultados!$A$2:$ZZ$956, 743, MATCH($B$1, resultados!$A$1:$ZZ$1, 0))</f>
        <v/>
      </c>
      <c r="B749">
        <f>INDEX(resultados!$A$2:$ZZ$956, 743, MATCH($B$2, resultados!$A$1:$ZZ$1, 0))</f>
        <v/>
      </c>
      <c r="C749">
        <f>INDEX(resultados!$A$2:$ZZ$956, 743, MATCH($B$3, resultados!$A$1:$ZZ$1, 0))</f>
        <v/>
      </c>
    </row>
    <row r="750">
      <c r="A750">
        <f>INDEX(resultados!$A$2:$ZZ$956, 744, MATCH($B$1, resultados!$A$1:$ZZ$1, 0))</f>
        <v/>
      </c>
      <c r="B750">
        <f>INDEX(resultados!$A$2:$ZZ$956, 744, MATCH($B$2, resultados!$A$1:$ZZ$1, 0))</f>
        <v/>
      </c>
      <c r="C750">
        <f>INDEX(resultados!$A$2:$ZZ$956, 744, MATCH($B$3, resultados!$A$1:$ZZ$1, 0))</f>
        <v/>
      </c>
    </row>
    <row r="751">
      <c r="A751">
        <f>INDEX(resultados!$A$2:$ZZ$956, 745, MATCH($B$1, resultados!$A$1:$ZZ$1, 0))</f>
        <v/>
      </c>
      <c r="B751">
        <f>INDEX(resultados!$A$2:$ZZ$956, 745, MATCH($B$2, resultados!$A$1:$ZZ$1, 0))</f>
        <v/>
      </c>
      <c r="C751">
        <f>INDEX(resultados!$A$2:$ZZ$956, 745, MATCH($B$3, resultados!$A$1:$ZZ$1, 0))</f>
        <v/>
      </c>
    </row>
    <row r="752">
      <c r="A752">
        <f>INDEX(resultados!$A$2:$ZZ$956, 746, MATCH($B$1, resultados!$A$1:$ZZ$1, 0))</f>
        <v/>
      </c>
      <c r="B752">
        <f>INDEX(resultados!$A$2:$ZZ$956, 746, MATCH($B$2, resultados!$A$1:$ZZ$1, 0))</f>
        <v/>
      </c>
      <c r="C752">
        <f>INDEX(resultados!$A$2:$ZZ$956, 746, MATCH($B$3, resultados!$A$1:$ZZ$1, 0))</f>
        <v/>
      </c>
    </row>
    <row r="753">
      <c r="A753">
        <f>INDEX(resultados!$A$2:$ZZ$956, 747, MATCH($B$1, resultados!$A$1:$ZZ$1, 0))</f>
        <v/>
      </c>
      <c r="B753">
        <f>INDEX(resultados!$A$2:$ZZ$956, 747, MATCH($B$2, resultados!$A$1:$ZZ$1, 0))</f>
        <v/>
      </c>
      <c r="C753">
        <f>INDEX(resultados!$A$2:$ZZ$956, 747, MATCH($B$3, resultados!$A$1:$ZZ$1, 0))</f>
        <v/>
      </c>
    </row>
    <row r="754">
      <c r="A754">
        <f>INDEX(resultados!$A$2:$ZZ$956, 748, MATCH($B$1, resultados!$A$1:$ZZ$1, 0))</f>
        <v/>
      </c>
      <c r="B754">
        <f>INDEX(resultados!$A$2:$ZZ$956, 748, MATCH($B$2, resultados!$A$1:$ZZ$1, 0))</f>
        <v/>
      </c>
      <c r="C754">
        <f>INDEX(resultados!$A$2:$ZZ$956, 748, MATCH($B$3, resultados!$A$1:$ZZ$1, 0))</f>
        <v/>
      </c>
    </row>
    <row r="755">
      <c r="A755">
        <f>INDEX(resultados!$A$2:$ZZ$956, 749, MATCH($B$1, resultados!$A$1:$ZZ$1, 0))</f>
        <v/>
      </c>
      <c r="B755">
        <f>INDEX(resultados!$A$2:$ZZ$956, 749, MATCH($B$2, resultados!$A$1:$ZZ$1, 0))</f>
        <v/>
      </c>
      <c r="C755">
        <f>INDEX(resultados!$A$2:$ZZ$956, 749, MATCH($B$3, resultados!$A$1:$ZZ$1, 0))</f>
        <v/>
      </c>
    </row>
    <row r="756">
      <c r="A756">
        <f>INDEX(resultados!$A$2:$ZZ$956, 750, MATCH($B$1, resultados!$A$1:$ZZ$1, 0))</f>
        <v/>
      </c>
      <c r="B756">
        <f>INDEX(resultados!$A$2:$ZZ$956, 750, MATCH($B$2, resultados!$A$1:$ZZ$1, 0))</f>
        <v/>
      </c>
      <c r="C756">
        <f>INDEX(resultados!$A$2:$ZZ$956, 750, MATCH($B$3, resultados!$A$1:$ZZ$1, 0))</f>
        <v/>
      </c>
    </row>
    <row r="757">
      <c r="A757">
        <f>INDEX(resultados!$A$2:$ZZ$956, 751, MATCH($B$1, resultados!$A$1:$ZZ$1, 0))</f>
        <v/>
      </c>
      <c r="B757">
        <f>INDEX(resultados!$A$2:$ZZ$956, 751, MATCH($B$2, resultados!$A$1:$ZZ$1, 0))</f>
        <v/>
      </c>
      <c r="C757">
        <f>INDEX(resultados!$A$2:$ZZ$956, 751, MATCH($B$3, resultados!$A$1:$ZZ$1, 0))</f>
        <v/>
      </c>
    </row>
    <row r="758">
      <c r="A758">
        <f>INDEX(resultados!$A$2:$ZZ$956, 752, MATCH($B$1, resultados!$A$1:$ZZ$1, 0))</f>
        <v/>
      </c>
      <c r="B758">
        <f>INDEX(resultados!$A$2:$ZZ$956, 752, MATCH($B$2, resultados!$A$1:$ZZ$1, 0))</f>
        <v/>
      </c>
      <c r="C758">
        <f>INDEX(resultados!$A$2:$ZZ$956, 752, MATCH($B$3, resultados!$A$1:$ZZ$1, 0))</f>
        <v/>
      </c>
    </row>
    <row r="759">
      <c r="A759">
        <f>INDEX(resultados!$A$2:$ZZ$956, 753, MATCH($B$1, resultados!$A$1:$ZZ$1, 0))</f>
        <v/>
      </c>
      <c r="B759">
        <f>INDEX(resultados!$A$2:$ZZ$956, 753, MATCH($B$2, resultados!$A$1:$ZZ$1, 0))</f>
        <v/>
      </c>
      <c r="C759">
        <f>INDEX(resultados!$A$2:$ZZ$956, 753, MATCH($B$3, resultados!$A$1:$ZZ$1, 0))</f>
        <v/>
      </c>
    </row>
    <row r="760">
      <c r="A760">
        <f>INDEX(resultados!$A$2:$ZZ$956, 754, MATCH($B$1, resultados!$A$1:$ZZ$1, 0))</f>
        <v/>
      </c>
      <c r="B760">
        <f>INDEX(resultados!$A$2:$ZZ$956, 754, MATCH($B$2, resultados!$A$1:$ZZ$1, 0))</f>
        <v/>
      </c>
      <c r="C760">
        <f>INDEX(resultados!$A$2:$ZZ$956, 754, MATCH($B$3, resultados!$A$1:$ZZ$1, 0))</f>
        <v/>
      </c>
    </row>
    <row r="761">
      <c r="A761">
        <f>INDEX(resultados!$A$2:$ZZ$956, 755, MATCH($B$1, resultados!$A$1:$ZZ$1, 0))</f>
        <v/>
      </c>
      <c r="B761">
        <f>INDEX(resultados!$A$2:$ZZ$956, 755, MATCH($B$2, resultados!$A$1:$ZZ$1, 0))</f>
        <v/>
      </c>
      <c r="C761">
        <f>INDEX(resultados!$A$2:$ZZ$956, 755, MATCH($B$3, resultados!$A$1:$ZZ$1, 0))</f>
        <v/>
      </c>
    </row>
    <row r="762">
      <c r="A762">
        <f>INDEX(resultados!$A$2:$ZZ$956, 756, MATCH($B$1, resultados!$A$1:$ZZ$1, 0))</f>
        <v/>
      </c>
      <c r="B762">
        <f>INDEX(resultados!$A$2:$ZZ$956, 756, MATCH($B$2, resultados!$A$1:$ZZ$1, 0))</f>
        <v/>
      </c>
      <c r="C762">
        <f>INDEX(resultados!$A$2:$ZZ$956, 756, MATCH($B$3, resultados!$A$1:$ZZ$1, 0))</f>
        <v/>
      </c>
    </row>
    <row r="763">
      <c r="A763">
        <f>INDEX(resultados!$A$2:$ZZ$956, 757, MATCH($B$1, resultados!$A$1:$ZZ$1, 0))</f>
        <v/>
      </c>
      <c r="B763">
        <f>INDEX(resultados!$A$2:$ZZ$956, 757, MATCH($B$2, resultados!$A$1:$ZZ$1, 0))</f>
        <v/>
      </c>
      <c r="C763">
        <f>INDEX(resultados!$A$2:$ZZ$956, 757, MATCH($B$3, resultados!$A$1:$ZZ$1, 0))</f>
        <v/>
      </c>
    </row>
    <row r="764">
      <c r="A764">
        <f>INDEX(resultados!$A$2:$ZZ$956, 758, MATCH($B$1, resultados!$A$1:$ZZ$1, 0))</f>
        <v/>
      </c>
      <c r="B764">
        <f>INDEX(resultados!$A$2:$ZZ$956, 758, MATCH($B$2, resultados!$A$1:$ZZ$1, 0))</f>
        <v/>
      </c>
      <c r="C764">
        <f>INDEX(resultados!$A$2:$ZZ$956, 758, MATCH($B$3, resultados!$A$1:$ZZ$1, 0))</f>
        <v/>
      </c>
    </row>
    <row r="765">
      <c r="A765">
        <f>INDEX(resultados!$A$2:$ZZ$956, 759, MATCH($B$1, resultados!$A$1:$ZZ$1, 0))</f>
        <v/>
      </c>
      <c r="B765">
        <f>INDEX(resultados!$A$2:$ZZ$956, 759, MATCH($B$2, resultados!$A$1:$ZZ$1, 0))</f>
        <v/>
      </c>
      <c r="C765">
        <f>INDEX(resultados!$A$2:$ZZ$956, 759, MATCH($B$3, resultados!$A$1:$ZZ$1, 0))</f>
        <v/>
      </c>
    </row>
    <row r="766">
      <c r="A766">
        <f>INDEX(resultados!$A$2:$ZZ$956, 760, MATCH($B$1, resultados!$A$1:$ZZ$1, 0))</f>
        <v/>
      </c>
      <c r="B766">
        <f>INDEX(resultados!$A$2:$ZZ$956, 760, MATCH($B$2, resultados!$A$1:$ZZ$1, 0))</f>
        <v/>
      </c>
      <c r="C766">
        <f>INDEX(resultados!$A$2:$ZZ$956, 760, MATCH($B$3, resultados!$A$1:$ZZ$1, 0))</f>
        <v/>
      </c>
    </row>
    <row r="767">
      <c r="A767">
        <f>INDEX(resultados!$A$2:$ZZ$956, 761, MATCH($B$1, resultados!$A$1:$ZZ$1, 0))</f>
        <v/>
      </c>
      <c r="B767">
        <f>INDEX(resultados!$A$2:$ZZ$956, 761, MATCH($B$2, resultados!$A$1:$ZZ$1, 0))</f>
        <v/>
      </c>
      <c r="C767">
        <f>INDEX(resultados!$A$2:$ZZ$956, 761, MATCH($B$3, resultados!$A$1:$ZZ$1, 0))</f>
        <v/>
      </c>
    </row>
    <row r="768">
      <c r="A768">
        <f>INDEX(resultados!$A$2:$ZZ$956, 762, MATCH($B$1, resultados!$A$1:$ZZ$1, 0))</f>
        <v/>
      </c>
      <c r="B768">
        <f>INDEX(resultados!$A$2:$ZZ$956, 762, MATCH($B$2, resultados!$A$1:$ZZ$1, 0))</f>
        <v/>
      </c>
      <c r="C768">
        <f>INDEX(resultados!$A$2:$ZZ$956, 762, MATCH($B$3, resultados!$A$1:$ZZ$1, 0))</f>
        <v/>
      </c>
    </row>
    <row r="769">
      <c r="A769">
        <f>INDEX(resultados!$A$2:$ZZ$956, 763, MATCH($B$1, resultados!$A$1:$ZZ$1, 0))</f>
        <v/>
      </c>
      <c r="B769">
        <f>INDEX(resultados!$A$2:$ZZ$956, 763, MATCH($B$2, resultados!$A$1:$ZZ$1, 0))</f>
        <v/>
      </c>
      <c r="C769">
        <f>INDEX(resultados!$A$2:$ZZ$956, 763, MATCH($B$3, resultados!$A$1:$ZZ$1, 0))</f>
        <v/>
      </c>
    </row>
    <row r="770">
      <c r="A770">
        <f>INDEX(resultados!$A$2:$ZZ$956, 764, MATCH($B$1, resultados!$A$1:$ZZ$1, 0))</f>
        <v/>
      </c>
      <c r="B770">
        <f>INDEX(resultados!$A$2:$ZZ$956, 764, MATCH($B$2, resultados!$A$1:$ZZ$1, 0))</f>
        <v/>
      </c>
      <c r="C770">
        <f>INDEX(resultados!$A$2:$ZZ$956, 764, MATCH($B$3, resultados!$A$1:$ZZ$1, 0))</f>
        <v/>
      </c>
    </row>
    <row r="771">
      <c r="A771">
        <f>INDEX(resultados!$A$2:$ZZ$956, 765, MATCH($B$1, resultados!$A$1:$ZZ$1, 0))</f>
        <v/>
      </c>
      <c r="B771">
        <f>INDEX(resultados!$A$2:$ZZ$956, 765, MATCH($B$2, resultados!$A$1:$ZZ$1, 0))</f>
        <v/>
      </c>
      <c r="C771">
        <f>INDEX(resultados!$A$2:$ZZ$956, 765, MATCH($B$3, resultados!$A$1:$ZZ$1, 0))</f>
        <v/>
      </c>
    </row>
    <row r="772">
      <c r="A772">
        <f>INDEX(resultados!$A$2:$ZZ$956, 766, MATCH($B$1, resultados!$A$1:$ZZ$1, 0))</f>
        <v/>
      </c>
      <c r="B772">
        <f>INDEX(resultados!$A$2:$ZZ$956, 766, MATCH($B$2, resultados!$A$1:$ZZ$1, 0))</f>
        <v/>
      </c>
      <c r="C772">
        <f>INDEX(resultados!$A$2:$ZZ$956, 766, MATCH($B$3, resultados!$A$1:$ZZ$1, 0))</f>
        <v/>
      </c>
    </row>
    <row r="773">
      <c r="A773">
        <f>INDEX(resultados!$A$2:$ZZ$956, 767, MATCH($B$1, resultados!$A$1:$ZZ$1, 0))</f>
        <v/>
      </c>
      <c r="B773">
        <f>INDEX(resultados!$A$2:$ZZ$956, 767, MATCH($B$2, resultados!$A$1:$ZZ$1, 0))</f>
        <v/>
      </c>
      <c r="C773">
        <f>INDEX(resultados!$A$2:$ZZ$956, 767, MATCH($B$3, resultados!$A$1:$ZZ$1, 0))</f>
        <v/>
      </c>
    </row>
    <row r="774">
      <c r="A774">
        <f>INDEX(resultados!$A$2:$ZZ$956, 768, MATCH($B$1, resultados!$A$1:$ZZ$1, 0))</f>
        <v/>
      </c>
      <c r="B774">
        <f>INDEX(resultados!$A$2:$ZZ$956, 768, MATCH($B$2, resultados!$A$1:$ZZ$1, 0))</f>
        <v/>
      </c>
      <c r="C774">
        <f>INDEX(resultados!$A$2:$ZZ$956, 768, MATCH($B$3, resultados!$A$1:$ZZ$1, 0))</f>
        <v/>
      </c>
    </row>
    <row r="775">
      <c r="A775">
        <f>INDEX(resultados!$A$2:$ZZ$956, 769, MATCH($B$1, resultados!$A$1:$ZZ$1, 0))</f>
        <v/>
      </c>
      <c r="B775">
        <f>INDEX(resultados!$A$2:$ZZ$956, 769, MATCH($B$2, resultados!$A$1:$ZZ$1, 0))</f>
        <v/>
      </c>
      <c r="C775">
        <f>INDEX(resultados!$A$2:$ZZ$956, 769, MATCH($B$3, resultados!$A$1:$ZZ$1, 0))</f>
        <v/>
      </c>
    </row>
    <row r="776">
      <c r="A776">
        <f>INDEX(resultados!$A$2:$ZZ$956, 770, MATCH($B$1, resultados!$A$1:$ZZ$1, 0))</f>
        <v/>
      </c>
      <c r="B776">
        <f>INDEX(resultados!$A$2:$ZZ$956, 770, MATCH($B$2, resultados!$A$1:$ZZ$1, 0))</f>
        <v/>
      </c>
      <c r="C776">
        <f>INDEX(resultados!$A$2:$ZZ$956, 770, MATCH($B$3, resultados!$A$1:$ZZ$1, 0))</f>
        <v/>
      </c>
    </row>
    <row r="777">
      <c r="A777">
        <f>INDEX(resultados!$A$2:$ZZ$956, 771, MATCH($B$1, resultados!$A$1:$ZZ$1, 0))</f>
        <v/>
      </c>
      <c r="B777">
        <f>INDEX(resultados!$A$2:$ZZ$956, 771, MATCH($B$2, resultados!$A$1:$ZZ$1, 0))</f>
        <v/>
      </c>
      <c r="C777">
        <f>INDEX(resultados!$A$2:$ZZ$956, 771, MATCH($B$3, resultados!$A$1:$ZZ$1, 0))</f>
        <v/>
      </c>
    </row>
    <row r="778">
      <c r="A778">
        <f>INDEX(resultados!$A$2:$ZZ$956, 772, MATCH($B$1, resultados!$A$1:$ZZ$1, 0))</f>
        <v/>
      </c>
      <c r="B778">
        <f>INDEX(resultados!$A$2:$ZZ$956, 772, MATCH($B$2, resultados!$A$1:$ZZ$1, 0))</f>
        <v/>
      </c>
      <c r="C778">
        <f>INDEX(resultados!$A$2:$ZZ$956, 772, MATCH($B$3, resultados!$A$1:$ZZ$1, 0))</f>
        <v/>
      </c>
    </row>
    <row r="779">
      <c r="A779">
        <f>INDEX(resultados!$A$2:$ZZ$956, 773, MATCH($B$1, resultados!$A$1:$ZZ$1, 0))</f>
        <v/>
      </c>
      <c r="B779">
        <f>INDEX(resultados!$A$2:$ZZ$956, 773, MATCH($B$2, resultados!$A$1:$ZZ$1, 0))</f>
        <v/>
      </c>
      <c r="C779">
        <f>INDEX(resultados!$A$2:$ZZ$956, 773, MATCH($B$3, resultados!$A$1:$ZZ$1, 0))</f>
        <v/>
      </c>
    </row>
    <row r="780">
      <c r="A780">
        <f>INDEX(resultados!$A$2:$ZZ$956, 774, MATCH($B$1, resultados!$A$1:$ZZ$1, 0))</f>
        <v/>
      </c>
      <c r="B780">
        <f>INDEX(resultados!$A$2:$ZZ$956, 774, MATCH($B$2, resultados!$A$1:$ZZ$1, 0))</f>
        <v/>
      </c>
      <c r="C780">
        <f>INDEX(resultados!$A$2:$ZZ$956, 774, MATCH($B$3, resultados!$A$1:$ZZ$1, 0))</f>
        <v/>
      </c>
    </row>
    <row r="781">
      <c r="A781">
        <f>INDEX(resultados!$A$2:$ZZ$956, 775, MATCH($B$1, resultados!$A$1:$ZZ$1, 0))</f>
        <v/>
      </c>
      <c r="B781">
        <f>INDEX(resultados!$A$2:$ZZ$956, 775, MATCH($B$2, resultados!$A$1:$ZZ$1, 0))</f>
        <v/>
      </c>
      <c r="C781">
        <f>INDEX(resultados!$A$2:$ZZ$956, 775, MATCH($B$3, resultados!$A$1:$ZZ$1, 0))</f>
        <v/>
      </c>
    </row>
    <row r="782">
      <c r="A782">
        <f>INDEX(resultados!$A$2:$ZZ$956, 776, MATCH($B$1, resultados!$A$1:$ZZ$1, 0))</f>
        <v/>
      </c>
      <c r="B782">
        <f>INDEX(resultados!$A$2:$ZZ$956, 776, MATCH($B$2, resultados!$A$1:$ZZ$1, 0))</f>
        <v/>
      </c>
      <c r="C782">
        <f>INDEX(resultados!$A$2:$ZZ$956, 776, MATCH($B$3, resultados!$A$1:$ZZ$1, 0))</f>
        <v/>
      </c>
    </row>
    <row r="783">
      <c r="A783">
        <f>INDEX(resultados!$A$2:$ZZ$956, 777, MATCH($B$1, resultados!$A$1:$ZZ$1, 0))</f>
        <v/>
      </c>
      <c r="B783">
        <f>INDEX(resultados!$A$2:$ZZ$956, 777, MATCH($B$2, resultados!$A$1:$ZZ$1, 0))</f>
        <v/>
      </c>
      <c r="C783">
        <f>INDEX(resultados!$A$2:$ZZ$956, 777, MATCH($B$3, resultados!$A$1:$ZZ$1, 0))</f>
        <v/>
      </c>
    </row>
    <row r="784">
      <c r="A784">
        <f>INDEX(resultados!$A$2:$ZZ$956, 778, MATCH($B$1, resultados!$A$1:$ZZ$1, 0))</f>
        <v/>
      </c>
      <c r="B784">
        <f>INDEX(resultados!$A$2:$ZZ$956, 778, MATCH($B$2, resultados!$A$1:$ZZ$1, 0))</f>
        <v/>
      </c>
      <c r="C784">
        <f>INDEX(resultados!$A$2:$ZZ$956, 778, MATCH($B$3, resultados!$A$1:$ZZ$1, 0))</f>
        <v/>
      </c>
    </row>
    <row r="785">
      <c r="A785">
        <f>INDEX(resultados!$A$2:$ZZ$956, 779, MATCH($B$1, resultados!$A$1:$ZZ$1, 0))</f>
        <v/>
      </c>
      <c r="B785">
        <f>INDEX(resultados!$A$2:$ZZ$956, 779, MATCH($B$2, resultados!$A$1:$ZZ$1, 0))</f>
        <v/>
      </c>
      <c r="C785">
        <f>INDEX(resultados!$A$2:$ZZ$956, 779, MATCH($B$3, resultados!$A$1:$ZZ$1, 0))</f>
        <v/>
      </c>
    </row>
    <row r="786">
      <c r="A786">
        <f>INDEX(resultados!$A$2:$ZZ$956, 780, MATCH($B$1, resultados!$A$1:$ZZ$1, 0))</f>
        <v/>
      </c>
      <c r="B786">
        <f>INDEX(resultados!$A$2:$ZZ$956, 780, MATCH($B$2, resultados!$A$1:$ZZ$1, 0))</f>
        <v/>
      </c>
      <c r="C786">
        <f>INDEX(resultados!$A$2:$ZZ$956, 780, MATCH($B$3, resultados!$A$1:$ZZ$1, 0))</f>
        <v/>
      </c>
    </row>
    <row r="787">
      <c r="A787">
        <f>INDEX(resultados!$A$2:$ZZ$956, 781, MATCH($B$1, resultados!$A$1:$ZZ$1, 0))</f>
        <v/>
      </c>
      <c r="B787">
        <f>INDEX(resultados!$A$2:$ZZ$956, 781, MATCH($B$2, resultados!$A$1:$ZZ$1, 0))</f>
        <v/>
      </c>
      <c r="C787">
        <f>INDEX(resultados!$A$2:$ZZ$956, 781, MATCH($B$3, resultados!$A$1:$ZZ$1, 0))</f>
        <v/>
      </c>
    </row>
    <row r="788">
      <c r="A788">
        <f>INDEX(resultados!$A$2:$ZZ$956, 782, MATCH($B$1, resultados!$A$1:$ZZ$1, 0))</f>
        <v/>
      </c>
      <c r="B788">
        <f>INDEX(resultados!$A$2:$ZZ$956, 782, MATCH($B$2, resultados!$A$1:$ZZ$1, 0))</f>
        <v/>
      </c>
      <c r="C788">
        <f>INDEX(resultados!$A$2:$ZZ$956, 782, MATCH($B$3, resultados!$A$1:$ZZ$1, 0))</f>
        <v/>
      </c>
    </row>
    <row r="789">
      <c r="A789">
        <f>INDEX(resultados!$A$2:$ZZ$956, 783, MATCH($B$1, resultados!$A$1:$ZZ$1, 0))</f>
        <v/>
      </c>
      <c r="B789">
        <f>INDEX(resultados!$A$2:$ZZ$956, 783, MATCH($B$2, resultados!$A$1:$ZZ$1, 0))</f>
        <v/>
      </c>
      <c r="C789">
        <f>INDEX(resultados!$A$2:$ZZ$956, 783, MATCH($B$3, resultados!$A$1:$ZZ$1, 0))</f>
        <v/>
      </c>
    </row>
    <row r="790">
      <c r="A790">
        <f>INDEX(resultados!$A$2:$ZZ$956, 784, MATCH($B$1, resultados!$A$1:$ZZ$1, 0))</f>
        <v/>
      </c>
      <c r="B790">
        <f>INDEX(resultados!$A$2:$ZZ$956, 784, MATCH($B$2, resultados!$A$1:$ZZ$1, 0))</f>
        <v/>
      </c>
      <c r="C790">
        <f>INDEX(resultados!$A$2:$ZZ$956, 784, MATCH($B$3, resultados!$A$1:$ZZ$1, 0))</f>
        <v/>
      </c>
    </row>
    <row r="791">
      <c r="A791">
        <f>INDEX(resultados!$A$2:$ZZ$956, 785, MATCH($B$1, resultados!$A$1:$ZZ$1, 0))</f>
        <v/>
      </c>
      <c r="B791">
        <f>INDEX(resultados!$A$2:$ZZ$956, 785, MATCH($B$2, resultados!$A$1:$ZZ$1, 0))</f>
        <v/>
      </c>
      <c r="C791">
        <f>INDEX(resultados!$A$2:$ZZ$956, 785, MATCH($B$3, resultados!$A$1:$ZZ$1, 0))</f>
        <v/>
      </c>
    </row>
    <row r="792">
      <c r="A792">
        <f>INDEX(resultados!$A$2:$ZZ$956, 786, MATCH($B$1, resultados!$A$1:$ZZ$1, 0))</f>
        <v/>
      </c>
      <c r="B792">
        <f>INDEX(resultados!$A$2:$ZZ$956, 786, MATCH($B$2, resultados!$A$1:$ZZ$1, 0))</f>
        <v/>
      </c>
      <c r="C792">
        <f>INDEX(resultados!$A$2:$ZZ$956, 786, MATCH($B$3, resultados!$A$1:$ZZ$1, 0))</f>
        <v/>
      </c>
    </row>
    <row r="793">
      <c r="A793">
        <f>INDEX(resultados!$A$2:$ZZ$956, 787, MATCH($B$1, resultados!$A$1:$ZZ$1, 0))</f>
        <v/>
      </c>
      <c r="B793">
        <f>INDEX(resultados!$A$2:$ZZ$956, 787, MATCH($B$2, resultados!$A$1:$ZZ$1, 0))</f>
        <v/>
      </c>
      <c r="C793">
        <f>INDEX(resultados!$A$2:$ZZ$956, 787, MATCH($B$3, resultados!$A$1:$ZZ$1, 0))</f>
        <v/>
      </c>
    </row>
    <row r="794">
      <c r="A794">
        <f>INDEX(resultados!$A$2:$ZZ$956, 788, MATCH($B$1, resultados!$A$1:$ZZ$1, 0))</f>
        <v/>
      </c>
      <c r="B794">
        <f>INDEX(resultados!$A$2:$ZZ$956, 788, MATCH($B$2, resultados!$A$1:$ZZ$1, 0))</f>
        <v/>
      </c>
      <c r="C794">
        <f>INDEX(resultados!$A$2:$ZZ$956, 788, MATCH($B$3, resultados!$A$1:$ZZ$1, 0))</f>
        <v/>
      </c>
    </row>
    <row r="795">
      <c r="A795">
        <f>INDEX(resultados!$A$2:$ZZ$956, 789, MATCH($B$1, resultados!$A$1:$ZZ$1, 0))</f>
        <v/>
      </c>
      <c r="B795">
        <f>INDEX(resultados!$A$2:$ZZ$956, 789, MATCH($B$2, resultados!$A$1:$ZZ$1, 0))</f>
        <v/>
      </c>
      <c r="C795">
        <f>INDEX(resultados!$A$2:$ZZ$956, 789, MATCH($B$3, resultados!$A$1:$ZZ$1, 0))</f>
        <v/>
      </c>
    </row>
    <row r="796">
      <c r="A796">
        <f>INDEX(resultados!$A$2:$ZZ$956, 790, MATCH($B$1, resultados!$A$1:$ZZ$1, 0))</f>
        <v/>
      </c>
      <c r="B796">
        <f>INDEX(resultados!$A$2:$ZZ$956, 790, MATCH($B$2, resultados!$A$1:$ZZ$1, 0))</f>
        <v/>
      </c>
      <c r="C796">
        <f>INDEX(resultados!$A$2:$ZZ$956, 790, MATCH($B$3, resultados!$A$1:$ZZ$1, 0))</f>
        <v/>
      </c>
    </row>
    <row r="797">
      <c r="A797">
        <f>INDEX(resultados!$A$2:$ZZ$956, 791, MATCH($B$1, resultados!$A$1:$ZZ$1, 0))</f>
        <v/>
      </c>
      <c r="B797">
        <f>INDEX(resultados!$A$2:$ZZ$956, 791, MATCH($B$2, resultados!$A$1:$ZZ$1, 0))</f>
        <v/>
      </c>
      <c r="C797">
        <f>INDEX(resultados!$A$2:$ZZ$956, 791, MATCH($B$3, resultados!$A$1:$ZZ$1, 0))</f>
        <v/>
      </c>
    </row>
    <row r="798">
      <c r="A798">
        <f>INDEX(resultados!$A$2:$ZZ$956, 792, MATCH($B$1, resultados!$A$1:$ZZ$1, 0))</f>
        <v/>
      </c>
      <c r="B798">
        <f>INDEX(resultados!$A$2:$ZZ$956, 792, MATCH($B$2, resultados!$A$1:$ZZ$1, 0))</f>
        <v/>
      </c>
      <c r="C798">
        <f>INDEX(resultados!$A$2:$ZZ$956, 792, MATCH($B$3, resultados!$A$1:$ZZ$1, 0))</f>
        <v/>
      </c>
    </row>
    <row r="799">
      <c r="A799">
        <f>INDEX(resultados!$A$2:$ZZ$956, 793, MATCH($B$1, resultados!$A$1:$ZZ$1, 0))</f>
        <v/>
      </c>
      <c r="B799">
        <f>INDEX(resultados!$A$2:$ZZ$956, 793, MATCH($B$2, resultados!$A$1:$ZZ$1, 0))</f>
        <v/>
      </c>
      <c r="C799">
        <f>INDEX(resultados!$A$2:$ZZ$956, 793, MATCH($B$3, resultados!$A$1:$ZZ$1, 0))</f>
        <v/>
      </c>
    </row>
    <row r="800">
      <c r="A800">
        <f>INDEX(resultados!$A$2:$ZZ$956, 794, MATCH($B$1, resultados!$A$1:$ZZ$1, 0))</f>
        <v/>
      </c>
      <c r="B800">
        <f>INDEX(resultados!$A$2:$ZZ$956, 794, MATCH($B$2, resultados!$A$1:$ZZ$1, 0))</f>
        <v/>
      </c>
      <c r="C800">
        <f>INDEX(resultados!$A$2:$ZZ$956, 794, MATCH($B$3, resultados!$A$1:$ZZ$1, 0))</f>
        <v/>
      </c>
    </row>
    <row r="801">
      <c r="A801">
        <f>INDEX(resultados!$A$2:$ZZ$956, 795, MATCH($B$1, resultados!$A$1:$ZZ$1, 0))</f>
        <v/>
      </c>
      <c r="B801">
        <f>INDEX(resultados!$A$2:$ZZ$956, 795, MATCH($B$2, resultados!$A$1:$ZZ$1, 0))</f>
        <v/>
      </c>
      <c r="C801">
        <f>INDEX(resultados!$A$2:$ZZ$956, 795, MATCH($B$3, resultados!$A$1:$ZZ$1, 0))</f>
        <v/>
      </c>
    </row>
    <row r="802">
      <c r="A802">
        <f>INDEX(resultados!$A$2:$ZZ$956, 796, MATCH($B$1, resultados!$A$1:$ZZ$1, 0))</f>
        <v/>
      </c>
      <c r="B802">
        <f>INDEX(resultados!$A$2:$ZZ$956, 796, MATCH($B$2, resultados!$A$1:$ZZ$1, 0))</f>
        <v/>
      </c>
      <c r="C802">
        <f>INDEX(resultados!$A$2:$ZZ$956, 796, MATCH($B$3, resultados!$A$1:$ZZ$1, 0))</f>
        <v/>
      </c>
    </row>
    <row r="803">
      <c r="A803">
        <f>INDEX(resultados!$A$2:$ZZ$956, 797, MATCH($B$1, resultados!$A$1:$ZZ$1, 0))</f>
        <v/>
      </c>
      <c r="B803">
        <f>INDEX(resultados!$A$2:$ZZ$956, 797, MATCH($B$2, resultados!$A$1:$ZZ$1, 0))</f>
        <v/>
      </c>
      <c r="C803">
        <f>INDEX(resultados!$A$2:$ZZ$956, 797, MATCH($B$3, resultados!$A$1:$ZZ$1, 0))</f>
        <v/>
      </c>
    </row>
    <row r="804">
      <c r="A804">
        <f>INDEX(resultados!$A$2:$ZZ$956, 798, MATCH($B$1, resultados!$A$1:$ZZ$1, 0))</f>
        <v/>
      </c>
      <c r="B804">
        <f>INDEX(resultados!$A$2:$ZZ$956, 798, MATCH($B$2, resultados!$A$1:$ZZ$1, 0))</f>
        <v/>
      </c>
      <c r="C804">
        <f>INDEX(resultados!$A$2:$ZZ$956, 798, MATCH($B$3, resultados!$A$1:$ZZ$1, 0))</f>
        <v/>
      </c>
    </row>
    <row r="805">
      <c r="A805">
        <f>INDEX(resultados!$A$2:$ZZ$956, 799, MATCH($B$1, resultados!$A$1:$ZZ$1, 0))</f>
        <v/>
      </c>
      <c r="B805">
        <f>INDEX(resultados!$A$2:$ZZ$956, 799, MATCH($B$2, resultados!$A$1:$ZZ$1, 0))</f>
        <v/>
      </c>
      <c r="C805">
        <f>INDEX(resultados!$A$2:$ZZ$956, 799, MATCH($B$3, resultados!$A$1:$ZZ$1, 0))</f>
        <v/>
      </c>
    </row>
    <row r="806">
      <c r="A806">
        <f>INDEX(resultados!$A$2:$ZZ$956, 800, MATCH($B$1, resultados!$A$1:$ZZ$1, 0))</f>
        <v/>
      </c>
      <c r="B806">
        <f>INDEX(resultados!$A$2:$ZZ$956, 800, MATCH($B$2, resultados!$A$1:$ZZ$1, 0))</f>
        <v/>
      </c>
      <c r="C806">
        <f>INDEX(resultados!$A$2:$ZZ$956, 800, MATCH($B$3, resultados!$A$1:$ZZ$1, 0))</f>
        <v/>
      </c>
    </row>
    <row r="807">
      <c r="A807">
        <f>INDEX(resultados!$A$2:$ZZ$956, 801, MATCH($B$1, resultados!$A$1:$ZZ$1, 0))</f>
        <v/>
      </c>
      <c r="B807">
        <f>INDEX(resultados!$A$2:$ZZ$956, 801, MATCH($B$2, resultados!$A$1:$ZZ$1, 0))</f>
        <v/>
      </c>
      <c r="C807">
        <f>INDEX(resultados!$A$2:$ZZ$956, 801, MATCH($B$3, resultados!$A$1:$ZZ$1, 0))</f>
        <v/>
      </c>
    </row>
    <row r="808">
      <c r="A808">
        <f>INDEX(resultados!$A$2:$ZZ$956, 802, MATCH($B$1, resultados!$A$1:$ZZ$1, 0))</f>
        <v/>
      </c>
      <c r="B808">
        <f>INDEX(resultados!$A$2:$ZZ$956, 802, MATCH($B$2, resultados!$A$1:$ZZ$1, 0))</f>
        <v/>
      </c>
      <c r="C808">
        <f>INDEX(resultados!$A$2:$ZZ$956, 802, MATCH($B$3, resultados!$A$1:$ZZ$1, 0))</f>
        <v/>
      </c>
    </row>
    <row r="809">
      <c r="A809">
        <f>INDEX(resultados!$A$2:$ZZ$956, 803, MATCH($B$1, resultados!$A$1:$ZZ$1, 0))</f>
        <v/>
      </c>
      <c r="B809">
        <f>INDEX(resultados!$A$2:$ZZ$956, 803, MATCH($B$2, resultados!$A$1:$ZZ$1, 0))</f>
        <v/>
      </c>
      <c r="C809">
        <f>INDEX(resultados!$A$2:$ZZ$956, 803, MATCH($B$3, resultados!$A$1:$ZZ$1, 0))</f>
        <v/>
      </c>
    </row>
    <row r="810">
      <c r="A810">
        <f>INDEX(resultados!$A$2:$ZZ$956, 804, MATCH($B$1, resultados!$A$1:$ZZ$1, 0))</f>
        <v/>
      </c>
      <c r="B810">
        <f>INDEX(resultados!$A$2:$ZZ$956, 804, MATCH($B$2, resultados!$A$1:$ZZ$1, 0))</f>
        <v/>
      </c>
      <c r="C810">
        <f>INDEX(resultados!$A$2:$ZZ$956, 804, MATCH($B$3, resultados!$A$1:$ZZ$1, 0))</f>
        <v/>
      </c>
    </row>
    <row r="811">
      <c r="A811">
        <f>INDEX(resultados!$A$2:$ZZ$956, 805, MATCH($B$1, resultados!$A$1:$ZZ$1, 0))</f>
        <v/>
      </c>
      <c r="B811">
        <f>INDEX(resultados!$A$2:$ZZ$956, 805, MATCH($B$2, resultados!$A$1:$ZZ$1, 0))</f>
        <v/>
      </c>
      <c r="C811">
        <f>INDEX(resultados!$A$2:$ZZ$956, 805, MATCH($B$3, resultados!$A$1:$ZZ$1, 0))</f>
        <v/>
      </c>
    </row>
    <row r="812">
      <c r="A812">
        <f>INDEX(resultados!$A$2:$ZZ$956, 806, MATCH($B$1, resultados!$A$1:$ZZ$1, 0))</f>
        <v/>
      </c>
      <c r="B812">
        <f>INDEX(resultados!$A$2:$ZZ$956, 806, MATCH($B$2, resultados!$A$1:$ZZ$1, 0))</f>
        <v/>
      </c>
      <c r="C812">
        <f>INDEX(resultados!$A$2:$ZZ$956, 806, MATCH($B$3, resultados!$A$1:$ZZ$1, 0))</f>
        <v/>
      </c>
    </row>
    <row r="813">
      <c r="A813">
        <f>INDEX(resultados!$A$2:$ZZ$956, 807, MATCH($B$1, resultados!$A$1:$ZZ$1, 0))</f>
        <v/>
      </c>
      <c r="B813">
        <f>INDEX(resultados!$A$2:$ZZ$956, 807, MATCH($B$2, resultados!$A$1:$ZZ$1, 0))</f>
        <v/>
      </c>
      <c r="C813">
        <f>INDEX(resultados!$A$2:$ZZ$956, 807, MATCH($B$3, resultados!$A$1:$ZZ$1, 0))</f>
        <v/>
      </c>
    </row>
    <row r="814">
      <c r="A814">
        <f>INDEX(resultados!$A$2:$ZZ$956, 808, MATCH($B$1, resultados!$A$1:$ZZ$1, 0))</f>
        <v/>
      </c>
      <c r="B814">
        <f>INDEX(resultados!$A$2:$ZZ$956, 808, MATCH($B$2, resultados!$A$1:$ZZ$1, 0))</f>
        <v/>
      </c>
      <c r="C814">
        <f>INDEX(resultados!$A$2:$ZZ$956, 808, MATCH($B$3, resultados!$A$1:$ZZ$1, 0))</f>
        <v/>
      </c>
    </row>
    <row r="815">
      <c r="A815">
        <f>INDEX(resultados!$A$2:$ZZ$956, 809, MATCH($B$1, resultados!$A$1:$ZZ$1, 0))</f>
        <v/>
      </c>
      <c r="B815">
        <f>INDEX(resultados!$A$2:$ZZ$956, 809, MATCH($B$2, resultados!$A$1:$ZZ$1, 0))</f>
        <v/>
      </c>
      <c r="C815">
        <f>INDEX(resultados!$A$2:$ZZ$956, 809, MATCH($B$3, resultados!$A$1:$ZZ$1, 0))</f>
        <v/>
      </c>
    </row>
    <row r="816">
      <c r="A816">
        <f>INDEX(resultados!$A$2:$ZZ$956, 810, MATCH($B$1, resultados!$A$1:$ZZ$1, 0))</f>
        <v/>
      </c>
      <c r="B816">
        <f>INDEX(resultados!$A$2:$ZZ$956, 810, MATCH($B$2, resultados!$A$1:$ZZ$1, 0))</f>
        <v/>
      </c>
      <c r="C816">
        <f>INDEX(resultados!$A$2:$ZZ$956, 810, MATCH($B$3, resultados!$A$1:$ZZ$1, 0))</f>
        <v/>
      </c>
    </row>
    <row r="817">
      <c r="A817">
        <f>INDEX(resultados!$A$2:$ZZ$956, 811, MATCH($B$1, resultados!$A$1:$ZZ$1, 0))</f>
        <v/>
      </c>
      <c r="B817">
        <f>INDEX(resultados!$A$2:$ZZ$956, 811, MATCH($B$2, resultados!$A$1:$ZZ$1, 0))</f>
        <v/>
      </c>
      <c r="C817">
        <f>INDEX(resultados!$A$2:$ZZ$956, 811, MATCH($B$3, resultados!$A$1:$ZZ$1, 0))</f>
        <v/>
      </c>
    </row>
    <row r="818">
      <c r="A818">
        <f>INDEX(resultados!$A$2:$ZZ$956, 812, MATCH($B$1, resultados!$A$1:$ZZ$1, 0))</f>
        <v/>
      </c>
      <c r="B818">
        <f>INDEX(resultados!$A$2:$ZZ$956, 812, MATCH($B$2, resultados!$A$1:$ZZ$1, 0))</f>
        <v/>
      </c>
      <c r="C818">
        <f>INDEX(resultados!$A$2:$ZZ$956, 812, MATCH($B$3, resultados!$A$1:$ZZ$1, 0))</f>
        <v/>
      </c>
    </row>
    <row r="819">
      <c r="A819">
        <f>INDEX(resultados!$A$2:$ZZ$956, 813, MATCH($B$1, resultados!$A$1:$ZZ$1, 0))</f>
        <v/>
      </c>
      <c r="B819">
        <f>INDEX(resultados!$A$2:$ZZ$956, 813, MATCH($B$2, resultados!$A$1:$ZZ$1, 0))</f>
        <v/>
      </c>
      <c r="C819">
        <f>INDEX(resultados!$A$2:$ZZ$956, 813, MATCH($B$3, resultados!$A$1:$ZZ$1, 0))</f>
        <v/>
      </c>
    </row>
    <row r="820">
      <c r="A820">
        <f>INDEX(resultados!$A$2:$ZZ$956, 814, MATCH($B$1, resultados!$A$1:$ZZ$1, 0))</f>
        <v/>
      </c>
      <c r="B820">
        <f>INDEX(resultados!$A$2:$ZZ$956, 814, MATCH($B$2, resultados!$A$1:$ZZ$1, 0))</f>
        <v/>
      </c>
      <c r="C820">
        <f>INDEX(resultados!$A$2:$ZZ$956, 814, MATCH($B$3, resultados!$A$1:$ZZ$1, 0))</f>
        <v/>
      </c>
    </row>
    <row r="821">
      <c r="A821">
        <f>INDEX(resultados!$A$2:$ZZ$956, 815, MATCH($B$1, resultados!$A$1:$ZZ$1, 0))</f>
        <v/>
      </c>
      <c r="B821">
        <f>INDEX(resultados!$A$2:$ZZ$956, 815, MATCH($B$2, resultados!$A$1:$ZZ$1, 0))</f>
        <v/>
      </c>
      <c r="C821">
        <f>INDEX(resultados!$A$2:$ZZ$956, 815, MATCH($B$3, resultados!$A$1:$ZZ$1, 0))</f>
        <v/>
      </c>
    </row>
    <row r="822">
      <c r="A822">
        <f>INDEX(resultados!$A$2:$ZZ$956, 816, MATCH($B$1, resultados!$A$1:$ZZ$1, 0))</f>
        <v/>
      </c>
      <c r="B822">
        <f>INDEX(resultados!$A$2:$ZZ$956, 816, MATCH($B$2, resultados!$A$1:$ZZ$1, 0))</f>
        <v/>
      </c>
      <c r="C822">
        <f>INDEX(resultados!$A$2:$ZZ$956, 816, MATCH($B$3, resultados!$A$1:$ZZ$1, 0))</f>
        <v/>
      </c>
    </row>
    <row r="823">
      <c r="A823">
        <f>INDEX(resultados!$A$2:$ZZ$956, 817, MATCH($B$1, resultados!$A$1:$ZZ$1, 0))</f>
        <v/>
      </c>
      <c r="B823">
        <f>INDEX(resultados!$A$2:$ZZ$956, 817, MATCH($B$2, resultados!$A$1:$ZZ$1, 0))</f>
        <v/>
      </c>
      <c r="C823">
        <f>INDEX(resultados!$A$2:$ZZ$956, 817, MATCH($B$3, resultados!$A$1:$ZZ$1, 0))</f>
        <v/>
      </c>
    </row>
    <row r="824">
      <c r="A824">
        <f>INDEX(resultados!$A$2:$ZZ$956, 818, MATCH($B$1, resultados!$A$1:$ZZ$1, 0))</f>
        <v/>
      </c>
      <c r="B824">
        <f>INDEX(resultados!$A$2:$ZZ$956, 818, MATCH($B$2, resultados!$A$1:$ZZ$1, 0))</f>
        <v/>
      </c>
      <c r="C824">
        <f>INDEX(resultados!$A$2:$ZZ$956, 818, MATCH($B$3, resultados!$A$1:$ZZ$1, 0))</f>
        <v/>
      </c>
    </row>
    <row r="825">
      <c r="A825">
        <f>INDEX(resultados!$A$2:$ZZ$956, 819, MATCH($B$1, resultados!$A$1:$ZZ$1, 0))</f>
        <v/>
      </c>
      <c r="B825">
        <f>INDEX(resultados!$A$2:$ZZ$956, 819, MATCH($B$2, resultados!$A$1:$ZZ$1, 0))</f>
        <v/>
      </c>
      <c r="C825">
        <f>INDEX(resultados!$A$2:$ZZ$956, 819, MATCH($B$3, resultados!$A$1:$ZZ$1, 0))</f>
        <v/>
      </c>
    </row>
    <row r="826">
      <c r="A826">
        <f>INDEX(resultados!$A$2:$ZZ$956, 820, MATCH($B$1, resultados!$A$1:$ZZ$1, 0))</f>
        <v/>
      </c>
      <c r="B826">
        <f>INDEX(resultados!$A$2:$ZZ$956, 820, MATCH($B$2, resultados!$A$1:$ZZ$1, 0))</f>
        <v/>
      </c>
      <c r="C826">
        <f>INDEX(resultados!$A$2:$ZZ$956, 820, MATCH($B$3, resultados!$A$1:$ZZ$1, 0))</f>
        <v/>
      </c>
    </row>
    <row r="827">
      <c r="A827">
        <f>INDEX(resultados!$A$2:$ZZ$956, 821, MATCH($B$1, resultados!$A$1:$ZZ$1, 0))</f>
        <v/>
      </c>
      <c r="B827">
        <f>INDEX(resultados!$A$2:$ZZ$956, 821, MATCH($B$2, resultados!$A$1:$ZZ$1, 0))</f>
        <v/>
      </c>
      <c r="C827">
        <f>INDEX(resultados!$A$2:$ZZ$956, 821, MATCH($B$3, resultados!$A$1:$ZZ$1, 0))</f>
        <v/>
      </c>
    </row>
    <row r="828">
      <c r="A828">
        <f>INDEX(resultados!$A$2:$ZZ$956, 822, MATCH($B$1, resultados!$A$1:$ZZ$1, 0))</f>
        <v/>
      </c>
      <c r="B828">
        <f>INDEX(resultados!$A$2:$ZZ$956, 822, MATCH($B$2, resultados!$A$1:$ZZ$1, 0))</f>
        <v/>
      </c>
      <c r="C828">
        <f>INDEX(resultados!$A$2:$ZZ$956, 822, MATCH($B$3, resultados!$A$1:$ZZ$1, 0))</f>
        <v/>
      </c>
    </row>
    <row r="829">
      <c r="A829">
        <f>INDEX(resultados!$A$2:$ZZ$956, 823, MATCH($B$1, resultados!$A$1:$ZZ$1, 0))</f>
        <v/>
      </c>
      <c r="B829">
        <f>INDEX(resultados!$A$2:$ZZ$956, 823, MATCH($B$2, resultados!$A$1:$ZZ$1, 0))</f>
        <v/>
      </c>
      <c r="C829">
        <f>INDEX(resultados!$A$2:$ZZ$956, 823, MATCH($B$3, resultados!$A$1:$ZZ$1, 0))</f>
        <v/>
      </c>
    </row>
    <row r="830">
      <c r="A830">
        <f>INDEX(resultados!$A$2:$ZZ$956, 824, MATCH($B$1, resultados!$A$1:$ZZ$1, 0))</f>
        <v/>
      </c>
      <c r="B830">
        <f>INDEX(resultados!$A$2:$ZZ$956, 824, MATCH($B$2, resultados!$A$1:$ZZ$1, 0))</f>
        <v/>
      </c>
      <c r="C830">
        <f>INDEX(resultados!$A$2:$ZZ$956, 824, MATCH($B$3, resultados!$A$1:$ZZ$1, 0))</f>
        <v/>
      </c>
    </row>
    <row r="831">
      <c r="A831">
        <f>INDEX(resultados!$A$2:$ZZ$956, 825, MATCH($B$1, resultados!$A$1:$ZZ$1, 0))</f>
        <v/>
      </c>
      <c r="B831">
        <f>INDEX(resultados!$A$2:$ZZ$956, 825, MATCH($B$2, resultados!$A$1:$ZZ$1, 0))</f>
        <v/>
      </c>
      <c r="C831">
        <f>INDEX(resultados!$A$2:$ZZ$956, 825, MATCH($B$3, resultados!$A$1:$ZZ$1, 0))</f>
        <v/>
      </c>
    </row>
    <row r="832">
      <c r="A832">
        <f>INDEX(resultados!$A$2:$ZZ$956, 826, MATCH($B$1, resultados!$A$1:$ZZ$1, 0))</f>
        <v/>
      </c>
      <c r="B832">
        <f>INDEX(resultados!$A$2:$ZZ$956, 826, MATCH($B$2, resultados!$A$1:$ZZ$1, 0))</f>
        <v/>
      </c>
      <c r="C832">
        <f>INDEX(resultados!$A$2:$ZZ$956, 826, MATCH($B$3, resultados!$A$1:$ZZ$1, 0))</f>
        <v/>
      </c>
    </row>
    <row r="833">
      <c r="A833">
        <f>INDEX(resultados!$A$2:$ZZ$956, 827, MATCH($B$1, resultados!$A$1:$ZZ$1, 0))</f>
        <v/>
      </c>
      <c r="B833">
        <f>INDEX(resultados!$A$2:$ZZ$956, 827, MATCH($B$2, resultados!$A$1:$ZZ$1, 0))</f>
        <v/>
      </c>
      <c r="C833">
        <f>INDEX(resultados!$A$2:$ZZ$956, 827, MATCH($B$3, resultados!$A$1:$ZZ$1, 0))</f>
        <v/>
      </c>
    </row>
    <row r="834">
      <c r="A834">
        <f>INDEX(resultados!$A$2:$ZZ$956, 828, MATCH($B$1, resultados!$A$1:$ZZ$1, 0))</f>
        <v/>
      </c>
      <c r="B834">
        <f>INDEX(resultados!$A$2:$ZZ$956, 828, MATCH($B$2, resultados!$A$1:$ZZ$1, 0))</f>
        <v/>
      </c>
      <c r="C834">
        <f>INDEX(resultados!$A$2:$ZZ$956, 828, MATCH($B$3, resultados!$A$1:$ZZ$1, 0))</f>
        <v/>
      </c>
    </row>
    <row r="835">
      <c r="A835">
        <f>INDEX(resultados!$A$2:$ZZ$956, 829, MATCH($B$1, resultados!$A$1:$ZZ$1, 0))</f>
        <v/>
      </c>
      <c r="B835">
        <f>INDEX(resultados!$A$2:$ZZ$956, 829, MATCH($B$2, resultados!$A$1:$ZZ$1, 0))</f>
        <v/>
      </c>
      <c r="C835">
        <f>INDEX(resultados!$A$2:$ZZ$956, 829, MATCH($B$3, resultados!$A$1:$ZZ$1, 0))</f>
        <v/>
      </c>
    </row>
    <row r="836">
      <c r="A836">
        <f>INDEX(resultados!$A$2:$ZZ$956, 830, MATCH($B$1, resultados!$A$1:$ZZ$1, 0))</f>
        <v/>
      </c>
      <c r="B836">
        <f>INDEX(resultados!$A$2:$ZZ$956, 830, MATCH($B$2, resultados!$A$1:$ZZ$1, 0))</f>
        <v/>
      </c>
      <c r="C836">
        <f>INDEX(resultados!$A$2:$ZZ$956, 830, MATCH($B$3, resultados!$A$1:$ZZ$1, 0))</f>
        <v/>
      </c>
    </row>
    <row r="837">
      <c r="A837">
        <f>INDEX(resultados!$A$2:$ZZ$956, 831, MATCH($B$1, resultados!$A$1:$ZZ$1, 0))</f>
        <v/>
      </c>
      <c r="B837">
        <f>INDEX(resultados!$A$2:$ZZ$956, 831, MATCH($B$2, resultados!$A$1:$ZZ$1, 0))</f>
        <v/>
      </c>
      <c r="C837">
        <f>INDEX(resultados!$A$2:$ZZ$956, 831, MATCH($B$3, resultados!$A$1:$ZZ$1, 0))</f>
        <v/>
      </c>
    </row>
    <row r="838">
      <c r="A838">
        <f>INDEX(resultados!$A$2:$ZZ$956, 832, MATCH($B$1, resultados!$A$1:$ZZ$1, 0))</f>
        <v/>
      </c>
      <c r="B838">
        <f>INDEX(resultados!$A$2:$ZZ$956, 832, MATCH($B$2, resultados!$A$1:$ZZ$1, 0))</f>
        <v/>
      </c>
      <c r="C838">
        <f>INDEX(resultados!$A$2:$ZZ$956, 832, MATCH($B$3, resultados!$A$1:$ZZ$1, 0))</f>
        <v/>
      </c>
    </row>
    <row r="839">
      <c r="A839">
        <f>INDEX(resultados!$A$2:$ZZ$956, 833, MATCH($B$1, resultados!$A$1:$ZZ$1, 0))</f>
        <v/>
      </c>
      <c r="B839">
        <f>INDEX(resultados!$A$2:$ZZ$956, 833, MATCH($B$2, resultados!$A$1:$ZZ$1, 0))</f>
        <v/>
      </c>
      <c r="C839">
        <f>INDEX(resultados!$A$2:$ZZ$956, 833, MATCH($B$3, resultados!$A$1:$ZZ$1, 0))</f>
        <v/>
      </c>
    </row>
    <row r="840">
      <c r="A840">
        <f>INDEX(resultados!$A$2:$ZZ$956, 834, MATCH($B$1, resultados!$A$1:$ZZ$1, 0))</f>
        <v/>
      </c>
      <c r="B840">
        <f>INDEX(resultados!$A$2:$ZZ$956, 834, MATCH($B$2, resultados!$A$1:$ZZ$1, 0))</f>
        <v/>
      </c>
      <c r="C840">
        <f>INDEX(resultados!$A$2:$ZZ$956, 834, MATCH($B$3, resultados!$A$1:$ZZ$1, 0))</f>
        <v/>
      </c>
    </row>
    <row r="841">
      <c r="A841">
        <f>INDEX(resultados!$A$2:$ZZ$956, 835, MATCH($B$1, resultados!$A$1:$ZZ$1, 0))</f>
        <v/>
      </c>
      <c r="B841">
        <f>INDEX(resultados!$A$2:$ZZ$956, 835, MATCH($B$2, resultados!$A$1:$ZZ$1, 0))</f>
        <v/>
      </c>
      <c r="C841">
        <f>INDEX(resultados!$A$2:$ZZ$956, 835, MATCH($B$3, resultados!$A$1:$ZZ$1, 0))</f>
        <v/>
      </c>
    </row>
    <row r="842">
      <c r="A842">
        <f>INDEX(resultados!$A$2:$ZZ$956, 836, MATCH($B$1, resultados!$A$1:$ZZ$1, 0))</f>
        <v/>
      </c>
      <c r="B842">
        <f>INDEX(resultados!$A$2:$ZZ$956, 836, MATCH($B$2, resultados!$A$1:$ZZ$1, 0))</f>
        <v/>
      </c>
      <c r="C842">
        <f>INDEX(resultados!$A$2:$ZZ$956, 836, MATCH($B$3, resultados!$A$1:$ZZ$1, 0))</f>
        <v/>
      </c>
    </row>
    <row r="843">
      <c r="A843">
        <f>INDEX(resultados!$A$2:$ZZ$956, 837, MATCH($B$1, resultados!$A$1:$ZZ$1, 0))</f>
        <v/>
      </c>
      <c r="B843">
        <f>INDEX(resultados!$A$2:$ZZ$956, 837, MATCH($B$2, resultados!$A$1:$ZZ$1, 0))</f>
        <v/>
      </c>
      <c r="C843">
        <f>INDEX(resultados!$A$2:$ZZ$956, 837, MATCH($B$3, resultados!$A$1:$ZZ$1, 0))</f>
        <v/>
      </c>
    </row>
    <row r="844">
      <c r="A844">
        <f>INDEX(resultados!$A$2:$ZZ$956, 838, MATCH($B$1, resultados!$A$1:$ZZ$1, 0))</f>
        <v/>
      </c>
      <c r="B844">
        <f>INDEX(resultados!$A$2:$ZZ$956, 838, MATCH($B$2, resultados!$A$1:$ZZ$1, 0))</f>
        <v/>
      </c>
      <c r="C844">
        <f>INDEX(resultados!$A$2:$ZZ$956, 838, MATCH($B$3, resultados!$A$1:$ZZ$1, 0))</f>
        <v/>
      </c>
    </row>
    <row r="845">
      <c r="A845">
        <f>INDEX(resultados!$A$2:$ZZ$956, 839, MATCH($B$1, resultados!$A$1:$ZZ$1, 0))</f>
        <v/>
      </c>
      <c r="B845">
        <f>INDEX(resultados!$A$2:$ZZ$956, 839, MATCH($B$2, resultados!$A$1:$ZZ$1, 0))</f>
        <v/>
      </c>
      <c r="C845">
        <f>INDEX(resultados!$A$2:$ZZ$956, 839, MATCH($B$3, resultados!$A$1:$ZZ$1, 0))</f>
        <v/>
      </c>
    </row>
    <row r="846">
      <c r="A846">
        <f>INDEX(resultados!$A$2:$ZZ$956, 840, MATCH($B$1, resultados!$A$1:$ZZ$1, 0))</f>
        <v/>
      </c>
      <c r="B846">
        <f>INDEX(resultados!$A$2:$ZZ$956, 840, MATCH($B$2, resultados!$A$1:$ZZ$1, 0))</f>
        <v/>
      </c>
      <c r="C846">
        <f>INDEX(resultados!$A$2:$ZZ$956, 840, MATCH($B$3, resultados!$A$1:$ZZ$1, 0))</f>
        <v/>
      </c>
    </row>
    <row r="847">
      <c r="A847">
        <f>INDEX(resultados!$A$2:$ZZ$956, 841, MATCH($B$1, resultados!$A$1:$ZZ$1, 0))</f>
        <v/>
      </c>
      <c r="B847">
        <f>INDEX(resultados!$A$2:$ZZ$956, 841, MATCH($B$2, resultados!$A$1:$ZZ$1, 0))</f>
        <v/>
      </c>
      <c r="C847">
        <f>INDEX(resultados!$A$2:$ZZ$956, 841, MATCH($B$3, resultados!$A$1:$ZZ$1, 0))</f>
        <v/>
      </c>
    </row>
    <row r="848">
      <c r="A848">
        <f>INDEX(resultados!$A$2:$ZZ$956, 842, MATCH($B$1, resultados!$A$1:$ZZ$1, 0))</f>
        <v/>
      </c>
      <c r="B848">
        <f>INDEX(resultados!$A$2:$ZZ$956, 842, MATCH($B$2, resultados!$A$1:$ZZ$1, 0))</f>
        <v/>
      </c>
      <c r="C848">
        <f>INDEX(resultados!$A$2:$ZZ$956, 842, MATCH($B$3, resultados!$A$1:$ZZ$1, 0))</f>
        <v/>
      </c>
    </row>
    <row r="849">
      <c r="A849">
        <f>INDEX(resultados!$A$2:$ZZ$956, 843, MATCH($B$1, resultados!$A$1:$ZZ$1, 0))</f>
        <v/>
      </c>
      <c r="B849">
        <f>INDEX(resultados!$A$2:$ZZ$956, 843, MATCH($B$2, resultados!$A$1:$ZZ$1, 0))</f>
        <v/>
      </c>
      <c r="C849">
        <f>INDEX(resultados!$A$2:$ZZ$956, 843, MATCH($B$3, resultados!$A$1:$ZZ$1, 0))</f>
        <v/>
      </c>
    </row>
    <row r="850">
      <c r="A850">
        <f>INDEX(resultados!$A$2:$ZZ$956, 844, MATCH($B$1, resultados!$A$1:$ZZ$1, 0))</f>
        <v/>
      </c>
      <c r="B850">
        <f>INDEX(resultados!$A$2:$ZZ$956, 844, MATCH($B$2, resultados!$A$1:$ZZ$1, 0))</f>
        <v/>
      </c>
      <c r="C850">
        <f>INDEX(resultados!$A$2:$ZZ$956, 844, MATCH($B$3, resultados!$A$1:$ZZ$1, 0))</f>
        <v/>
      </c>
    </row>
    <row r="851">
      <c r="A851">
        <f>INDEX(resultados!$A$2:$ZZ$956, 845, MATCH($B$1, resultados!$A$1:$ZZ$1, 0))</f>
        <v/>
      </c>
      <c r="B851">
        <f>INDEX(resultados!$A$2:$ZZ$956, 845, MATCH($B$2, resultados!$A$1:$ZZ$1, 0))</f>
        <v/>
      </c>
      <c r="C851">
        <f>INDEX(resultados!$A$2:$ZZ$956, 845, MATCH($B$3, resultados!$A$1:$ZZ$1, 0))</f>
        <v/>
      </c>
    </row>
    <row r="852">
      <c r="A852">
        <f>INDEX(resultados!$A$2:$ZZ$956, 846, MATCH($B$1, resultados!$A$1:$ZZ$1, 0))</f>
        <v/>
      </c>
      <c r="B852">
        <f>INDEX(resultados!$A$2:$ZZ$956, 846, MATCH($B$2, resultados!$A$1:$ZZ$1, 0))</f>
        <v/>
      </c>
      <c r="C852">
        <f>INDEX(resultados!$A$2:$ZZ$956, 846, MATCH($B$3, resultados!$A$1:$ZZ$1, 0))</f>
        <v/>
      </c>
    </row>
    <row r="853">
      <c r="A853">
        <f>INDEX(resultados!$A$2:$ZZ$956, 847, MATCH($B$1, resultados!$A$1:$ZZ$1, 0))</f>
        <v/>
      </c>
      <c r="B853">
        <f>INDEX(resultados!$A$2:$ZZ$956, 847, MATCH($B$2, resultados!$A$1:$ZZ$1, 0))</f>
        <v/>
      </c>
      <c r="C853">
        <f>INDEX(resultados!$A$2:$ZZ$956, 847, MATCH($B$3, resultados!$A$1:$ZZ$1, 0))</f>
        <v/>
      </c>
    </row>
    <row r="854">
      <c r="A854">
        <f>INDEX(resultados!$A$2:$ZZ$956, 848, MATCH($B$1, resultados!$A$1:$ZZ$1, 0))</f>
        <v/>
      </c>
      <c r="B854">
        <f>INDEX(resultados!$A$2:$ZZ$956, 848, MATCH($B$2, resultados!$A$1:$ZZ$1, 0))</f>
        <v/>
      </c>
      <c r="C854">
        <f>INDEX(resultados!$A$2:$ZZ$956, 848, MATCH($B$3, resultados!$A$1:$ZZ$1, 0))</f>
        <v/>
      </c>
    </row>
    <row r="855">
      <c r="A855">
        <f>INDEX(resultados!$A$2:$ZZ$956, 849, MATCH($B$1, resultados!$A$1:$ZZ$1, 0))</f>
        <v/>
      </c>
      <c r="B855">
        <f>INDEX(resultados!$A$2:$ZZ$956, 849, MATCH($B$2, resultados!$A$1:$ZZ$1, 0))</f>
        <v/>
      </c>
      <c r="C855">
        <f>INDEX(resultados!$A$2:$ZZ$956, 849, MATCH($B$3, resultados!$A$1:$ZZ$1, 0))</f>
        <v/>
      </c>
    </row>
    <row r="856">
      <c r="A856">
        <f>INDEX(resultados!$A$2:$ZZ$956, 850, MATCH($B$1, resultados!$A$1:$ZZ$1, 0))</f>
        <v/>
      </c>
      <c r="B856">
        <f>INDEX(resultados!$A$2:$ZZ$956, 850, MATCH($B$2, resultados!$A$1:$ZZ$1, 0))</f>
        <v/>
      </c>
      <c r="C856">
        <f>INDEX(resultados!$A$2:$ZZ$956, 850, MATCH($B$3, resultados!$A$1:$ZZ$1, 0))</f>
        <v/>
      </c>
    </row>
    <row r="857">
      <c r="A857">
        <f>INDEX(resultados!$A$2:$ZZ$956, 851, MATCH($B$1, resultados!$A$1:$ZZ$1, 0))</f>
        <v/>
      </c>
      <c r="B857">
        <f>INDEX(resultados!$A$2:$ZZ$956, 851, MATCH($B$2, resultados!$A$1:$ZZ$1, 0))</f>
        <v/>
      </c>
      <c r="C857">
        <f>INDEX(resultados!$A$2:$ZZ$956, 851, MATCH($B$3, resultados!$A$1:$ZZ$1, 0))</f>
        <v/>
      </c>
    </row>
    <row r="858">
      <c r="A858">
        <f>INDEX(resultados!$A$2:$ZZ$956, 852, MATCH($B$1, resultados!$A$1:$ZZ$1, 0))</f>
        <v/>
      </c>
      <c r="B858">
        <f>INDEX(resultados!$A$2:$ZZ$956, 852, MATCH($B$2, resultados!$A$1:$ZZ$1, 0))</f>
        <v/>
      </c>
      <c r="C858">
        <f>INDEX(resultados!$A$2:$ZZ$956, 852, MATCH($B$3, resultados!$A$1:$ZZ$1, 0))</f>
        <v/>
      </c>
    </row>
    <row r="859">
      <c r="A859">
        <f>INDEX(resultados!$A$2:$ZZ$956, 853, MATCH($B$1, resultados!$A$1:$ZZ$1, 0))</f>
        <v/>
      </c>
      <c r="B859">
        <f>INDEX(resultados!$A$2:$ZZ$956, 853, MATCH($B$2, resultados!$A$1:$ZZ$1, 0))</f>
        <v/>
      </c>
      <c r="C859">
        <f>INDEX(resultados!$A$2:$ZZ$956, 853, MATCH($B$3, resultados!$A$1:$ZZ$1, 0))</f>
        <v/>
      </c>
    </row>
    <row r="860">
      <c r="A860">
        <f>INDEX(resultados!$A$2:$ZZ$956, 854, MATCH($B$1, resultados!$A$1:$ZZ$1, 0))</f>
        <v/>
      </c>
      <c r="B860">
        <f>INDEX(resultados!$A$2:$ZZ$956, 854, MATCH($B$2, resultados!$A$1:$ZZ$1, 0))</f>
        <v/>
      </c>
      <c r="C860">
        <f>INDEX(resultados!$A$2:$ZZ$956, 854, MATCH($B$3, resultados!$A$1:$ZZ$1, 0))</f>
        <v/>
      </c>
    </row>
    <row r="861">
      <c r="A861">
        <f>INDEX(resultados!$A$2:$ZZ$956, 855, MATCH($B$1, resultados!$A$1:$ZZ$1, 0))</f>
        <v/>
      </c>
      <c r="B861">
        <f>INDEX(resultados!$A$2:$ZZ$956, 855, MATCH($B$2, resultados!$A$1:$ZZ$1, 0))</f>
        <v/>
      </c>
      <c r="C861">
        <f>INDEX(resultados!$A$2:$ZZ$956, 855, MATCH($B$3, resultados!$A$1:$ZZ$1, 0))</f>
        <v/>
      </c>
    </row>
    <row r="862">
      <c r="A862">
        <f>INDEX(resultados!$A$2:$ZZ$956, 856, MATCH($B$1, resultados!$A$1:$ZZ$1, 0))</f>
        <v/>
      </c>
      <c r="B862">
        <f>INDEX(resultados!$A$2:$ZZ$956, 856, MATCH($B$2, resultados!$A$1:$ZZ$1, 0))</f>
        <v/>
      </c>
      <c r="C862">
        <f>INDEX(resultados!$A$2:$ZZ$956, 856, MATCH($B$3, resultados!$A$1:$ZZ$1, 0))</f>
        <v/>
      </c>
    </row>
    <row r="863">
      <c r="A863">
        <f>INDEX(resultados!$A$2:$ZZ$956, 857, MATCH($B$1, resultados!$A$1:$ZZ$1, 0))</f>
        <v/>
      </c>
      <c r="B863">
        <f>INDEX(resultados!$A$2:$ZZ$956, 857, MATCH($B$2, resultados!$A$1:$ZZ$1, 0))</f>
        <v/>
      </c>
      <c r="C863">
        <f>INDEX(resultados!$A$2:$ZZ$956, 857, MATCH($B$3, resultados!$A$1:$ZZ$1, 0))</f>
        <v/>
      </c>
    </row>
    <row r="864">
      <c r="A864">
        <f>INDEX(resultados!$A$2:$ZZ$956, 858, MATCH($B$1, resultados!$A$1:$ZZ$1, 0))</f>
        <v/>
      </c>
      <c r="B864">
        <f>INDEX(resultados!$A$2:$ZZ$956, 858, MATCH($B$2, resultados!$A$1:$ZZ$1, 0))</f>
        <v/>
      </c>
      <c r="C864">
        <f>INDEX(resultados!$A$2:$ZZ$956, 858, MATCH($B$3, resultados!$A$1:$ZZ$1, 0))</f>
        <v/>
      </c>
    </row>
    <row r="865">
      <c r="A865">
        <f>INDEX(resultados!$A$2:$ZZ$956, 859, MATCH($B$1, resultados!$A$1:$ZZ$1, 0))</f>
        <v/>
      </c>
      <c r="B865">
        <f>INDEX(resultados!$A$2:$ZZ$956, 859, MATCH($B$2, resultados!$A$1:$ZZ$1, 0))</f>
        <v/>
      </c>
      <c r="C865">
        <f>INDEX(resultados!$A$2:$ZZ$956, 859, MATCH($B$3, resultados!$A$1:$ZZ$1, 0))</f>
        <v/>
      </c>
    </row>
    <row r="866">
      <c r="A866">
        <f>INDEX(resultados!$A$2:$ZZ$956, 860, MATCH($B$1, resultados!$A$1:$ZZ$1, 0))</f>
        <v/>
      </c>
      <c r="B866">
        <f>INDEX(resultados!$A$2:$ZZ$956, 860, MATCH($B$2, resultados!$A$1:$ZZ$1, 0))</f>
        <v/>
      </c>
      <c r="C866">
        <f>INDEX(resultados!$A$2:$ZZ$956, 860, MATCH($B$3, resultados!$A$1:$ZZ$1, 0))</f>
        <v/>
      </c>
    </row>
    <row r="867">
      <c r="A867">
        <f>INDEX(resultados!$A$2:$ZZ$956, 861, MATCH($B$1, resultados!$A$1:$ZZ$1, 0))</f>
        <v/>
      </c>
      <c r="B867">
        <f>INDEX(resultados!$A$2:$ZZ$956, 861, MATCH($B$2, resultados!$A$1:$ZZ$1, 0))</f>
        <v/>
      </c>
      <c r="C867">
        <f>INDEX(resultados!$A$2:$ZZ$956, 861, MATCH($B$3, resultados!$A$1:$ZZ$1, 0))</f>
        <v/>
      </c>
    </row>
    <row r="868">
      <c r="A868">
        <f>INDEX(resultados!$A$2:$ZZ$956, 862, MATCH($B$1, resultados!$A$1:$ZZ$1, 0))</f>
        <v/>
      </c>
      <c r="B868">
        <f>INDEX(resultados!$A$2:$ZZ$956, 862, MATCH($B$2, resultados!$A$1:$ZZ$1, 0))</f>
        <v/>
      </c>
      <c r="C868">
        <f>INDEX(resultados!$A$2:$ZZ$956, 862, MATCH($B$3, resultados!$A$1:$ZZ$1, 0))</f>
        <v/>
      </c>
    </row>
    <row r="869">
      <c r="A869">
        <f>INDEX(resultados!$A$2:$ZZ$956, 863, MATCH($B$1, resultados!$A$1:$ZZ$1, 0))</f>
        <v/>
      </c>
      <c r="B869">
        <f>INDEX(resultados!$A$2:$ZZ$956, 863, MATCH($B$2, resultados!$A$1:$ZZ$1, 0))</f>
        <v/>
      </c>
      <c r="C869">
        <f>INDEX(resultados!$A$2:$ZZ$956, 863, MATCH($B$3, resultados!$A$1:$ZZ$1, 0))</f>
        <v/>
      </c>
    </row>
    <row r="870">
      <c r="A870">
        <f>INDEX(resultados!$A$2:$ZZ$956, 864, MATCH($B$1, resultados!$A$1:$ZZ$1, 0))</f>
        <v/>
      </c>
      <c r="B870">
        <f>INDEX(resultados!$A$2:$ZZ$956, 864, MATCH($B$2, resultados!$A$1:$ZZ$1, 0))</f>
        <v/>
      </c>
      <c r="C870">
        <f>INDEX(resultados!$A$2:$ZZ$956, 864, MATCH($B$3, resultados!$A$1:$ZZ$1, 0))</f>
        <v/>
      </c>
    </row>
    <row r="871">
      <c r="A871">
        <f>INDEX(resultados!$A$2:$ZZ$956, 865, MATCH($B$1, resultados!$A$1:$ZZ$1, 0))</f>
        <v/>
      </c>
      <c r="B871">
        <f>INDEX(resultados!$A$2:$ZZ$956, 865, MATCH($B$2, resultados!$A$1:$ZZ$1, 0))</f>
        <v/>
      </c>
      <c r="C871">
        <f>INDEX(resultados!$A$2:$ZZ$956, 865, MATCH($B$3, resultados!$A$1:$ZZ$1, 0))</f>
        <v/>
      </c>
    </row>
    <row r="872">
      <c r="A872">
        <f>INDEX(resultados!$A$2:$ZZ$956, 866, MATCH($B$1, resultados!$A$1:$ZZ$1, 0))</f>
        <v/>
      </c>
      <c r="B872">
        <f>INDEX(resultados!$A$2:$ZZ$956, 866, MATCH($B$2, resultados!$A$1:$ZZ$1, 0))</f>
        <v/>
      </c>
      <c r="C872">
        <f>INDEX(resultados!$A$2:$ZZ$956, 866, MATCH($B$3, resultados!$A$1:$ZZ$1, 0))</f>
        <v/>
      </c>
    </row>
    <row r="873">
      <c r="A873">
        <f>INDEX(resultados!$A$2:$ZZ$956, 867, MATCH($B$1, resultados!$A$1:$ZZ$1, 0))</f>
        <v/>
      </c>
      <c r="B873">
        <f>INDEX(resultados!$A$2:$ZZ$956, 867, MATCH($B$2, resultados!$A$1:$ZZ$1, 0))</f>
        <v/>
      </c>
      <c r="C873">
        <f>INDEX(resultados!$A$2:$ZZ$956, 867, MATCH($B$3, resultados!$A$1:$ZZ$1, 0))</f>
        <v/>
      </c>
    </row>
    <row r="874">
      <c r="A874">
        <f>INDEX(resultados!$A$2:$ZZ$956, 868, MATCH($B$1, resultados!$A$1:$ZZ$1, 0))</f>
        <v/>
      </c>
      <c r="B874">
        <f>INDEX(resultados!$A$2:$ZZ$956, 868, MATCH($B$2, resultados!$A$1:$ZZ$1, 0))</f>
        <v/>
      </c>
      <c r="C874">
        <f>INDEX(resultados!$A$2:$ZZ$956, 868, MATCH($B$3, resultados!$A$1:$ZZ$1, 0))</f>
        <v/>
      </c>
    </row>
    <row r="875">
      <c r="A875">
        <f>INDEX(resultados!$A$2:$ZZ$956, 869, MATCH($B$1, resultados!$A$1:$ZZ$1, 0))</f>
        <v/>
      </c>
      <c r="B875">
        <f>INDEX(resultados!$A$2:$ZZ$956, 869, MATCH($B$2, resultados!$A$1:$ZZ$1, 0))</f>
        <v/>
      </c>
      <c r="C875">
        <f>INDEX(resultados!$A$2:$ZZ$956, 869, MATCH($B$3, resultados!$A$1:$ZZ$1, 0))</f>
        <v/>
      </c>
    </row>
    <row r="876">
      <c r="A876">
        <f>INDEX(resultados!$A$2:$ZZ$956, 870, MATCH($B$1, resultados!$A$1:$ZZ$1, 0))</f>
        <v/>
      </c>
      <c r="B876">
        <f>INDEX(resultados!$A$2:$ZZ$956, 870, MATCH($B$2, resultados!$A$1:$ZZ$1, 0))</f>
        <v/>
      </c>
      <c r="C876">
        <f>INDEX(resultados!$A$2:$ZZ$956, 870, MATCH($B$3, resultados!$A$1:$ZZ$1, 0))</f>
        <v/>
      </c>
    </row>
    <row r="877">
      <c r="A877">
        <f>INDEX(resultados!$A$2:$ZZ$956, 871, MATCH($B$1, resultados!$A$1:$ZZ$1, 0))</f>
        <v/>
      </c>
      <c r="B877">
        <f>INDEX(resultados!$A$2:$ZZ$956, 871, MATCH($B$2, resultados!$A$1:$ZZ$1, 0))</f>
        <v/>
      </c>
      <c r="C877">
        <f>INDEX(resultados!$A$2:$ZZ$956, 871, MATCH($B$3, resultados!$A$1:$ZZ$1, 0))</f>
        <v/>
      </c>
    </row>
    <row r="878">
      <c r="A878">
        <f>INDEX(resultados!$A$2:$ZZ$956, 872, MATCH($B$1, resultados!$A$1:$ZZ$1, 0))</f>
        <v/>
      </c>
      <c r="B878">
        <f>INDEX(resultados!$A$2:$ZZ$956, 872, MATCH($B$2, resultados!$A$1:$ZZ$1, 0))</f>
        <v/>
      </c>
      <c r="C878">
        <f>INDEX(resultados!$A$2:$ZZ$956, 872, MATCH($B$3, resultados!$A$1:$ZZ$1, 0))</f>
        <v/>
      </c>
    </row>
    <row r="879">
      <c r="A879">
        <f>INDEX(resultados!$A$2:$ZZ$956, 873, MATCH($B$1, resultados!$A$1:$ZZ$1, 0))</f>
        <v/>
      </c>
      <c r="B879">
        <f>INDEX(resultados!$A$2:$ZZ$956, 873, MATCH($B$2, resultados!$A$1:$ZZ$1, 0))</f>
        <v/>
      </c>
      <c r="C879">
        <f>INDEX(resultados!$A$2:$ZZ$956, 873, MATCH($B$3, resultados!$A$1:$ZZ$1, 0))</f>
        <v/>
      </c>
    </row>
    <row r="880">
      <c r="A880">
        <f>INDEX(resultados!$A$2:$ZZ$956, 874, MATCH($B$1, resultados!$A$1:$ZZ$1, 0))</f>
        <v/>
      </c>
      <c r="B880">
        <f>INDEX(resultados!$A$2:$ZZ$956, 874, MATCH($B$2, resultados!$A$1:$ZZ$1, 0))</f>
        <v/>
      </c>
      <c r="C880">
        <f>INDEX(resultados!$A$2:$ZZ$956, 874, MATCH($B$3, resultados!$A$1:$ZZ$1, 0))</f>
        <v/>
      </c>
    </row>
    <row r="881">
      <c r="A881">
        <f>INDEX(resultados!$A$2:$ZZ$956, 875, MATCH($B$1, resultados!$A$1:$ZZ$1, 0))</f>
        <v/>
      </c>
      <c r="B881">
        <f>INDEX(resultados!$A$2:$ZZ$956, 875, MATCH($B$2, resultados!$A$1:$ZZ$1, 0))</f>
        <v/>
      </c>
      <c r="C881">
        <f>INDEX(resultados!$A$2:$ZZ$956, 875, MATCH($B$3, resultados!$A$1:$ZZ$1, 0))</f>
        <v/>
      </c>
    </row>
    <row r="882">
      <c r="A882">
        <f>INDEX(resultados!$A$2:$ZZ$956, 876, MATCH($B$1, resultados!$A$1:$ZZ$1, 0))</f>
        <v/>
      </c>
      <c r="B882">
        <f>INDEX(resultados!$A$2:$ZZ$956, 876, MATCH($B$2, resultados!$A$1:$ZZ$1, 0))</f>
        <v/>
      </c>
      <c r="C882">
        <f>INDEX(resultados!$A$2:$ZZ$956, 876, MATCH($B$3, resultados!$A$1:$ZZ$1, 0))</f>
        <v/>
      </c>
    </row>
    <row r="883">
      <c r="A883">
        <f>INDEX(resultados!$A$2:$ZZ$956, 877, MATCH($B$1, resultados!$A$1:$ZZ$1, 0))</f>
        <v/>
      </c>
      <c r="B883">
        <f>INDEX(resultados!$A$2:$ZZ$956, 877, MATCH($B$2, resultados!$A$1:$ZZ$1, 0))</f>
        <v/>
      </c>
      <c r="C883">
        <f>INDEX(resultados!$A$2:$ZZ$956, 877, MATCH($B$3, resultados!$A$1:$ZZ$1, 0))</f>
        <v/>
      </c>
    </row>
    <row r="884">
      <c r="A884">
        <f>INDEX(resultados!$A$2:$ZZ$956, 878, MATCH($B$1, resultados!$A$1:$ZZ$1, 0))</f>
        <v/>
      </c>
      <c r="B884">
        <f>INDEX(resultados!$A$2:$ZZ$956, 878, MATCH($B$2, resultados!$A$1:$ZZ$1, 0))</f>
        <v/>
      </c>
      <c r="C884">
        <f>INDEX(resultados!$A$2:$ZZ$956, 878, MATCH($B$3, resultados!$A$1:$ZZ$1, 0))</f>
        <v/>
      </c>
    </row>
    <row r="885">
      <c r="A885">
        <f>INDEX(resultados!$A$2:$ZZ$956, 879, MATCH($B$1, resultados!$A$1:$ZZ$1, 0))</f>
        <v/>
      </c>
      <c r="B885">
        <f>INDEX(resultados!$A$2:$ZZ$956, 879, MATCH($B$2, resultados!$A$1:$ZZ$1, 0))</f>
        <v/>
      </c>
      <c r="C885">
        <f>INDEX(resultados!$A$2:$ZZ$956, 879, MATCH($B$3, resultados!$A$1:$ZZ$1, 0))</f>
        <v/>
      </c>
    </row>
    <row r="886">
      <c r="A886">
        <f>INDEX(resultados!$A$2:$ZZ$956, 880, MATCH($B$1, resultados!$A$1:$ZZ$1, 0))</f>
        <v/>
      </c>
      <c r="B886">
        <f>INDEX(resultados!$A$2:$ZZ$956, 880, MATCH($B$2, resultados!$A$1:$ZZ$1, 0))</f>
        <v/>
      </c>
      <c r="C886">
        <f>INDEX(resultados!$A$2:$ZZ$956, 880, MATCH($B$3, resultados!$A$1:$ZZ$1, 0))</f>
        <v/>
      </c>
    </row>
    <row r="887">
      <c r="A887">
        <f>INDEX(resultados!$A$2:$ZZ$956, 881, MATCH($B$1, resultados!$A$1:$ZZ$1, 0))</f>
        <v/>
      </c>
      <c r="B887">
        <f>INDEX(resultados!$A$2:$ZZ$956, 881, MATCH($B$2, resultados!$A$1:$ZZ$1, 0))</f>
        <v/>
      </c>
      <c r="C887">
        <f>INDEX(resultados!$A$2:$ZZ$956, 881, MATCH($B$3, resultados!$A$1:$ZZ$1, 0))</f>
        <v/>
      </c>
    </row>
    <row r="888">
      <c r="A888">
        <f>INDEX(resultados!$A$2:$ZZ$956, 882, MATCH($B$1, resultados!$A$1:$ZZ$1, 0))</f>
        <v/>
      </c>
      <c r="B888">
        <f>INDEX(resultados!$A$2:$ZZ$956, 882, MATCH($B$2, resultados!$A$1:$ZZ$1, 0))</f>
        <v/>
      </c>
      <c r="C888">
        <f>INDEX(resultados!$A$2:$ZZ$956, 882, MATCH($B$3, resultados!$A$1:$ZZ$1, 0))</f>
        <v/>
      </c>
    </row>
    <row r="889">
      <c r="A889">
        <f>INDEX(resultados!$A$2:$ZZ$956, 883, MATCH($B$1, resultados!$A$1:$ZZ$1, 0))</f>
        <v/>
      </c>
      <c r="B889">
        <f>INDEX(resultados!$A$2:$ZZ$956, 883, MATCH($B$2, resultados!$A$1:$ZZ$1, 0))</f>
        <v/>
      </c>
      <c r="C889">
        <f>INDEX(resultados!$A$2:$ZZ$956, 883, MATCH($B$3, resultados!$A$1:$ZZ$1, 0))</f>
        <v/>
      </c>
    </row>
    <row r="890">
      <c r="A890">
        <f>INDEX(resultados!$A$2:$ZZ$956, 884, MATCH($B$1, resultados!$A$1:$ZZ$1, 0))</f>
        <v/>
      </c>
      <c r="B890">
        <f>INDEX(resultados!$A$2:$ZZ$956, 884, MATCH($B$2, resultados!$A$1:$ZZ$1, 0))</f>
        <v/>
      </c>
      <c r="C890">
        <f>INDEX(resultados!$A$2:$ZZ$956, 884, MATCH($B$3, resultados!$A$1:$ZZ$1, 0))</f>
        <v/>
      </c>
    </row>
    <row r="891">
      <c r="A891">
        <f>INDEX(resultados!$A$2:$ZZ$956, 885, MATCH($B$1, resultados!$A$1:$ZZ$1, 0))</f>
        <v/>
      </c>
      <c r="B891">
        <f>INDEX(resultados!$A$2:$ZZ$956, 885, MATCH($B$2, resultados!$A$1:$ZZ$1, 0))</f>
        <v/>
      </c>
      <c r="C891">
        <f>INDEX(resultados!$A$2:$ZZ$956, 885, MATCH($B$3, resultados!$A$1:$ZZ$1, 0))</f>
        <v/>
      </c>
    </row>
    <row r="892">
      <c r="A892">
        <f>INDEX(resultados!$A$2:$ZZ$956, 886, MATCH($B$1, resultados!$A$1:$ZZ$1, 0))</f>
        <v/>
      </c>
      <c r="B892">
        <f>INDEX(resultados!$A$2:$ZZ$956, 886, MATCH($B$2, resultados!$A$1:$ZZ$1, 0))</f>
        <v/>
      </c>
      <c r="C892">
        <f>INDEX(resultados!$A$2:$ZZ$956, 886, MATCH($B$3, resultados!$A$1:$ZZ$1, 0))</f>
        <v/>
      </c>
    </row>
    <row r="893">
      <c r="A893">
        <f>INDEX(resultados!$A$2:$ZZ$956, 887, MATCH($B$1, resultados!$A$1:$ZZ$1, 0))</f>
        <v/>
      </c>
      <c r="B893">
        <f>INDEX(resultados!$A$2:$ZZ$956, 887, MATCH($B$2, resultados!$A$1:$ZZ$1, 0))</f>
        <v/>
      </c>
      <c r="C893">
        <f>INDEX(resultados!$A$2:$ZZ$956, 887, MATCH($B$3, resultados!$A$1:$ZZ$1, 0))</f>
        <v/>
      </c>
    </row>
    <row r="894">
      <c r="A894">
        <f>INDEX(resultados!$A$2:$ZZ$956, 888, MATCH($B$1, resultados!$A$1:$ZZ$1, 0))</f>
        <v/>
      </c>
      <c r="B894">
        <f>INDEX(resultados!$A$2:$ZZ$956, 888, MATCH($B$2, resultados!$A$1:$ZZ$1, 0))</f>
        <v/>
      </c>
      <c r="C894">
        <f>INDEX(resultados!$A$2:$ZZ$956, 888, MATCH($B$3, resultados!$A$1:$ZZ$1, 0))</f>
        <v/>
      </c>
    </row>
    <row r="895">
      <c r="A895">
        <f>INDEX(resultados!$A$2:$ZZ$956, 889, MATCH($B$1, resultados!$A$1:$ZZ$1, 0))</f>
        <v/>
      </c>
      <c r="B895">
        <f>INDEX(resultados!$A$2:$ZZ$956, 889, MATCH($B$2, resultados!$A$1:$ZZ$1, 0))</f>
        <v/>
      </c>
      <c r="C895">
        <f>INDEX(resultados!$A$2:$ZZ$956, 889, MATCH($B$3, resultados!$A$1:$ZZ$1, 0))</f>
        <v/>
      </c>
    </row>
    <row r="896">
      <c r="A896">
        <f>INDEX(resultados!$A$2:$ZZ$956, 890, MATCH($B$1, resultados!$A$1:$ZZ$1, 0))</f>
        <v/>
      </c>
      <c r="B896">
        <f>INDEX(resultados!$A$2:$ZZ$956, 890, MATCH($B$2, resultados!$A$1:$ZZ$1, 0))</f>
        <v/>
      </c>
      <c r="C896">
        <f>INDEX(resultados!$A$2:$ZZ$956, 890, MATCH($B$3, resultados!$A$1:$ZZ$1, 0))</f>
        <v/>
      </c>
    </row>
    <row r="897">
      <c r="A897">
        <f>INDEX(resultados!$A$2:$ZZ$956, 891, MATCH($B$1, resultados!$A$1:$ZZ$1, 0))</f>
        <v/>
      </c>
      <c r="B897">
        <f>INDEX(resultados!$A$2:$ZZ$956, 891, MATCH($B$2, resultados!$A$1:$ZZ$1, 0))</f>
        <v/>
      </c>
      <c r="C897">
        <f>INDEX(resultados!$A$2:$ZZ$956, 891, MATCH($B$3, resultados!$A$1:$ZZ$1, 0))</f>
        <v/>
      </c>
    </row>
    <row r="898">
      <c r="A898">
        <f>INDEX(resultados!$A$2:$ZZ$956, 892, MATCH($B$1, resultados!$A$1:$ZZ$1, 0))</f>
        <v/>
      </c>
      <c r="B898">
        <f>INDEX(resultados!$A$2:$ZZ$956, 892, MATCH($B$2, resultados!$A$1:$ZZ$1, 0))</f>
        <v/>
      </c>
      <c r="C898">
        <f>INDEX(resultados!$A$2:$ZZ$956, 892, MATCH($B$3, resultados!$A$1:$ZZ$1, 0))</f>
        <v/>
      </c>
    </row>
    <row r="899">
      <c r="A899">
        <f>INDEX(resultados!$A$2:$ZZ$956, 893, MATCH($B$1, resultados!$A$1:$ZZ$1, 0))</f>
        <v/>
      </c>
      <c r="B899">
        <f>INDEX(resultados!$A$2:$ZZ$956, 893, MATCH($B$2, resultados!$A$1:$ZZ$1, 0))</f>
        <v/>
      </c>
      <c r="C899">
        <f>INDEX(resultados!$A$2:$ZZ$956, 893, MATCH($B$3, resultados!$A$1:$ZZ$1, 0))</f>
        <v/>
      </c>
    </row>
    <row r="900">
      <c r="A900">
        <f>INDEX(resultados!$A$2:$ZZ$956, 894, MATCH($B$1, resultados!$A$1:$ZZ$1, 0))</f>
        <v/>
      </c>
      <c r="B900">
        <f>INDEX(resultados!$A$2:$ZZ$956, 894, MATCH($B$2, resultados!$A$1:$ZZ$1, 0))</f>
        <v/>
      </c>
      <c r="C900">
        <f>INDEX(resultados!$A$2:$ZZ$956, 894, MATCH($B$3, resultados!$A$1:$ZZ$1, 0))</f>
        <v/>
      </c>
    </row>
    <row r="901">
      <c r="A901">
        <f>INDEX(resultados!$A$2:$ZZ$956, 895, MATCH($B$1, resultados!$A$1:$ZZ$1, 0))</f>
        <v/>
      </c>
      <c r="B901">
        <f>INDEX(resultados!$A$2:$ZZ$956, 895, MATCH($B$2, resultados!$A$1:$ZZ$1, 0))</f>
        <v/>
      </c>
      <c r="C901">
        <f>INDEX(resultados!$A$2:$ZZ$956, 895, MATCH($B$3, resultados!$A$1:$ZZ$1, 0))</f>
        <v/>
      </c>
    </row>
    <row r="902">
      <c r="A902">
        <f>INDEX(resultados!$A$2:$ZZ$956, 896, MATCH($B$1, resultados!$A$1:$ZZ$1, 0))</f>
        <v/>
      </c>
      <c r="B902">
        <f>INDEX(resultados!$A$2:$ZZ$956, 896, MATCH($B$2, resultados!$A$1:$ZZ$1, 0))</f>
        <v/>
      </c>
      <c r="C902">
        <f>INDEX(resultados!$A$2:$ZZ$956, 896, MATCH($B$3, resultados!$A$1:$ZZ$1, 0))</f>
        <v/>
      </c>
    </row>
    <row r="903">
      <c r="A903">
        <f>INDEX(resultados!$A$2:$ZZ$956, 897, MATCH($B$1, resultados!$A$1:$ZZ$1, 0))</f>
        <v/>
      </c>
      <c r="B903">
        <f>INDEX(resultados!$A$2:$ZZ$956, 897, MATCH($B$2, resultados!$A$1:$ZZ$1, 0))</f>
        <v/>
      </c>
      <c r="C903">
        <f>INDEX(resultados!$A$2:$ZZ$956, 897, MATCH($B$3, resultados!$A$1:$ZZ$1, 0))</f>
        <v/>
      </c>
    </row>
    <row r="904">
      <c r="A904">
        <f>INDEX(resultados!$A$2:$ZZ$956, 898, MATCH($B$1, resultados!$A$1:$ZZ$1, 0))</f>
        <v/>
      </c>
      <c r="B904">
        <f>INDEX(resultados!$A$2:$ZZ$956, 898, MATCH($B$2, resultados!$A$1:$ZZ$1, 0))</f>
        <v/>
      </c>
      <c r="C904">
        <f>INDEX(resultados!$A$2:$ZZ$956, 898, MATCH($B$3, resultados!$A$1:$ZZ$1, 0))</f>
        <v/>
      </c>
    </row>
    <row r="905">
      <c r="A905">
        <f>INDEX(resultados!$A$2:$ZZ$956, 899, MATCH($B$1, resultados!$A$1:$ZZ$1, 0))</f>
        <v/>
      </c>
      <c r="B905">
        <f>INDEX(resultados!$A$2:$ZZ$956, 899, MATCH($B$2, resultados!$A$1:$ZZ$1, 0))</f>
        <v/>
      </c>
      <c r="C905">
        <f>INDEX(resultados!$A$2:$ZZ$956, 899, MATCH($B$3, resultados!$A$1:$ZZ$1, 0))</f>
        <v/>
      </c>
    </row>
    <row r="906">
      <c r="A906">
        <f>INDEX(resultados!$A$2:$ZZ$956, 900, MATCH($B$1, resultados!$A$1:$ZZ$1, 0))</f>
        <v/>
      </c>
      <c r="B906">
        <f>INDEX(resultados!$A$2:$ZZ$956, 900, MATCH($B$2, resultados!$A$1:$ZZ$1, 0))</f>
        <v/>
      </c>
      <c r="C906">
        <f>INDEX(resultados!$A$2:$ZZ$956, 900, MATCH($B$3, resultados!$A$1:$ZZ$1, 0))</f>
        <v/>
      </c>
    </row>
    <row r="907">
      <c r="A907">
        <f>INDEX(resultados!$A$2:$ZZ$956, 901, MATCH($B$1, resultados!$A$1:$ZZ$1, 0))</f>
        <v/>
      </c>
      <c r="B907">
        <f>INDEX(resultados!$A$2:$ZZ$956, 901, MATCH($B$2, resultados!$A$1:$ZZ$1, 0))</f>
        <v/>
      </c>
      <c r="C907">
        <f>INDEX(resultados!$A$2:$ZZ$956, 901, MATCH($B$3, resultados!$A$1:$ZZ$1, 0))</f>
        <v/>
      </c>
    </row>
    <row r="908">
      <c r="A908">
        <f>INDEX(resultados!$A$2:$ZZ$956, 902, MATCH($B$1, resultados!$A$1:$ZZ$1, 0))</f>
        <v/>
      </c>
      <c r="B908">
        <f>INDEX(resultados!$A$2:$ZZ$956, 902, MATCH($B$2, resultados!$A$1:$ZZ$1, 0))</f>
        <v/>
      </c>
      <c r="C908">
        <f>INDEX(resultados!$A$2:$ZZ$956, 902, MATCH($B$3, resultados!$A$1:$ZZ$1, 0))</f>
        <v/>
      </c>
    </row>
    <row r="909">
      <c r="A909">
        <f>INDEX(resultados!$A$2:$ZZ$956, 903, MATCH($B$1, resultados!$A$1:$ZZ$1, 0))</f>
        <v/>
      </c>
      <c r="B909">
        <f>INDEX(resultados!$A$2:$ZZ$956, 903, MATCH($B$2, resultados!$A$1:$ZZ$1, 0))</f>
        <v/>
      </c>
      <c r="C909">
        <f>INDEX(resultados!$A$2:$ZZ$956, 903, MATCH($B$3, resultados!$A$1:$ZZ$1, 0))</f>
        <v/>
      </c>
    </row>
    <row r="910">
      <c r="A910">
        <f>INDEX(resultados!$A$2:$ZZ$956, 904, MATCH($B$1, resultados!$A$1:$ZZ$1, 0))</f>
        <v/>
      </c>
      <c r="B910">
        <f>INDEX(resultados!$A$2:$ZZ$956, 904, MATCH($B$2, resultados!$A$1:$ZZ$1, 0))</f>
        <v/>
      </c>
      <c r="C910">
        <f>INDEX(resultados!$A$2:$ZZ$956, 904, MATCH($B$3, resultados!$A$1:$ZZ$1, 0))</f>
        <v/>
      </c>
    </row>
    <row r="911">
      <c r="A911">
        <f>INDEX(resultados!$A$2:$ZZ$956, 905, MATCH($B$1, resultados!$A$1:$ZZ$1, 0))</f>
        <v/>
      </c>
      <c r="B911">
        <f>INDEX(resultados!$A$2:$ZZ$956, 905, MATCH($B$2, resultados!$A$1:$ZZ$1, 0))</f>
        <v/>
      </c>
      <c r="C911">
        <f>INDEX(resultados!$A$2:$ZZ$956, 905, MATCH($B$3, resultados!$A$1:$ZZ$1, 0))</f>
        <v/>
      </c>
    </row>
    <row r="912">
      <c r="A912">
        <f>INDEX(resultados!$A$2:$ZZ$956, 906, MATCH($B$1, resultados!$A$1:$ZZ$1, 0))</f>
        <v/>
      </c>
      <c r="B912">
        <f>INDEX(resultados!$A$2:$ZZ$956, 906, MATCH($B$2, resultados!$A$1:$ZZ$1, 0))</f>
        <v/>
      </c>
      <c r="C912">
        <f>INDEX(resultados!$A$2:$ZZ$956, 906, MATCH($B$3, resultados!$A$1:$ZZ$1, 0))</f>
        <v/>
      </c>
    </row>
    <row r="913">
      <c r="A913">
        <f>INDEX(resultados!$A$2:$ZZ$956, 907, MATCH($B$1, resultados!$A$1:$ZZ$1, 0))</f>
        <v/>
      </c>
      <c r="B913">
        <f>INDEX(resultados!$A$2:$ZZ$956, 907, MATCH($B$2, resultados!$A$1:$ZZ$1, 0))</f>
        <v/>
      </c>
      <c r="C913">
        <f>INDEX(resultados!$A$2:$ZZ$956, 907, MATCH($B$3, resultados!$A$1:$ZZ$1, 0))</f>
        <v/>
      </c>
    </row>
    <row r="914">
      <c r="A914">
        <f>INDEX(resultados!$A$2:$ZZ$956, 908, MATCH($B$1, resultados!$A$1:$ZZ$1, 0))</f>
        <v/>
      </c>
      <c r="B914">
        <f>INDEX(resultados!$A$2:$ZZ$956, 908, MATCH($B$2, resultados!$A$1:$ZZ$1, 0))</f>
        <v/>
      </c>
      <c r="C914">
        <f>INDEX(resultados!$A$2:$ZZ$956, 908, MATCH($B$3, resultados!$A$1:$ZZ$1, 0))</f>
        <v/>
      </c>
    </row>
    <row r="915">
      <c r="A915">
        <f>INDEX(resultados!$A$2:$ZZ$956, 909, MATCH($B$1, resultados!$A$1:$ZZ$1, 0))</f>
        <v/>
      </c>
      <c r="B915">
        <f>INDEX(resultados!$A$2:$ZZ$956, 909, MATCH($B$2, resultados!$A$1:$ZZ$1, 0))</f>
        <v/>
      </c>
      <c r="C915">
        <f>INDEX(resultados!$A$2:$ZZ$956, 909, MATCH($B$3, resultados!$A$1:$ZZ$1, 0))</f>
        <v/>
      </c>
    </row>
    <row r="916">
      <c r="A916">
        <f>INDEX(resultados!$A$2:$ZZ$956, 910, MATCH($B$1, resultados!$A$1:$ZZ$1, 0))</f>
        <v/>
      </c>
      <c r="B916">
        <f>INDEX(resultados!$A$2:$ZZ$956, 910, MATCH($B$2, resultados!$A$1:$ZZ$1, 0))</f>
        <v/>
      </c>
      <c r="C916">
        <f>INDEX(resultados!$A$2:$ZZ$956, 910, MATCH($B$3, resultados!$A$1:$ZZ$1, 0))</f>
        <v/>
      </c>
    </row>
    <row r="917">
      <c r="A917">
        <f>INDEX(resultados!$A$2:$ZZ$956, 911, MATCH($B$1, resultados!$A$1:$ZZ$1, 0))</f>
        <v/>
      </c>
      <c r="B917">
        <f>INDEX(resultados!$A$2:$ZZ$956, 911, MATCH($B$2, resultados!$A$1:$ZZ$1, 0))</f>
        <v/>
      </c>
      <c r="C917">
        <f>INDEX(resultados!$A$2:$ZZ$956, 911, MATCH($B$3, resultados!$A$1:$ZZ$1, 0))</f>
        <v/>
      </c>
    </row>
    <row r="918">
      <c r="A918">
        <f>INDEX(resultados!$A$2:$ZZ$956, 912, MATCH($B$1, resultados!$A$1:$ZZ$1, 0))</f>
        <v/>
      </c>
      <c r="B918">
        <f>INDEX(resultados!$A$2:$ZZ$956, 912, MATCH($B$2, resultados!$A$1:$ZZ$1, 0))</f>
        <v/>
      </c>
      <c r="C918">
        <f>INDEX(resultados!$A$2:$ZZ$956, 912, MATCH($B$3, resultados!$A$1:$ZZ$1, 0))</f>
        <v/>
      </c>
    </row>
    <row r="919">
      <c r="A919">
        <f>INDEX(resultados!$A$2:$ZZ$956, 913, MATCH($B$1, resultados!$A$1:$ZZ$1, 0))</f>
        <v/>
      </c>
      <c r="B919">
        <f>INDEX(resultados!$A$2:$ZZ$956, 913, MATCH($B$2, resultados!$A$1:$ZZ$1, 0))</f>
        <v/>
      </c>
      <c r="C919">
        <f>INDEX(resultados!$A$2:$ZZ$956, 913, MATCH($B$3, resultados!$A$1:$ZZ$1, 0))</f>
        <v/>
      </c>
    </row>
    <row r="920">
      <c r="A920">
        <f>INDEX(resultados!$A$2:$ZZ$956, 914, MATCH($B$1, resultados!$A$1:$ZZ$1, 0))</f>
        <v/>
      </c>
      <c r="B920">
        <f>INDEX(resultados!$A$2:$ZZ$956, 914, MATCH($B$2, resultados!$A$1:$ZZ$1, 0))</f>
        <v/>
      </c>
      <c r="C920">
        <f>INDEX(resultados!$A$2:$ZZ$956, 914, MATCH($B$3, resultados!$A$1:$ZZ$1, 0))</f>
        <v/>
      </c>
    </row>
    <row r="921">
      <c r="A921">
        <f>INDEX(resultados!$A$2:$ZZ$956, 915, MATCH($B$1, resultados!$A$1:$ZZ$1, 0))</f>
        <v/>
      </c>
      <c r="B921">
        <f>INDEX(resultados!$A$2:$ZZ$956, 915, MATCH($B$2, resultados!$A$1:$ZZ$1, 0))</f>
        <v/>
      </c>
      <c r="C921">
        <f>INDEX(resultados!$A$2:$ZZ$956, 915, MATCH($B$3, resultados!$A$1:$ZZ$1, 0))</f>
        <v/>
      </c>
    </row>
    <row r="922">
      <c r="A922">
        <f>INDEX(resultados!$A$2:$ZZ$956, 916, MATCH($B$1, resultados!$A$1:$ZZ$1, 0))</f>
        <v/>
      </c>
      <c r="B922">
        <f>INDEX(resultados!$A$2:$ZZ$956, 916, MATCH($B$2, resultados!$A$1:$ZZ$1, 0))</f>
        <v/>
      </c>
      <c r="C922">
        <f>INDEX(resultados!$A$2:$ZZ$956, 916, MATCH($B$3, resultados!$A$1:$ZZ$1, 0))</f>
        <v/>
      </c>
    </row>
    <row r="923">
      <c r="A923">
        <f>INDEX(resultados!$A$2:$ZZ$956, 917, MATCH($B$1, resultados!$A$1:$ZZ$1, 0))</f>
        <v/>
      </c>
      <c r="B923">
        <f>INDEX(resultados!$A$2:$ZZ$956, 917, MATCH($B$2, resultados!$A$1:$ZZ$1, 0))</f>
        <v/>
      </c>
      <c r="C923">
        <f>INDEX(resultados!$A$2:$ZZ$956, 917, MATCH($B$3, resultados!$A$1:$ZZ$1, 0))</f>
        <v/>
      </c>
    </row>
    <row r="924">
      <c r="A924">
        <f>INDEX(resultados!$A$2:$ZZ$956, 918, MATCH($B$1, resultados!$A$1:$ZZ$1, 0))</f>
        <v/>
      </c>
      <c r="B924">
        <f>INDEX(resultados!$A$2:$ZZ$956, 918, MATCH($B$2, resultados!$A$1:$ZZ$1, 0))</f>
        <v/>
      </c>
      <c r="C924">
        <f>INDEX(resultados!$A$2:$ZZ$956, 918, MATCH($B$3, resultados!$A$1:$ZZ$1, 0))</f>
        <v/>
      </c>
    </row>
    <row r="925">
      <c r="A925">
        <f>INDEX(resultados!$A$2:$ZZ$956, 919, MATCH($B$1, resultados!$A$1:$ZZ$1, 0))</f>
        <v/>
      </c>
      <c r="B925">
        <f>INDEX(resultados!$A$2:$ZZ$956, 919, MATCH($B$2, resultados!$A$1:$ZZ$1, 0))</f>
        <v/>
      </c>
      <c r="C925">
        <f>INDEX(resultados!$A$2:$ZZ$956, 919, MATCH($B$3, resultados!$A$1:$ZZ$1, 0))</f>
        <v/>
      </c>
    </row>
    <row r="926">
      <c r="A926">
        <f>INDEX(resultados!$A$2:$ZZ$956, 920, MATCH($B$1, resultados!$A$1:$ZZ$1, 0))</f>
        <v/>
      </c>
      <c r="B926">
        <f>INDEX(resultados!$A$2:$ZZ$956, 920, MATCH($B$2, resultados!$A$1:$ZZ$1, 0))</f>
        <v/>
      </c>
      <c r="C926">
        <f>INDEX(resultados!$A$2:$ZZ$956, 920, MATCH($B$3, resultados!$A$1:$ZZ$1, 0))</f>
        <v/>
      </c>
    </row>
    <row r="927">
      <c r="A927">
        <f>INDEX(resultados!$A$2:$ZZ$956, 921, MATCH($B$1, resultados!$A$1:$ZZ$1, 0))</f>
        <v/>
      </c>
      <c r="B927">
        <f>INDEX(resultados!$A$2:$ZZ$956, 921, MATCH($B$2, resultados!$A$1:$ZZ$1, 0))</f>
        <v/>
      </c>
      <c r="C927">
        <f>INDEX(resultados!$A$2:$ZZ$956, 921, MATCH($B$3, resultados!$A$1:$ZZ$1, 0))</f>
        <v/>
      </c>
    </row>
    <row r="928">
      <c r="A928">
        <f>INDEX(resultados!$A$2:$ZZ$956, 922, MATCH($B$1, resultados!$A$1:$ZZ$1, 0))</f>
        <v/>
      </c>
      <c r="B928">
        <f>INDEX(resultados!$A$2:$ZZ$956, 922, MATCH($B$2, resultados!$A$1:$ZZ$1, 0))</f>
        <v/>
      </c>
      <c r="C928">
        <f>INDEX(resultados!$A$2:$ZZ$956, 922, MATCH($B$3, resultados!$A$1:$ZZ$1, 0))</f>
        <v/>
      </c>
    </row>
    <row r="929">
      <c r="A929">
        <f>INDEX(resultados!$A$2:$ZZ$956, 923, MATCH($B$1, resultados!$A$1:$ZZ$1, 0))</f>
        <v/>
      </c>
      <c r="B929">
        <f>INDEX(resultados!$A$2:$ZZ$956, 923, MATCH($B$2, resultados!$A$1:$ZZ$1, 0))</f>
        <v/>
      </c>
      <c r="C929">
        <f>INDEX(resultados!$A$2:$ZZ$956, 923, MATCH($B$3, resultados!$A$1:$ZZ$1, 0))</f>
        <v/>
      </c>
    </row>
    <row r="930">
      <c r="A930">
        <f>INDEX(resultados!$A$2:$ZZ$956, 924, MATCH($B$1, resultados!$A$1:$ZZ$1, 0))</f>
        <v/>
      </c>
      <c r="B930">
        <f>INDEX(resultados!$A$2:$ZZ$956, 924, MATCH($B$2, resultados!$A$1:$ZZ$1, 0))</f>
        <v/>
      </c>
      <c r="C930">
        <f>INDEX(resultados!$A$2:$ZZ$956, 924, MATCH($B$3, resultados!$A$1:$ZZ$1, 0))</f>
        <v/>
      </c>
    </row>
    <row r="931">
      <c r="A931">
        <f>INDEX(resultados!$A$2:$ZZ$956, 925, MATCH($B$1, resultados!$A$1:$ZZ$1, 0))</f>
        <v/>
      </c>
      <c r="B931">
        <f>INDEX(resultados!$A$2:$ZZ$956, 925, MATCH($B$2, resultados!$A$1:$ZZ$1, 0))</f>
        <v/>
      </c>
      <c r="C931">
        <f>INDEX(resultados!$A$2:$ZZ$956, 925, MATCH($B$3, resultados!$A$1:$ZZ$1, 0))</f>
        <v/>
      </c>
    </row>
    <row r="932">
      <c r="A932">
        <f>INDEX(resultados!$A$2:$ZZ$956, 926, MATCH($B$1, resultados!$A$1:$ZZ$1, 0))</f>
        <v/>
      </c>
      <c r="B932">
        <f>INDEX(resultados!$A$2:$ZZ$956, 926, MATCH($B$2, resultados!$A$1:$ZZ$1, 0))</f>
        <v/>
      </c>
      <c r="C932">
        <f>INDEX(resultados!$A$2:$ZZ$956, 926, MATCH($B$3, resultados!$A$1:$ZZ$1, 0))</f>
        <v/>
      </c>
    </row>
    <row r="933">
      <c r="A933">
        <f>INDEX(resultados!$A$2:$ZZ$956, 927, MATCH($B$1, resultados!$A$1:$ZZ$1, 0))</f>
        <v/>
      </c>
      <c r="B933">
        <f>INDEX(resultados!$A$2:$ZZ$956, 927, MATCH($B$2, resultados!$A$1:$ZZ$1, 0))</f>
        <v/>
      </c>
      <c r="C933">
        <f>INDEX(resultados!$A$2:$ZZ$956, 927, MATCH($B$3, resultados!$A$1:$ZZ$1, 0))</f>
        <v/>
      </c>
    </row>
    <row r="934">
      <c r="A934">
        <f>INDEX(resultados!$A$2:$ZZ$956, 928, MATCH($B$1, resultados!$A$1:$ZZ$1, 0))</f>
        <v/>
      </c>
      <c r="B934">
        <f>INDEX(resultados!$A$2:$ZZ$956, 928, MATCH($B$2, resultados!$A$1:$ZZ$1, 0))</f>
        <v/>
      </c>
      <c r="C934">
        <f>INDEX(resultados!$A$2:$ZZ$956, 928, MATCH($B$3, resultados!$A$1:$ZZ$1, 0))</f>
        <v/>
      </c>
    </row>
    <row r="935">
      <c r="A935">
        <f>INDEX(resultados!$A$2:$ZZ$956, 929, MATCH($B$1, resultados!$A$1:$ZZ$1, 0))</f>
        <v/>
      </c>
      <c r="B935">
        <f>INDEX(resultados!$A$2:$ZZ$956, 929, MATCH($B$2, resultados!$A$1:$ZZ$1, 0))</f>
        <v/>
      </c>
      <c r="C935">
        <f>INDEX(resultados!$A$2:$ZZ$956, 929, MATCH($B$3, resultados!$A$1:$ZZ$1, 0))</f>
        <v/>
      </c>
    </row>
    <row r="936">
      <c r="A936">
        <f>INDEX(resultados!$A$2:$ZZ$956, 930, MATCH($B$1, resultados!$A$1:$ZZ$1, 0))</f>
        <v/>
      </c>
      <c r="B936">
        <f>INDEX(resultados!$A$2:$ZZ$956, 930, MATCH($B$2, resultados!$A$1:$ZZ$1, 0))</f>
        <v/>
      </c>
      <c r="C936">
        <f>INDEX(resultados!$A$2:$ZZ$956, 930, MATCH($B$3, resultados!$A$1:$ZZ$1, 0))</f>
        <v/>
      </c>
    </row>
    <row r="937">
      <c r="A937">
        <f>INDEX(resultados!$A$2:$ZZ$956, 931, MATCH($B$1, resultados!$A$1:$ZZ$1, 0))</f>
        <v/>
      </c>
      <c r="B937">
        <f>INDEX(resultados!$A$2:$ZZ$956, 931, MATCH($B$2, resultados!$A$1:$ZZ$1, 0))</f>
        <v/>
      </c>
      <c r="C937">
        <f>INDEX(resultados!$A$2:$ZZ$956, 931, MATCH($B$3, resultados!$A$1:$ZZ$1, 0))</f>
        <v/>
      </c>
    </row>
    <row r="938">
      <c r="A938">
        <f>INDEX(resultados!$A$2:$ZZ$956, 932, MATCH($B$1, resultados!$A$1:$ZZ$1, 0))</f>
        <v/>
      </c>
      <c r="B938">
        <f>INDEX(resultados!$A$2:$ZZ$956, 932, MATCH($B$2, resultados!$A$1:$ZZ$1, 0))</f>
        <v/>
      </c>
      <c r="C938">
        <f>INDEX(resultados!$A$2:$ZZ$956, 932, MATCH($B$3, resultados!$A$1:$ZZ$1, 0))</f>
        <v/>
      </c>
    </row>
    <row r="939">
      <c r="A939">
        <f>INDEX(resultados!$A$2:$ZZ$956, 933, MATCH($B$1, resultados!$A$1:$ZZ$1, 0))</f>
        <v/>
      </c>
      <c r="B939">
        <f>INDEX(resultados!$A$2:$ZZ$956, 933, MATCH($B$2, resultados!$A$1:$ZZ$1, 0))</f>
        <v/>
      </c>
      <c r="C939">
        <f>INDEX(resultados!$A$2:$ZZ$956, 933, MATCH($B$3, resultados!$A$1:$ZZ$1, 0))</f>
        <v/>
      </c>
    </row>
    <row r="940">
      <c r="A940">
        <f>INDEX(resultados!$A$2:$ZZ$956, 934, MATCH($B$1, resultados!$A$1:$ZZ$1, 0))</f>
        <v/>
      </c>
      <c r="B940">
        <f>INDEX(resultados!$A$2:$ZZ$956, 934, MATCH($B$2, resultados!$A$1:$ZZ$1, 0))</f>
        <v/>
      </c>
      <c r="C940">
        <f>INDEX(resultados!$A$2:$ZZ$956, 934, MATCH($B$3, resultados!$A$1:$ZZ$1, 0))</f>
        <v/>
      </c>
    </row>
    <row r="941">
      <c r="A941">
        <f>INDEX(resultados!$A$2:$ZZ$956, 935, MATCH($B$1, resultados!$A$1:$ZZ$1, 0))</f>
        <v/>
      </c>
      <c r="B941">
        <f>INDEX(resultados!$A$2:$ZZ$956, 935, MATCH($B$2, resultados!$A$1:$ZZ$1, 0))</f>
        <v/>
      </c>
      <c r="C941">
        <f>INDEX(resultados!$A$2:$ZZ$956, 935, MATCH($B$3, resultados!$A$1:$ZZ$1, 0))</f>
        <v/>
      </c>
    </row>
    <row r="942">
      <c r="A942">
        <f>INDEX(resultados!$A$2:$ZZ$956, 936, MATCH($B$1, resultados!$A$1:$ZZ$1, 0))</f>
        <v/>
      </c>
      <c r="B942">
        <f>INDEX(resultados!$A$2:$ZZ$956, 936, MATCH($B$2, resultados!$A$1:$ZZ$1, 0))</f>
        <v/>
      </c>
      <c r="C942">
        <f>INDEX(resultados!$A$2:$ZZ$956, 936, MATCH($B$3, resultados!$A$1:$ZZ$1, 0))</f>
        <v/>
      </c>
    </row>
    <row r="943">
      <c r="A943">
        <f>INDEX(resultados!$A$2:$ZZ$956, 937, MATCH($B$1, resultados!$A$1:$ZZ$1, 0))</f>
        <v/>
      </c>
      <c r="B943">
        <f>INDEX(resultados!$A$2:$ZZ$956, 937, MATCH($B$2, resultados!$A$1:$ZZ$1, 0))</f>
        <v/>
      </c>
      <c r="C943">
        <f>INDEX(resultados!$A$2:$ZZ$956, 937, MATCH($B$3, resultados!$A$1:$ZZ$1, 0))</f>
        <v/>
      </c>
    </row>
    <row r="944">
      <c r="A944">
        <f>INDEX(resultados!$A$2:$ZZ$956, 938, MATCH($B$1, resultados!$A$1:$ZZ$1, 0))</f>
        <v/>
      </c>
      <c r="B944">
        <f>INDEX(resultados!$A$2:$ZZ$956, 938, MATCH($B$2, resultados!$A$1:$ZZ$1, 0))</f>
        <v/>
      </c>
      <c r="C944">
        <f>INDEX(resultados!$A$2:$ZZ$956, 938, MATCH($B$3, resultados!$A$1:$ZZ$1, 0))</f>
        <v/>
      </c>
    </row>
    <row r="945">
      <c r="A945">
        <f>INDEX(resultados!$A$2:$ZZ$956, 939, MATCH($B$1, resultados!$A$1:$ZZ$1, 0))</f>
        <v/>
      </c>
      <c r="B945">
        <f>INDEX(resultados!$A$2:$ZZ$956, 939, MATCH($B$2, resultados!$A$1:$ZZ$1, 0))</f>
        <v/>
      </c>
      <c r="C945">
        <f>INDEX(resultados!$A$2:$ZZ$956, 939, MATCH($B$3, resultados!$A$1:$ZZ$1, 0))</f>
        <v/>
      </c>
    </row>
    <row r="946">
      <c r="A946">
        <f>INDEX(resultados!$A$2:$ZZ$956, 940, MATCH($B$1, resultados!$A$1:$ZZ$1, 0))</f>
        <v/>
      </c>
      <c r="B946">
        <f>INDEX(resultados!$A$2:$ZZ$956, 940, MATCH($B$2, resultados!$A$1:$ZZ$1, 0))</f>
        <v/>
      </c>
      <c r="C946">
        <f>INDEX(resultados!$A$2:$ZZ$956, 940, MATCH($B$3, resultados!$A$1:$ZZ$1, 0))</f>
        <v/>
      </c>
    </row>
    <row r="947">
      <c r="A947">
        <f>INDEX(resultados!$A$2:$ZZ$956, 941, MATCH($B$1, resultados!$A$1:$ZZ$1, 0))</f>
        <v/>
      </c>
      <c r="B947">
        <f>INDEX(resultados!$A$2:$ZZ$956, 941, MATCH($B$2, resultados!$A$1:$ZZ$1, 0))</f>
        <v/>
      </c>
      <c r="C947">
        <f>INDEX(resultados!$A$2:$ZZ$956, 941, MATCH($B$3, resultados!$A$1:$ZZ$1, 0))</f>
        <v/>
      </c>
    </row>
    <row r="948">
      <c r="A948">
        <f>INDEX(resultados!$A$2:$ZZ$956, 942, MATCH($B$1, resultados!$A$1:$ZZ$1, 0))</f>
        <v/>
      </c>
      <c r="B948">
        <f>INDEX(resultados!$A$2:$ZZ$956, 942, MATCH($B$2, resultados!$A$1:$ZZ$1, 0))</f>
        <v/>
      </c>
      <c r="C948">
        <f>INDEX(resultados!$A$2:$ZZ$956, 942, MATCH($B$3, resultados!$A$1:$ZZ$1, 0))</f>
        <v/>
      </c>
    </row>
    <row r="949">
      <c r="A949">
        <f>INDEX(resultados!$A$2:$ZZ$956, 943, MATCH($B$1, resultados!$A$1:$ZZ$1, 0))</f>
        <v/>
      </c>
      <c r="B949">
        <f>INDEX(resultados!$A$2:$ZZ$956, 943, MATCH($B$2, resultados!$A$1:$ZZ$1, 0))</f>
        <v/>
      </c>
      <c r="C949">
        <f>INDEX(resultados!$A$2:$ZZ$956, 943, MATCH($B$3, resultados!$A$1:$ZZ$1, 0))</f>
        <v/>
      </c>
    </row>
    <row r="950">
      <c r="A950">
        <f>INDEX(resultados!$A$2:$ZZ$956, 944, MATCH($B$1, resultados!$A$1:$ZZ$1, 0))</f>
        <v/>
      </c>
      <c r="B950">
        <f>INDEX(resultados!$A$2:$ZZ$956, 944, MATCH($B$2, resultados!$A$1:$ZZ$1, 0))</f>
        <v/>
      </c>
      <c r="C950">
        <f>INDEX(resultados!$A$2:$ZZ$956, 944, MATCH($B$3, resultados!$A$1:$ZZ$1, 0))</f>
        <v/>
      </c>
    </row>
    <row r="951">
      <c r="A951">
        <f>INDEX(resultados!$A$2:$ZZ$956, 945, MATCH($B$1, resultados!$A$1:$ZZ$1, 0))</f>
        <v/>
      </c>
      <c r="B951">
        <f>INDEX(resultados!$A$2:$ZZ$956, 945, MATCH($B$2, resultados!$A$1:$ZZ$1, 0))</f>
        <v/>
      </c>
      <c r="C951">
        <f>INDEX(resultados!$A$2:$ZZ$956, 945, MATCH($B$3, resultados!$A$1:$ZZ$1, 0))</f>
        <v/>
      </c>
    </row>
    <row r="952">
      <c r="A952">
        <f>INDEX(resultados!$A$2:$ZZ$956, 946, MATCH($B$1, resultados!$A$1:$ZZ$1, 0))</f>
        <v/>
      </c>
      <c r="B952">
        <f>INDEX(resultados!$A$2:$ZZ$956, 946, MATCH($B$2, resultados!$A$1:$ZZ$1, 0))</f>
        <v/>
      </c>
      <c r="C952">
        <f>INDEX(resultados!$A$2:$ZZ$956, 946, MATCH($B$3, resultados!$A$1:$ZZ$1, 0))</f>
        <v/>
      </c>
    </row>
    <row r="953">
      <c r="A953">
        <f>INDEX(resultados!$A$2:$ZZ$956, 947, MATCH($B$1, resultados!$A$1:$ZZ$1, 0))</f>
        <v/>
      </c>
      <c r="B953">
        <f>INDEX(resultados!$A$2:$ZZ$956, 947, MATCH($B$2, resultados!$A$1:$ZZ$1, 0))</f>
        <v/>
      </c>
      <c r="C953">
        <f>INDEX(resultados!$A$2:$ZZ$956, 947, MATCH($B$3, resultados!$A$1:$ZZ$1, 0))</f>
        <v/>
      </c>
    </row>
    <row r="954">
      <c r="A954">
        <f>INDEX(resultados!$A$2:$ZZ$956, 948, MATCH($B$1, resultados!$A$1:$ZZ$1, 0))</f>
        <v/>
      </c>
      <c r="B954">
        <f>INDEX(resultados!$A$2:$ZZ$956, 948, MATCH($B$2, resultados!$A$1:$ZZ$1, 0))</f>
        <v/>
      </c>
      <c r="C954">
        <f>INDEX(resultados!$A$2:$ZZ$956, 948, MATCH($B$3, resultados!$A$1:$ZZ$1, 0))</f>
        <v/>
      </c>
    </row>
    <row r="955">
      <c r="A955">
        <f>INDEX(resultados!$A$2:$ZZ$956, 949, MATCH($B$1, resultados!$A$1:$ZZ$1, 0))</f>
        <v/>
      </c>
      <c r="B955">
        <f>INDEX(resultados!$A$2:$ZZ$956, 949, MATCH($B$2, resultados!$A$1:$ZZ$1, 0))</f>
        <v/>
      </c>
      <c r="C955">
        <f>INDEX(resultados!$A$2:$ZZ$956, 949, MATCH($B$3, resultados!$A$1:$ZZ$1, 0))</f>
        <v/>
      </c>
    </row>
    <row r="956">
      <c r="A956">
        <f>INDEX(resultados!$A$2:$ZZ$956, 950, MATCH($B$1, resultados!$A$1:$ZZ$1, 0))</f>
        <v/>
      </c>
      <c r="B956">
        <f>INDEX(resultados!$A$2:$ZZ$956, 950, MATCH($B$2, resultados!$A$1:$ZZ$1, 0))</f>
        <v/>
      </c>
      <c r="C956">
        <f>INDEX(resultados!$A$2:$ZZ$956, 950, MATCH($B$3, resultados!$A$1:$ZZ$1, 0))</f>
        <v/>
      </c>
    </row>
    <row r="957">
      <c r="A957">
        <f>INDEX(resultados!$A$2:$ZZ$956, 951, MATCH($B$1, resultados!$A$1:$ZZ$1, 0))</f>
        <v/>
      </c>
      <c r="B957">
        <f>INDEX(resultados!$A$2:$ZZ$956, 951, MATCH($B$2, resultados!$A$1:$ZZ$1, 0))</f>
        <v/>
      </c>
      <c r="C957">
        <f>INDEX(resultados!$A$2:$ZZ$956, 951, MATCH($B$3, resultados!$A$1:$ZZ$1, 0))</f>
        <v/>
      </c>
    </row>
    <row r="958">
      <c r="A958">
        <f>INDEX(resultados!$A$2:$ZZ$956, 952, MATCH($B$1, resultados!$A$1:$ZZ$1, 0))</f>
        <v/>
      </c>
      <c r="B958">
        <f>INDEX(resultados!$A$2:$ZZ$956, 952, MATCH($B$2, resultados!$A$1:$ZZ$1, 0))</f>
        <v/>
      </c>
      <c r="C958">
        <f>INDEX(resultados!$A$2:$ZZ$956, 952, MATCH($B$3, resultados!$A$1:$ZZ$1, 0))</f>
        <v/>
      </c>
    </row>
    <row r="959">
      <c r="A959">
        <f>INDEX(resultados!$A$2:$ZZ$956, 953, MATCH($B$1, resultados!$A$1:$ZZ$1, 0))</f>
        <v/>
      </c>
      <c r="B959">
        <f>INDEX(resultados!$A$2:$ZZ$956, 953, MATCH($B$2, resultados!$A$1:$ZZ$1, 0))</f>
        <v/>
      </c>
      <c r="C959">
        <f>INDEX(resultados!$A$2:$ZZ$956, 953, MATCH($B$3, resultados!$A$1:$ZZ$1, 0))</f>
        <v/>
      </c>
    </row>
    <row r="960">
      <c r="A960">
        <f>INDEX(resultados!$A$2:$ZZ$956, 954, MATCH($B$1, resultados!$A$1:$ZZ$1, 0))</f>
        <v/>
      </c>
      <c r="B960">
        <f>INDEX(resultados!$A$2:$ZZ$956, 954, MATCH($B$2, resultados!$A$1:$ZZ$1, 0))</f>
        <v/>
      </c>
      <c r="C960">
        <f>INDEX(resultados!$A$2:$ZZ$956, 954, MATCH($B$3, resultados!$A$1:$ZZ$1, 0))</f>
        <v/>
      </c>
    </row>
    <row r="961">
      <c r="A961">
        <f>INDEX(resultados!$A$2:$ZZ$956, 955, MATCH($B$1, resultados!$A$1:$ZZ$1, 0))</f>
        <v/>
      </c>
      <c r="B961">
        <f>INDEX(resultados!$A$2:$ZZ$956, 955, MATCH($B$2, resultados!$A$1:$ZZ$1, 0))</f>
        <v/>
      </c>
      <c r="C961">
        <f>INDEX(resultados!$A$2:$ZZ$956, 955,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3.4972</v>
      </c>
      <c r="E2" t="n">
        <v>28.59</v>
      </c>
      <c r="F2" t="n">
        <v>16.72</v>
      </c>
      <c r="G2" t="n">
        <v>5.2</v>
      </c>
      <c r="H2" t="n">
        <v>0.07000000000000001</v>
      </c>
      <c r="I2" t="n">
        <v>193</v>
      </c>
      <c r="J2" t="n">
        <v>242.64</v>
      </c>
      <c r="K2" t="n">
        <v>58.47</v>
      </c>
      <c r="L2" t="n">
        <v>1</v>
      </c>
      <c r="M2" t="n">
        <v>191</v>
      </c>
      <c r="N2" t="n">
        <v>58.17</v>
      </c>
      <c r="O2" t="n">
        <v>30160.1</v>
      </c>
      <c r="P2" t="n">
        <v>267.78</v>
      </c>
      <c r="Q2" t="n">
        <v>988.72</v>
      </c>
      <c r="R2" t="n">
        <v>161.43</v>
      </c>
      <c r="S2" t="n">
        <v>35.43</v>
      </c>
      <c r="T2" t="n">
        <v>61059.02</v>
      </c>
      <c r="U2" t="n">
        <v>0.22</v>
      </c>
      <c r="V2" t="n">
        <v>0.68</v>
      </c>
      <c r="W2" t="n">
        <v>3.28</v>
      </c>
      <c r="X2" t="n">
        <v>3.96</v>
      </c>
      <c r="Y2" t="n">
        <v>1</v>
      </c>
      <c r="Z2" t="n">
        <v>10</v>
      </c>
      <c r="AA2" t="n">
        <v>922.1859223508516</v>
      </c>
      <c r="AB2" t="n">
        <v>1261.775462931999</v>
      </c>
      <c r="AC2" t="n">
        <v>1141.353383662753</v>
      </c>
      <c r="AD2" t="n">
        <v>922185.9223508516</v>
      </c>
      <c r="AE2" t="n">
        <v>1261775.462931999</v>
      </c>
      <c r="AF2" t="n">
        <v>1.414876723496028e-06</v>
      </c>
      <c r="AG2" t="n">
        <v>18.61328125</v>
      </c>
      <c r="AH2" t="n">
        <v>1141353.383662753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3.9522</v>
      </c>
      <c r="E3" t="n">
        <v>25.3</v>
      </c>
      <c r="F3" t="n">
        <v>15.7</v>
      </c>
      <c r="G3" t="n">
        <v>6.5</v>
      </c>
      <c r="H3" t="n">
        <v>0.09</v>
      </c>
      <c r="I3" t="n">
        <v>145</v>
      </c>
      <c r="J3" t="n">
        <v>243.08</v>
      </c>
      <c r="K3" t="n">
        <v>58.47</v>
      </c>
      <c r="L3" t="n">
        <v>1.25</v>
      </c>
      <c r="M3" t="n">
        <v>143</v>
      </c>
      <c r="N3" t="n">
        <v>58.36</v>
      </c>
      <c r="O3" t="n">
        <v>30214.33</v>
      </c>
      <c r="P3" t="n">
        <v>250.63</v>
      </c>
      <c r="Q3" t="n">
        <v>988.6799999999999</v>
      </c>
      <c r="R3" t="n">
        <v>129.43</v>
      </c>
      <c r="S3" t="n">
        <v>35.43</v>
      </c>
      <c r="T3" t="n">
        <v>45300.14</v>
      </c>
      <c r="U3" t="n">
        <v>0.27</v>
      </c>
      <c r="V3" t="n">
        <v>0.73</v>
      </c>
      <c r="W3" t="n">
        <v>3.2</v>
      </c>
      <c r="X3" t="n">
        <v>2.94</v>
      </c>
      <c r="Y3" t="n">
        <v>1</v>
      </c>
      <c r="Z3" t="n">
        <v>10</v>
      </c>
      <c r="AA3" t="n">
        <v>776.9061901416519</v>
      </c>
      <c r="AB3" t="n">
        <v>1062.997324033932</v>
      </c>
      <c r="AC3" t="n">
        <v>961.5463513542475</v>
      </c>
      <c r="AD3" t="n">
        <v>776906.1901416519</v>
      </c>
      <c r="AE3" t="n">
        <v>1062997.324033932</v>
      </c>
      <c r="AF3" t="n">
        <v>1.598957962541749e-06</v>
      </c>
      <c r="AG3" t="n">
        <v>16.47135416666667</v>
      </c>
      <c r="AH3" t="n">
        <v>961546.3513542474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4.2869</v>
      </c>
      <c r="E4" t="n">
        <v>23.33</v>
      </c>
      <c r="F4" t="n">
        <v>15.09</v>
      </c>
      <c r="G4" t="n">
        <v>7.81</v>
      </c>
      <c r="H4" t="n">
        <v>0.11</v>
      </c>
      <c r="I4" t="n">
        <v>116</v>
      </c>
      <c r="J4" t="n">
        <v>243.52</v>
      </c>
      <c r="K4" t="n">
        <v>58.47</v>
      </c>
      <c r="L4" t="n">
        <v>1.5</v>
      </c>
      <c r="M4" t="n">
        <v>114</v>
      </c>
      <c r="N4" t="n">
        <v>58.55</v>
      </c>
      <c r="O4" t="n">
        <v>30268.64</v>
      </c>
      <c r="P4" t="n">
        <v>240.13</v>
      </c>
      <c r="Q4" t="n">
        <v>988.47</v>
      </c>
      <c r="R4" t="n">
        <v>110.41</v>
      </c>
      <c r="S4" t="n">
        <v>35.43</v>
      </c>
      <c r="T4" t="n">
        <v>35934.83</v>
      </c>
      <c r="U4" t="n">
        <v>0.32</v>
      </c>
      <c r="V4" t="n">
        <v>0.76</v>
      </c>
      <c r="W4" t="n">
        <v>3.15</v>
      </c>
      <c r="X4" t="n">
        <v>2.33</v>
      </c>
      <c r="Y4" t="n">
        <v>1</v>
      </c>
      <c r="Z4" t="n">
        <v>10</v>
      </c>
      <c r="AA4" t="n">
        <v>711.0069968242072</v>
      </c>
      <c r="AB4" t="n">
        <v>972.8311404697799</v>
      </c>
      <c r="AC4" t="n">
        <v>879.9855018004247</v>
      </c>
      <c r="AD4" t="n">
        <v>711006.9968242073</v>
      </c>
      <c r="AE4" t="n">
        <v>972831.14046978</v>
      </c>
      <c r="AF4" t="n">
        <v>1.734368931132084e-06</v>
      </c>
      <c r="AG4" t="n">
        <v>15.18880208333333</v>
      </c>
      <c r="AH4" t="n">
        <v>879985.5018004247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4.5371</v>
      </c>
      <c r="E5" t="n">
        <v>22.04</v>
      </c>
      <c r="F5" t="n">
        <v>14.7</v>
      </c>
      <c r="G5" t="n">
        <v>9.09</v>
      </c>
      <c r="H5" t="n">
        <v>0.13</v>
      </c>
      <c r="I5" t="n">
        <v>97</v>
      </c>
      <c r="J5" t="n">
        <v>243.96</v>
      </c>
      <c r="K5" t="n">
        <v>58.47</v>
      </c>
      <c r="L5" t="n">
        <v>1.75</v>
      </c>
      <c r="M5" t="n">
        <v>95</v>
      </c>
      <c r="N5" t="n">
        <v>58.74</v>
      </c>
      <c r="O5" t="n">
        <v>30323.01</v>
      </c>
      <c r="P5" t="n">
        <v>233.16</v>
      </c>
      <c r="Q5" t="n">
        <v>988.37</v>
      </c>
      <c r="R5" t="n">
        <v>98.31</v>
      </c>
      <c r="S5" t="n">
        <v>35.43</v>
      </c>
      <c r="T5" t="n">
        <v>29978.81</v>
      </c>
      <c r="U5" t="n">
        <v>0.36</v>
      </c>
      <c r="V5" t="n">
        <v>0.78</v>
      </c>
      <c r="W5" t="n">
        <v>3.12</v>
      </c>
      <c r="X5" t="n">
        <v>1.94</v>
      </c>
      <c r="Y5" t="n">
        <v>1</v>
      </c>
      <c r="Z5" t="n">
        <v>10</v>
      </c>
      <c r="AA5" t="n">
        <v>652.5851567791983</v>
      </c>
      <c r="AB5" t="n">
        <v>892.8958015305191</v>
      </c>
      <c r="AC5" t="n">
        <v>807.6790794195738</v>
      </c>
      <c r="AD5" t="n">
        <v>652585.1567791983</v>
      </c>
      <c r="AE5" t="n">
        <v>892895.801530519</v>
      </c>
      <c r="AF5" t="n">
        <v>1.835593383899643e-06</v>
      </c>
      <c r="AG5" t="n">
        <v>14.34895833333333</v>
      </c>
      <c r="AH5" t="n">
        <v>807679.0794195738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4.7451</v>
      </c>
      <c r="E6" t="n">
        <v>21.07</v>
      </c>
      <c r="F6" t="n">
        <v>14.4</v>
      </c>
      <c r="G6" t="n">
        <v>10.41</v>
      </c>
      <c r="H6" t="n">
        <v>0.15</v>
      </c>
      <c r="I6" t="n">
        <v>83</v>
      </c>
      <c r="J6" t="n">
        <v>244.41</v>
      </c>
      <c r="K6" t="n">
        <v>58.47</v>
      </c>
      <c r="L6" t="n">
        <v>2</v>
      </c>
      <c r="M6" t="n">
        <v>81</v>
      </c>
      <c r="N6" t="n">
        <v>58.93</v>
      </c>
      <c r="O6" t="n">
        <v>30377.45</v>
      </c>
      <c r="P6" t="n">
        <v>227.64</v>
      </c>
      <c r="Q6" t="n">
        <v>988.54</v>
      </c>
      <c r="R6" t="n">
        <v>89.02</v>
      </c>
      <c r="S6" t="n">
        <v>35.43</v>
      </c>
      <c r="T6" t="n">
        <v>25405.74</v>
      </c>
      <c r="U6" t="n">
        <v>0.4</v>
      </c>
      <c r="V6" t="n">
        <v>0.79</v>
      </c>
      <c r="W6" t="n">
        <v>3.09</v>
      </c>
      <c r="X6" t="n">
        <v>1.64</v>
      </c>
      <c r="Y6" t="n">
        <v>1</v>
      </c>
      <c r="Z6" t="n">
        <v>10</v>
      </c>
      <c r="AA6" t="n">
        <v>615.5267467129401</v>
      </c>
      <c r="AB6" t="n">
        <v>842.1908499761978</v>
      </c>
      <c r="AC6" t="n">
        <v>761.8133372767506</v>
      </c>
      <c r="AD6" t="n">
        <v>615526.74671294</v>
      </c>
      <c r="AE6" t="n">
        <v>842190.8499761978</v>
      </c>
      <c r="AF6" t="n">
        <v>1.919744807463401e-06</v>
      </c>
      <c r="AG6" t="n">
        <v>13.71744791666667</v>
      </c>
      <c r="AH6" t="n">
        <v>761813.3372767506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4.9001</v>
      </c>
      <c r="E7" t="n">
        <v>20.41</v>
      </c>
      <c r="F7" t="n">
        <v>14.2</v>
      </c>
      <c r="G7" t="n">
        <v>11.67</v>
      </c>
      <c r="H7" t="n">
        <v>0.16</v>
      </c>
      <c r="I7" t="n">
        <v>73</v>
      </c>
      <c r="J7" t="n">
        <v>244.85</v>
      </c>
      <c r="K7" t="n">
        <v>58.47</v>
      </c>
      <c r="L7" t="n">
        <v>2.25</v>
      </c>
      <c r="M7" t="n">
        <v>71</v>
      </c>
      <c r="N7" t="n">
        <v>59.12</v>
      </c>
      <c r="O7" t="n">
        <v>30431.96</v>
      </c>
      <c r="P7" t="n">
        <v>223.8</v>
      </c>
      <c r="Q7" t="n">
        <v>988.1799999999999</v>
      </c>
      <c r="R7" t="n">
        <v>83.03</v>
      </c>
      <c r="S7" t="n">
        <v>35.43</v>
      </c>
      <c r="T7" t="n">
        <v>22459.11</v>
      </c>
      <c r="U7" t="n">
        <v>0.43</v>
      </c>
      <c r="V7" t="n">
        <v>0.8</v>
      </c>
      <c r="W7" t="n">
        <v>3.08</v>
      </c>
      <c r="X7" t="n">
        <v>1.45</v>
      </c>
      <c r="Y7" t="n">
        <v>1</v>
      </c>
      <c r="Z7" t="n">
        <v>10</v>
      </c>
      <c r="AA7" t="n">
        <v>598.9666861454483</v>
      </c>
      <c r="AB7" t="n">
        <v>819.5326445294452</v>
      </c>
      <c r="AC7" t="n">
        <v>741.3175991568449</v>
      </c>
      <c r="AD7" t="n">
        <v>598966.6861454484</v>
      </c>
      <c r="AE7" t="n">
        <v>819532.6445294452</v>
      </c>
      <c r="AF7" t="n">
        <v>1.98245380098447e-06</v>
      </c>
      <c r="AG7" t="n">
        <v>13.28776041666667</v>
      </c>
      <c r="AH7" t="n">
        <v>741317.5991568449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5.0497</v>
      </c>
      <c r="E8" t="n">
        <v>19.8</v>
      </c>
      <c r="F8" t="n">
        <v>14.02</v>
      </c>
      <c r="G8" t="n">
        <v>13.15</v>
      </c>
      <c r="H8" t="n">
        <v>0.18</v>
      </c>
      <c r="I8" t="n">
        <v>64</v>
      </c>
      <c r="J8" t="n">
        <v>245.29</v>
      </c>
      <c r="K8" t="n">
        <v>58.47</v>
      </c>
      <c r="L8" t="n">
        <v>2.5</v>
      </c>
      <c r="M8" t="n">
        <v>62</v>
      </c>
      <c r="N8" t="n">
        <v>59.32</v>
      </c>
      <c r="O8" t="n">
        <v>30486.54</v>
      </c>
      <c r="P8" t="n">
        <v>220.13</v>
      </c>
      <c r="Q8" t="n">
        <v>988.1900000000001</v>
      </c>
      <c r="R8" t="n">
        <v>77.01000000000001</v>
      </c>
      <c r="S8" t="n">
        <v>35.43</v>
      </c>
      <c r="T8" t="n">
        <v>19494.56</v>
      </c>
      <c r="U8" t="n">
        <v>0.46</v>
      </c>
      <c r="V8" t="n">
        <v>0.8100000000000001</v>
      </c>
      <c r="W8" t="n">
        <v>3.08</v>
      </c>
      <c r="X8" t="n">
        <v>1.27</v>
      </c>
      <c r="Y8" t="n">
        <v>1</v>
      </c>
      <c r="Z8" t="n">
        <v>10</v>
      </c>
      <c r="AA8" t="n">
        <v>571.5462802789789</v>
      </c>
      <c r="AB8" t="n">
        <v>782.0148355200114</v>
      </c>
      <c r="AC8" t="n">
        <v>707.3804371826957</v>
      </c>
      <c r="AD8" t="n">
        <v>571546.2802789789</v>
      </c>
      <c r="AE8" t="n">
        <v>782014.8355200114</v>
      </c>
      <c r="AF8" t="n">
        <v>2.042978094086096e-06</v>
      </c>
      <c r="AG8" t="n">
        <v>12.890625</v>
      </c>
      <c r="AH8" t="n">
        <v>707380.4371826957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5.1556</v>
      </c>
      <c r="E9" t="n">
        <v>19.4</v>
      </c>
      <c r="F9" t="n">
        <v>13.9</v>
      </c>
      <c r="G9" t="n">
        <v>14.38</v>
      </c>
      <c r="H9" t="n">
        <v>0.2</v>
      </c>
      <c r="I9" t="n">
        <v>58</v>
      </c>
      <c r="J9" t="n">
        <v>245.73</v>
      </c>
      <c r="K9" t="n">
        <v>58.47</v>
      </c>
      <c r="L9" t="n">
        <v>2.75</v>
      </c>
      <c r="M9" t="n">
        <v>56</v>
      </c>
      <c r="N9" t="n">
        <v>59.51</v>
      </c>
      <c r="O9" t="n">
        <v>30541.19</v>
      </c>
      <c r="P9" t="n">
        <v>217.67</v>
      </c>
      <c r="Q9" t="n">
        <v>988.17</v>
      </c>
      <c r="R9" t="n">
        <v>73.22</v>
      </c>
      <c r="S9" t="n">
        <v>35.43</v>
      </c>
      <c r="T9" t="n">
        <v>17630.99</v>
      </c>
      <c r="U9" t="n">
        <v>0.48</v>
      </c>
      <c r="V9" t="n">
        <v>0.82</v>
      </c>
      <c r="W9" t="n">
        <v>3.06</v>
      </c>
      <c r="X9" t="n">
        <v>1.15</v>
      </c>
      <c r="Y9" t="n">
        <v>1</v>
      </c>
      <c r="Z9" t="n">
        <v>10</v>
      </c>
      <c r="AA9" t="n">
        <v>561.80710433161</v>
      </c>
      <c r="AB9" t="n">
        <v>768.6892653267025</v>
      </c>
      <c r="AC9" t="n">
        <v>695.3266407060811</v>
      </c>
      <c r="AD9" t="n">
        <v>561807.10433161</v>
      </c>
      <c r="AE9" t="n">
        <v>768689.2653267025</v>
      </c>
      <c r="AF9" t="n">
        <v>2.085822496756298e-06</v>
      </c>
      <c r="AG9" t="n">
        <v>12.63020833333333</v>
      </c>
      <c r="AH9" t="n">
        <v>695326.6407060811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5.2447</v>
      </c>
      <c r="E10" t="n">
        <v>19.07</v>
      </c>
      <c r="F10" t="n">
        <v>13.81</v>
      </c>
      <c r="G10" t="n">
        <v>15.63</v>
      </c>
      <c r="H10" t="n">
        <v>0.22</v>
      </c>
      <c r="I10" t="n">
        <v>53</v>
      </c>
      <c r="J10" t="n">
        <v>246.18</v>
      </c>
      <c r="K10" t="n">
        <v>58.47</v>
      </c>
      <c r="L10" t="n">
        <v>3</v>
      </c>
      <c r="M10" t="n">
        <v>51</v>
      </c>
      <c r="N10" t="n">
        <v>59.7</v>
      </c>
      <c r="O10" t="n">
        <v>30595.91</v>
      </c>
      <c r="P10" t="n">
        <v>215.44</v>
      </c>
      <c r="Q10" t="n">
        <v>988.22</v>
      </c>
      <c r="R10" t="n">
        <v>70.31</v>
      </c>
      <c r="S10" t="n">
        <v>35.43</v>
      </c>
      <c r="T10" t="n">
        <v>16202.32</v>
      </c>
      <c r="U10" t="n">
        <v>0.5</v>
      </c>
      <c r="V10" t="n">
        <v>0.83</v>
      </c>
      <c r="W10" t="n">
        <v>3.06</v>
      </c>
      <c r="X10" t="n">
        <v>1.05</v>
      </c>
      <c r="Y10" t="n">
        <v>1</v>
      </c>
      <c r="Z10" t="n">
        <v>10</v>
      </c>
      <c r="AA10" t="n">
        <v>541.1423353049656</v>
      </c>
      <c r="AB10" t="n">
        <v>740.4148166791804</v>
      </c>
      <c r="AC10" t="n">
        <v>669.7506657540405</v>
      </c>
      <c r="AD10" t="n">
        <v>541142.3353049656</v>
      </c>
      <c r="AE10" t="n">
        <v>740414.8166791804</v>
      </c>
      <c r="AF10" t="n">
        <v>2.121870053677119e-06</v>
      </c>
      <c r="AG10" t="n">
        <v>12.41536458333333</v>
      </c>
      <c r="AH10" t="n">
        <v>669750.6657540405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5.343</v>
      </c>
      <c r="E11" t="n">
        <v>18.72</v>
      </c>
      <c r="F11" t="n">
        <v>13.69</v>
      </c>
      <c r="G11" t="n">
        <v>17.12</v>
      </c>
      <c r="H11" t="n">
        <v>0.23</v>
      </c>
      <c r="I11" t="n">
        <v>48</v>
      </c>
      <c r="J11" t="n">
        <v>246.62</v>
      </c>
      <c r="K11" t="n">
        <v>58.47</v>
      </c>
      <c r="L11" t="n">
        <v>3.25</v>
      </c>
      <c r="M11" t="n">
        <v>46</v>
      </c>
      <c r="N11" t="n">
        <v>59.9</v>
      </c>
      <c r="O11" t="n">
        <v>30650.7</v>
      </c>
      <c r="P11" t="n">
        <v>212.85</v>
      </c>
      <c r="Q11" t="n">
        <v>988.14</v>
      </c>
      <c r="R11" t="n">
        <v>66.97</v>
      </c>
      <c r="S11" t="n">
        <v>35.43</v>
      </c>
      <c r="T11" t="n">
        <v>14558.54</v>
      </c>
      <c r="U11" t="n">
        <v>0.53</v>
      </c>
      <c r="V11" t="n">
        <v>0.83</v>
      </c>
      <c r="W11" t="n">
        <v>3.04</v>
      </c>
      <c r="X11" t="n">
        <v>0.9399999999999999</v>
      </c>
      <c r="Y11" t="n">
        <v>1</v>
      </c>
      <c r="Z11" t="n">
        <v>10</v>
      </c>
      <c r="AA11" t="n">
        <v>532.3877026920239</v>
      </c>
      <c r="AB11" t="n">
        <v>728.4363421110211</v>
      </c>
      <c r="AC11" t="n">
        <v>658.9153999867716</v>
      </c>
      <c r="AD11" t="n">
        <v>532387.7026920239</v>
      </c>
      <c r="AE11" t="n">
        <v>728436.342111021</v>
      </c>
      <c r="AF11" t="n">
        <v>2.16163969279403e-06</v>
      </c>
      <c r="AG11" t="n">
        <v>12.1875</v>
      </c>
      <c r="AH11" t="n">
        <v>658915.3999867716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5.4009</v>
      </c>
      <c r="E12" t="n">
        <v>18.52</v>
      </c>
      <c r="F12" t="n">
        <v>13.63</v>
      </c>
      <c r="G12" t="n">
        <v>18.18</v>
      </c>
      <c r="H12" t="n">
        <v>0.25</v>
      </c>
      <c r="I12" t="n">
        <v>45</v>
      </c>
      <c r="J12" t="n">
        <v>247.07</v>
      </c>
      <c r="K12" t="n">
        <v>58.47</v>
      </c>
      <c r="L12" t="n">
        <v>3.5</v>
      </c>
      <c r="M12" t="n">
        <v>43</v>
      </c>
      <c r="N12" t="n">
        <v>60.09</v>
      </c>
      <c r="O12" t="n">
        <v>30705.56</v>
      </c>
      <c r="P12" t="n">
        <v>211.19</v>
      </c>
      <c r="Q12" t="n">
        <v>988.1900000000001</v>
      </c>
      <c r="R12" t="n">
        <v>65.11</v>
      </c>
      <c r="S12" t="n">
        <v>35.43</v>
      </c>
      <c r="T12" t="n">
        <v>13638.64</v>
      </c>
      <c r="U12" t="n">
        <v>0.54</v>
      </c>
      <c r="V12" t="n">
        <v>0.84</v>
      </c>
      <c r="W12" t="n">
        <v>3.03</v>
      </c>
      <c r="X12" t="n">
        <v>0.88</v>
      </c>
      <c r="Y12" t="n">
        <v>1</v>
      </c>
      <c r="Z12" t="n">
        <v>10</v>
      </c>
      <c r="AA12" t="n">
        <v>527.3006616682175</v>
      </c>
      <c r="AB12" t="n">
        <v>721.4760281578383</v>
      </c>
      <c r="AC12" t="n">
        <v>652.6193686284188</v>
      </c>
      <c r="AD12" t="n">
        <v>527300.6616682175</v>
      </c>
      <c r="AE12" t="n">
        <v>721476.0281578383</v>
      </c>
      <c r="AF12" t="n">
        <v>2.185064536180287e-06</v>
      </c>
      <c r="AG12" t="n">
        <v>12.05729166666667</v>
      </c>
      <c r="AH12" t="n">
        <v>652619.3686284188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5.4761</v>
      </c>
      <c r="E13" t="n">
        <v>18.26</v>
      </c>
      <c r="F13" t="n">
        <v>13.57</v>
      </c>
      <c r="G13" t="n">
        <v>19.86</v>
      </c>
      <c r="H13" t="n">
        <v>0.27</v>
      </c>
      <c r="I13" t="n">
        <v>41</v>
      </c>
      <c r="J13" t="n">
        <v>247.51</v>
      </c>
      <c r="K13" t="n">
        <v>58.47</v>
      </c>
      <c r="L13" t="n">
        <v>3.75</v>
      </c>
      <c r="M13" t="n">
        <v>39</v>
      </c>
      <c r="N13" t="n">
        <v>60.29</v>
      </c>
      <c r="O13" t="n">
        <v>30760.49</v>
      </c>
      <c r="P13" t="n">
        <v>209.54</v>
      </c>
      <c r="Q13" t="n">
        <v>988.12</v>
      </c>
      <c r="R13" t="n">
        <v>62.7</v>
      </c>
      <c r="S13" t="n">
        <v>35.43</v>
      </c>
      <c r="T13" t="n">
        <v>12458.49</v>
      </c>
      <c r="U13" t="n">
        <v>0.57</v>
      </c>
      <c r="V13" t="n">
        <v>0.84</v>
      </c>
      <c r="W13" t="n">
        <v>3.04</v>
      </c>
      <c r="X13" t="n">
        <v>0.8100000000000001</v>
      </c>
      <c r="Y13" t="n">
        <v>1</v>
      </c>
      <c r="Z13" t="n">
        <v>10</v>
      </c>
      <c r="AA13" t="n">
        <v>521.2790182794076</v>
      </c>
      <c r="AB13" t="n">
        <v>713.2369500171113</v>
      </c>
      <c r="AC13" t="n">
        <v>645.1666165418238</v>
      </c>
      <c r="AD13" t="n">
        <v>521279.0182794076</v>
      </c>
      <c r="AE13" t="n">
        <v>713236.9500171114</v>
      </c>
      <c r="AF13" t="n">
        <v>2.215488512391799e-06</v>
      </c>
      <c r="AG13" t="n">
        <v>11.88802083333333</v>
      </c>
      <c r="AH13" t="n">
        <v>645166.6165418238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5.5221</v>
      </c>
      <c r="E14" t="n">
        <v>18.11</v>
      </c>
      <c r="F14" t="n">
        <v>13.51</v>
      </c>
      <c r="G14" t="n">
        <v>20.79</v>
      </c>
      <c r="H14" t="n">
        <v>0.29</v>
      </c>
      <c r="I14" t="n">
        <v>39</v>
      </c>
      <c r="J14" t="n">
        <v>247.96</v>
      </c>
      <c r="K14" t="n">
        <v>58.47</v>
      </c>
      <c r="L14" t="n">
        <v>4</v>
      </c>
      <c r="M14" t="n">
        <v>37</v>
      </c>
      <c r="N14" t="n">
        <v>60.48</v>
      </c>
      <c r="O14" t="n">
        <v>30815.5</v>
      </c>
      <c r="P14" t="n">
        <v>207.88</v>
      </c>
      <c r="Q14" t="n">
        <v>988.22</v>
      </c>
      <c r="R14" t="n">
        <v>61.36</v>
      </c>
      <c r="S14" t="n">
        <v>35.43</v>
      </c>
      <c r="T14" t="n">
        <v>11798.29</v>
      </c>
      <c r="U14" t="n">
        <v>0.58</v>
      </c>
      <c r="V14" t="n">
        <v>0.84</v>
      </c>
      <c r="W14" t="n">
        <v>3.02</v>
      </c>
      <c r="X14" t="n">
        <v>0.76</v>
      </c>
      <c r="Y14" t="n">
        <v>1</v>
      </c>
      <c r="Z14" t="n">
        <v>10</v>
      </c>
      <c r="AA14" t="n">
        <v>504.5204978889769</v>
      </c>
      <c r="AB14" t="n">
        <v>690.3072030851841</v>
      </c>
      <c r="AC14" t="n">
        <v>624.4252524749779</v>
      </c>
      <c r="AD14" t="n">
        <v>504520.4978889769</v>
      </c>
      <c r="AE14" t="n">
        <v>690307.2030851841</v>
      </c>
      <c r="AF14" t="n">
        <v>2.234098923372246e-06</v>
      </c>
      <c r="AG14" t="n">
        <v>11.79036458333333</v>
      </c>
      <c r="AH14" t="n">
        <v>624425.2524749779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5.5864</v>
      </c>
      <c r="E15" t="n">
        <v>17.9</v>
      </c>
      <c r="F15" t="n">
        <v>13.44</v>
      </c>
      <c r="G15" t="n">
        <v>22.41</v>
      </c>
      <c r="H15" t="n">
        <v>0.3</v>
      </c>
      <c r="I15" t="n">
        <v>36</v>
      </c>
      <c r="J15" t="n">
        <v>248.4</v>
      </c>
      <c r="K15" t="n">
        <v>58.47</v>
      </c>
      <c r="L15" t="n">
        <v>4.25</v>
      </c>
      <c r="M15" t="n">
        <v>34</v>
      </c>
      <c r="N15" t="n">
        <v>60.68</v>
      </c>
      <c r="O15" t="n">
        <v>30870.57</v>
      </c>
      <c r="P15" t="n">
        <v>206.06</v>
      </c>
      <c r="Q15" t="n">
        <v>988.28</v>
      </c>
      <c r="R15" t="n">
        <v>59.01</v>
      </c>
      <c r="S15" t="n">
        <v>35.43</v>
      </c>
      <c r="T15" t="n">
        <v>10637.62</v>
      </c>
      <c r="U15" t="n">
        <v>0.6</v>
      </c>
      <c r="V15" t="n">
        <v>0.85</v>
      </c>
      <c r="W15" t="n">
        <v>3.02</v>
      </c>
      <c r="X15" t="n">
        <v>0.6899999999999999</v>
      </c>
      <c r="Y15" t="n">
        <v>1</v>
      </c>
      <c r="Z15" t="n">
        <v>10</v>
      </c>
      <c r="AA15" t="n">
        <v>499.2395346227109</v>
      </c>
      <c r="AB15" t="n">
        <v>683.0815561646225</v>
      </c>
      <c r="AC15" t="n">
        <v>617.8892111552557</v>
      </c>
      <c r="AD15" t="n">
        <v>499239.5346227109</v>
      </c>
      <c r="AE15" t="n">
        <v>683081.5561646225</v>
      </c>
      <c r="AF15" t="n">
        <v>2.260113041329697e-06</v>
      </c>
      <c r="AG15" t="n">
        <v>11.65364583333333</v>
      </c>
      <c r="AH15" t="n">
        <v>617889.2111552557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5.6224</v>
      </c>
      <c r="E16" t="n">
        <v>17.79</v>
      </c>
      <c r="F16" t="n">
        <v>13.42</v>
      </c>
      <c r="G16" t="n">
        <v>23.69</v>
      </c>
      <c r="H16" t="n">
        <v>0.32</v>
      </c>
      <c r="I16" t="n">
        <v>34</v>
      </c>
      <c r="J16" t="n">
        <v>248.85</v>
      </c>
      <c r="K16" t="n">
        <v>58.47</v>
      </c>
      <c r="L16" t="n">
        <v>4.5</v>
      </c>
      <c r="M16" t="n">
        <v>32</v>
      </c>
      <c r="N16" t="n">
        <v>60.88</v>
      </c>
      <c r="O16" t="n">
        <v>30925.72</v>
      </c>
      <c r="P16" t="n">
        <v>205.15</v>
      </c>
      <c r="Q16" t="n">
        <v>988.13</v>
      </c>
      <c r="R16" t="n">
        <v>58.43</v>
      </c>
      <c r="S16" t="n">
        <v>35.43</v>
      </c>
      <c r="T16" t="n">
        <v>10356.32</v>
      </c>
      <c r="U16" t="n">
        <v>0.61</v>
      </c>
      <c r="V16" t="n">
        <v>0.85</v>
      </c>
      <c r="W16" t="n">
        <v>3.02</v>
      </c>
      <c r="X16" t="n">
        <v>0.67</v>
      </c>
      <c r="Y16" t="n">
        <v>1</v>
      </c>
      <c r="Z16" t="n">
        <v>10</v>
      </c>
      <c r="AA16" t="n">
        <v>496.5375455402969</v>
      </c>
      <c r="AB16" t="n">
        <v>679.3845754987183</v>
      </c>
      <c r="AC16" t="n">
        <v>614.5450651353603</v>
      </c>
      <c r="AD16" t="n">
        <v>496537.5455402969</v>
      </c>
      <c r="AE16" t="n">
        <v>679384.5754987183</v>
      </c>
      <c r="AF16" t="n">
        <v>2.274677710792654e-06</v>
      </c>
      <c r="AG16" t="n">
        <v>11.58203125</v>
      </c>
      <c r="AH16" t="n">
        <v>614545.0651353603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5.6654</v>
      </c>
      <c r="E17" t="n">
        <v>17.65</v>
      </c>
      <c r="F17" t="n">
        <v>13.38</v>
      </c>
      <c r="G17" t="n">
        <v>25.09</v>
      </c>
      <c r="H17" t="n">
        <v>0.34</v>
      </c>
      <c r="I17" t="n">
        <v>32</v>
      </c>
      <c r="J17" t="n">
        <v>249.3</v>
      </c>
      <c r="K17" t="n">
        <v>58.47</v>
      </c>
      <c r="L17" t="n">
        <v>4.75</v>
      </c>
      <c r="M17" t="n">
        <v>30</v>
      </c>
      <c r="N17" t="n">
        <v>61.07</v>
      </c>
      <c r="O17" t="n">
        <v>30980.93</v>
      </c>
      <c r="P17" t="n">
        <v>203.61</v>
      </c>
      <c r="Q17" t="n">
        <v>988.11</v>
      </c>
      <c r="R17" t="n">
        <v>57.21</v>
      </c>
      <c r="S17" t="n">
        <v>35.43</v>
      </c>
      <c r="T17" t="n">
        <v>9755.280000000001</v>
      </c>
      <c r="U17" t="n">
        <v>0.62</v>
      </c>
      <c r="V17" t="n">
        <v>0.85</v>
      </c>
      <c r="W17" t="n">
        <v>3.02</v>
      </c>
      <c r="X17" t="n">
        <v>0.63</v>
      </c>
      <c r="Y17" t="n">
        <v>1</v>
      </c>
      <c r="Z17" t="n">
        <v>10</v>
      </c>
      <c r="AA17" t="n">
        <v>492.6690203106647</v>
      </c>
      <c r="AB17" t="n">
        <v>674.0914886122474</v>
      </c>
      <c r="AC17" t="n">
        <v>609.7571430324401</v>
      </c>
      <c r="AD17" t="n">
        <v>492669.0203106647</v>
      </c>
      <c r="AE17" t="n">
        <v>674091.4886122474</v>
      </c>
      <c r="AF17" t="n">
        <v>2.292074399317854e-06</v>
      </c>
      <c r="AG17" t="n">
        <v>11.49088541666667</v>
      </c>
      <c r="AH17" t="n">
        <v>609757.1430324401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5.7133</v>
      </c>
      <c r="E18" t="n">
        <v>17.5</v>
      </c>
      <c r="F18" t="n">
        <v>13.33</v>
      </c>
      <c r="G18" t="n">
        <v>26.66</v>
      </c>
      <c r="H18" t="n">
        <v>0.36</v>
      </c>
      <c r="I18" t="n">
        <v>30</v>
      </c>
      <c r="J18" t="n">
        <v>249.75</v>
      </c>
      <c r="K18" t="n">
        <v>58.47</v>
      </c>
      <c r="L18" t="n">
        <v>5</v>
      </c>
      <c r="M18" t="n">
        <v>28</v>
      </c>
      <c r="N18" t="n">
        <v>61.27</v>
      </c>
      <c r="O18" t="n">
        <v>31036.22</v>
      </c>
      <c r="P18" t="n">
        <v>202.19</v>
      </c>
      <c r="Q18" t="n">
        <v>988.2</v>
      </c>
      <c r="R18" t="n">
        <v>55.71</v>
      </c>
      <c r="S18" t="n">
        <v>35.43</v>
      </c>
      <c r="T18" t="n">
        <v>9017.67</v>
      </c>
      <c r="U18" t="n">
        <v>0.64</v>
      </c>
      <c r="V18" t="n">
        <v>0.86</v>
      </c>
      <c r="W18" t="n">
        <v>3.01</v>
      </c>
      <c r="X18" t="n">
        <v>0.58</v>
      </c>
      <c r="Y18" t="n">
        <v>1</v>
      </c>
      <c r="Z18" t="n">
        <v>10</v>
      </c>
      <c r="AA18" t="n">
        <v>488.8697689581061</v>
      </c>
      <c r="AB18" t="n">
        <v>668.8931853005364</v>
      </c>
      <c r="AC18" t="n">
        <v>605.0549584929342</v>
      </c>
      <c r="AD18" t="n">
        <v>488869.7689581061</v>
      </c>
      <c r="AE18" t="n">
        <v>668893.1853005365</v>
      </c>
      <c r="AF18" t="n">
        <v>2.311453501186623e-06</v>
      </c>
      <c r="AG18" t="n">
        <v>11.39322916666667</v>
      </c>
      <c r="AH18" t="n">
        <v>605054.9584929342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5.7332</v>
      </c>
      <c r="E19" t="n">
        <v>17.44</v>
      </c>
      <c r="F19" t="n">
        <v>13.32</v>
      </c>
      <c r="G19" t="n">
        <v>27.55</v>
      </c>
      <c r="H19" t="n">
        <v>0.37</v>
      </c>
      <c r="I19" t="n">
        <v>29</v>
      </c>
      <c r="J19" t="n">
        <v>250.2</v>
      </c>
      <c r="K19" t="n">
        <v>58.47</v>
      </c>
      <c r="L19" t="n">
        <v>5.25</v>
      </c>
      <c r="M19" t="n">
        <v>27</v>
      </c>
      <c r="N19" t="n">
        <v>61.47</v>
      </c>
      <c r="O19" t="n">
        <v>31091.59</v>
      </c>
      <c r="P19" t="n">
        <v>201.32</v>
      </c>
      <c r="Q19" t="n">
        <v>988.14</v>
      </c>
      <c r="R19" t="n">
        <v>55.25</v>
      </c>
      <c r="S19" t="n">
        <v>35.43</v>
      </c>
      <c r="T19" t="n">
        <v>8789.639999999999</v>
      </c>
      <c r="U19" t="n">
        <v>0.64</v>
      </c>
      <c r="V19" t="n">
        <v>0.86</v>
      </c>
      <c r="W19" t="n">
        <v>3.01</v>
      </c>
      <c r="X19" t="n">
        <v>0.5600000000000001</v>
      </c>
      <c r="Y19" t="n">
        <v>1</v>
      </c>
      <c r="Z19" t="n">
        <v>10</v>
      </c>
      <c r="AA19" t="n">
        <v>487.0973094432604</v>
      </c>
      <c r="AB19" t="n">
        <v>666.4680279969295</v>
      </c>
      <c r="AC19" t="n">
        <v>602.861254798654</v>
      </c>
      <c r="AD19" t="n">
        <v>487097.3094432604</v>
      </c>
      <c r="AE19" t="n">
        <v>666468.0279969296</v>
      </c>
      <c r="AF19" t="n">
        <v>2.319504526806425e-06</v>
      </c>
      <c r="AG19" t="n">
        <v>11.35416666666667</v>
      </c>
      <c r="AH19" t="n">
        <v>602861.254798654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5.7762</v>
      </c>
      <c r="E20" t="n">
        <v>17.31</v>
      </c>
      <c r="F20" t="n">
        <v>13.28</v>
      </c>
      <c r="G20" t="n">
        <v>29.51</v>
      </c>
      <c r="H20" t="n">
        <v>0.39</v>
      </c>
      <c r="I20" t="n">
        <v>27</v>
      </c>
      <c r="J20" t="n">
        <v>250.64</v>
      </c>
      <c r="K20" t="n">
        <v>58.47</v>
      </c>
      <c r="L20" t="n">
        <v>5.5</v>
      </c>
      <c r="M20" t="n">
        <v>25</v>
      </c>
      <c r="N20" t="n">
        <v>61.67</v>
      </c>
      <c r="O20" t="n">
        <v>31147.02</v>
      </c>
      <c r="P20" t="n">
        <v>199.82</v>
      </c>
      <c r="Q20" t="n">
        <v>988.15</v>
      </c>
      <c r="R20" t="n">
        <v>54.31</v>
      </c>
      <c r="S20" t="n">
        <v>35.43</v>
      </c>
      <c r="T20" t="n">
        <v>8332.469999999999</v>
      </c>
      <c r="U20" t="n">
        <v>0.65</v>
      </c>
      <c r="V20" t="n">
        <v>0.86</v>
      </c>
      <c r="W20" t="n">
        <v>3</v>
      </c>
      <c r="X20" t="n">
        <v>0.53</v>
      </c>
      <c r="Y20" t="n">
        <v>1</v>
      </c>
      <c r="Z20" t="n">
        <v>10</v>
      </c>
      <c r="AA20" t="n">
        <v>483.5770025369037</v>
      </c>
      <c r="AB20" t="n">
        <v>661.6513887826725</v>
      </c>
      <c r="AC20" t="n">
        <v>598.5043088708101</v>
      </c>
      <c r="AD20" t="n">
        <v>483577.0025369037</v>
      </c>
      <c r="AE20" t="n">
        <v>661651.3887826725</v>
      </c>
      <c r="AF20" t="n">
        <v>2.336901215331625e-06</v>
      </c>
      <c r="AG20" t="n">
        <v>11.26953125</v>
      </c>
      <c r="AH20" t="n">
        <v>598504.3088708101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5.8029</v>
      </c>
      <c r="E21" t="n">
        <v>17.23</v>
      </c>
      <c r="F21" t="n">
        <v>13.25</v>
      </c>
      <c r="G21" t="n">
        <v>30.57</v>
      </c>
      <c r="H21" t="n">
        <v>0.41</v>
      </c>
      <c r="I21" t="n">
        <v>26</v>
      </c>
      <c r="J21" t="n">
        <v>251.09</v>
      </c>
      <c r="K21" t="n">
        <v>58.47</v>
      </c>
      <c r="L21" t="n">
        <v>5.75</v>
      </c>
      <c r="M21" t="n">
        <v>24</v>
      </c>
      <c r="N21" t="n">
        <v>61.87</v>
      </c>
      <c r="O21" t="n">
        <v>31202.53</v>
      </c>
      <c r="P21" t="n">
        <v>198.7</v>
      </c>
      <c r="Q21" t="n">
        <v>988.1799999999999</v>
      </c>
      <c r="R21" t="n">
        <v>53.1</v>
      </c>
      <c r="S21" t="n">
        <v>35.43</v>
      </c>
      <c r="T21" t="n">
        <v>7730.9</v>
      </c>
      <c r="U21" t="n">
        <v>0.67</v>
      </c>
      <c r="V21" t="n">
        <v>0.86</v>
      </c>
      <c r="W21" t="n">
        <v>3.01</v>
      </c>
      <c r="X21" t="n">
        <v>0.49</v>
      </c>
      <c r="Y21" t="n">
        <v>1</v>
      </c>
      <c r="Z21" t="n">
        <v>10</v>
      </c>
      <c r="AA21" t="n">
        <v>468.7178893501822</v>
      </c>
      <c r="AB21" t="n">
        <v>641.3204945827923</v>
      </c>
      <c r="AC21" t="n">
        <v>580.1137666787771</v>
      </c>
      <c r="AD21" t="n">
        <v>468717.8893501823</v>
      </c>
      <c r="AE21" t="n">
        <v>641320.4945827923</v>
      </c>
      <c r="AF21" t="n">
        <v>2.347703345183319e-06</v>
      </c>
      <c r="AG21" t="n">
        <v>11.21744791666667</v>
      </c>
      <c r="AH21" t="n">
        <v>580113.7666787771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5.8228</v>
      </c>
      <c r="E22" t="n">
        <v>17.17</v>
      </c>
      <c r="F22" t="n">
        <v>13.24</v>
      </c>
      <c r="G22" t="n">
        <v>31.77</v>
      </c>
      <c r="H22" t="n">
        <v>0.42</v>
      </c>
      <c r="I22" t="n">
        <v>25</v>
      </c>
      <c r="J22" t="n">
        <v>251.55</v>
      </c>
      <c r="K22" t="n">
        <v>58.47</v>
      </c>
      <c r="L22" t="n">
        <v>6</v>
      </c>
      <c r="M22" t="n">
        <v>23</v>
      </c>
      <c r="N22" t="n">
        <v>62.07</v>
      </c>
      <c r="O22" t="n">
        <v>31258.11</v>
      </c>
      <c r="P22" t="n">
        <v>197.83</v>
      </c>
      <c r="Q22" t="n">
        <v>988.25</v>
      </c>
      <c r="R22" t="n">
        <v>52.85</v>
      </c>
      <c r="S22" t="n">
        <v>35.43</v>
      </c>
      <c r="T22" t="n">
        <v>7608.67</v>
      </c>
      <c r="U22" t="n">
        <v>0.67</v>
      </c>
      <c r="V22" t="n">
        <v>0.86</v>
      </c>
      <c r="W22" t="n">
        <v>3</v>
      </c>
      <c r="X22" t="n">
        <v>0.48</v>
      </c>
      <c r="Y22" t="n">
        <v>1</v>
      </c>
      <c r="Z22" t="n">
        <v>10</v>
      </c>
      <c r="AA22" t="n">
        <v>466.998863722283</v>
      </c>
      <c r="AB22" t="n">
        <v>638.968447880642</v>
      </c>
      <c r="AC22" t="n">
        <v>577.9861960127619</v>
      </c>
      <c r="AD22" t="n">
        <v>466998.863722283</v>
      </c>
      <c r="AE22" t="n">
        <v>638968.447880642</v>
      </c>
      <c r="AF22" t="n">
        <v>2.355754370803121e-06</v>
      </c>
      <c r="AG22" t="n">
        <v>11.17838541666667</v>
      </c>
      <c r="AH22" t="n">
        <v>577986.1960127619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5.8517</v>
      </c>
      <c r="E23" t="n">
        <v>17.09</v>
      </c>
      <c r="F23" t="n">
        <v>13.2</v>
      </c>
      <c r="G23" t="n">
        <v>33</v>
      </c>
      <c r="H23" t="n">
        <v>0.44</v>
      </c>
      <c r="I23" t="n">
        <v>24</v>
      </c>
      <c r="J23" t="n">
        <v>252</v>
      </c>
      <c r="K23" t="n">
        <v>58.47</v>
      </c>
      <c r="L23" t="n">
        <v>6.25</v>
      </c>
      <c r="M23" t="n">
        <v>22</v>
      </c>
      <c r="N23" t="n">
        <v>62.27</v>
      </c>
      <c r="O23" t="n">
        <v>31313.77</v>
      </c>
      <c r="P23" t="n">
        <v>196.42</v>
      </c>
      <c r="Q23" t="n">
        <v>988.09</v>
      </c>
      <c r="R23" t="n">
        <v>51.63</v>
      </c>
      <c r="S23" t="n">
        <v>35.43</v>
      </c>
      <c r="T23" t="n">
        <v>7007.37</v>
      </c>
      <c r="U23" t="n">
        <v>0.6899999999999999</v>
      </c>
      <c r="V23" t="n">
        <v>0.86</v>
      </c>
      <c r="W23" t="n">
        <v>3</v>
      </c>
      <c r="X23" t="n">
        <v>0.45</v>
      </c>
      <c r="Y23" t="n">
        <v>1</v>
      </c>
      <c r="Z23" t="n">
        <v>10</v>
      </c>
      <c r="AA23" t="n">
        <v>464.2638837135474</v>
      </c>
      <c r="AB23" t="n">
        <v>635.2263275738875</v>
      </c>
      <c r="AC23" t="n">
        <v>574.6012184159852</v>
      </c>
      <c r="AD23" t="n">
        <v>464263.8837135474</v>
      </c>
      <c r="AE23" t="n">
        <v>635226.3275738875</v>
      </c>
      <c r="AF23" t="n">
        <v>2.367446563788662e-06</v>
      </c>
      <c r="AG23" t="n">
        <v>11.12630208333333</v>
      </c>
      <c r="AH23" t="n">
        <v>574601.2184159851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5.8716</v>
      </c>
      <c r="E24" t="n">
        <v>17.03</v>
      </c>
      <c r="F24" t="n">
        <v>13.19</v>
      </c>
      <c r="G24" t="n">
        <v>34.4</v>
      </c>
      <c r="H24" t="n">
        <v>0.46</v>
      </c>
      <c r="I24" t="n">
        <v>23</v>
      </c>
      <c r="J24" t="n">
        <v>252.45</v>
      </c>
      <c r="K24" t="n">
        <v>58.47</v>
      </c>
      <c r="L24" t="n">
        <v>6.5</v>
      </c>
      <c r="M24" t="n">
        <v>21</v>
      </c>
      <c r="N24" t="n">
        <v>62.47</v>
      </c>
      <c r="O24" t="n">
        <v>31369.49</v>
      </c>
      <c r="P24" t="n">
        <v>195.63</v>
      </c>
      <c r="Q24" t="n">
        <v>988.1</v>
      </c>
      <c r="R24" t="n">
        <v>51.27</v>
      </c>
      <c r="S24" t="n">
        <v>35.43</v>
      </c>
      <c r="T24" t="n">
        <v>6829.29</v>
      </c>
      <c r="U24" t="n">
        <v>0.6899999999999999</v>
      </c>
      <c r="V24" t="n">
        <v>0.86</v>
      </c>
      <c r="W24" t="n">
        <v>3</v>
      </c>
      <c r="X24" t="n">
        <v>0.43</v>
      </c>
      <c r="Y24" t="n">
        <v>1</v>
      </c>
      <c r="Z24" t="n">
        <v>10</v>
      </c>
      <c r="AA24" t="n">
        <v>462.6483869105284</v>
      </c>
      <c r="AB24" t="n">
        <v>633.0159335773079</v>
      </c>
      <c r="AC24" t="n">
        <v>572.6017813201317</v>
      </c>
      <c r="AD24" t="n">
        <v>462648.3869105284</v>
      </c>
      <c r="AE24" t="n">
        <v>633015.933577308</v>
      </c>
      <c r="AF24" t="n">
        <v>2.375497589408464e-06</v>
      </c>
      <c r="AG24" t="n">
        <v>11.08723958333333</v>
      </c>
      <c r="AH24" t="n">
        <v>572601.7813201317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5.8951</v>
      </c>
      <c r="E25" t="n">
        <v>16.96</v>
      </c>
      <c r="F25" t="n">
        <v>13.17</v>
      </c>
      <c r="G25" t="n">
        <v>35.91</v>
      </c>
      <c r="H25" t="n">
        <v>0.47</v>
      </c>
      <c r="I25" t="n">
        <v>22</v>
      </c>
      <c r="J25" t="n">
        <v>252.9</v>
      </c>
      <c r="K25" t="n">
        <v>58.47</v>
      </c>
      <c r="L25" t="n">
        <v>6.75</v>
      </c>
      <c r="M25" t="n">
        <v>20</v>
      </c>
      <c r="N25" t="n">
        <v>62.68</v>
      </c>
      <c r="O25" t="n">
        <v>31425.3</v>
      </c>
      <c r="P25" t="n">
        <v>194.64</v>
      </c>
      <c r="Q25" t="n">
        <v>988.12</v>
      </c>
      <c r="R25" t="n">
        <v>50.67</v>
      </c>
      <c r="S25" t="n">
        <v>35.43</v>
      </c>
      <c r="T25" t="n">
        <v>6536.69</v>
      </c>
      <c r="U25" t="n">
        <v>0.7</v>
      </c>
      <c r="V25" t="n">
        <v>0.87</v>
      </c>
      <c r="W25" t="n">
        <v>3</v>
      </c>
      <c r="X25" t="n">
        <v>0.41</v>
      </c>
      <c r="Y25" t="n">
        <v>1</v>
      </c>
      <c r="Z25" t="n">
        <v>10</v>
      </c>
      <c r="AA25" t="n">
        <v>460.6627169240017</v>
      </c>
      <c r="AB25" t="n">
        <v>630.299052300165</v>
      </c>
      <c r="AC25" t="n">
        <v>570.1441953789125</v>
      </c>
      <c r="AD25" t="n">
        <v>460662.7169240017</v>
      </c>
      <c r="AE25" t="n">
        <v>630299.0523001651</v>
      </c>
      <c r="AF25" t="n">
        <v>2.385005081974562e-06</v>
      </c>
      <c r="AG25" t="n">
        <v>11.04166666666667</v>
      </c>
      <c r="AH25" t="n">
        <v>570144.1953789125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5.9145</v>
      </c>
      <c r="E26" t="n">
        <v>16.91</v>
      </c>
      <c r="F26" t="n">
        <v>13.16</v>
      </c>
      <c r="G26" t="n">
        <v>37.6</v>
      </c>
      <c r="H26" t="n">
        <v>0.49</v>
      </c>
      <c r="I26" t="n">
        <v>21</v>
      </c>
      <c r="J26" t="n">
        <v>253.35</v>
      </c>
      <c r="K26" t="n">
        <v>58.47</v>
      </c>
      <c r="L26" t="n">
        <v>7</v>
      </c>
      <c r="M26" t="n">
        <v>19</v>
      </c>
      <c r="N26" t="n">
        <v>62.88</v>
      </c>
      <c r="O26" t="n">
        <v>31481.17</v>
      </c>
      <c r="P26" t="n">
        <v>193.73</v>
      </c>
      <c r="Q26" t="n">
        <v>988.1799999999999</v>
      </c>
      <c r="R26" t="n">
        <v>50.26</v>
      </c>
      <c r="S26" t="n">
        <v>35.43</v>
      </c>
      <c r="T26" t="n">
        <v>6334.99</v>
      </c>
      <c r="U26" t="n">
        <v>0.71</v>
      </c>
      <c r="V26" t="n">
        <v>0.87</v>
      </c>
      <c r="W26" t="n">
        <v>3</v>
      </c>
      <c r="X26" t="n">
        <v>0.4</v>
      </c>
      <c r="Y26" t="n">
        <v>1</v>
      </c>
      <c r="Z26" t="n">
        <v>10</v>
      </c>
      <c r="AA26" t="n">
        <v>458.9811693686182</v>
      </c>
      <c r="AB26" t="n">
        <v>627.9982847502471</v>
      </c>
      <c r="AC26" t="n">
        <v>568.063009854811</v>
      </c>
      <c r="AD26" t="n">
        <v>458981.1693686182</v>
      </c>
      <c r="AE26" t="n">
        <v>627998.284750247</v>
      </c>
      <c r="AF26" t="n">
        <v>2.392853820518489e-06</v>
      </c>
      <c r="AG26" t="n">
        <v>11.00911458333333</v>
      </c>
      <c r="AH26" t="n">
        <v>568063.009854811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5.9395</v>
      </c>
      <c r="E27" t="n">
        <v>16.84</v>
      </c>
      <c r="F27" t="n">
        <v>13.13</v>
      </c>
      <c r="G27" t="n">
        <v>39.41</v>
      </c>
      <c r="H27" t="n">
        <v>0.51</v>
      </c>
      <c r="I27" t="n">
        <v>20</v>
      </c>
      <c r="J27" t="n">
        <v>253.81</v>
      </c>
      <c r="K27" t="n">
        <v>58.47</v>
      </c>
      <c r="L27" t="n">
        <v>7.25</v>
      </c>
      <c r="M27" t="n">
        <v>18</v>
      </c>
      <c r="N27" t="n">
        <v>63.08</v>
      </c>
      <c r="O27" t="n">
        <v>31537.13</v>
      </c>
      <c r="P27" t="n">
        <v>192.51</v>
      </c>
      <c r="Q27" t="n">
        <v>988.15</v>
      </c>
      <c r="R27" t="n">
        <v>49.5</v>
      </c>
      <c r="S27" t="n">
        <v>35.43</v>
      </c>
      <c r="T27" t="n">
        <v>5958.65</v>
      </c>
      <c r="U27" t="n">
        <v>0.72</v>
      </c>
      <c r="V27" t="n">
        <v>0.87</v>
      </c>
      <c r="W27" t="n">
        <v>3</v>
      </c>
      <c r="X27" t="n">
        <v>0.38</v>
      </c>
      <c r="Y27" t="n">
        <v>1</v>
      </c>
      <c r="Z27" t="n">
        <v>10</v>
      </c>
      <c r="AA27" t="n">
        <v>456.5350437400761</v>
      </c>
      <c r="AB27" t="n">
        <v>624.6513877498293</v>
      </c>
      <c r="AC27" t="n">
        <v>565.0355360067136</v>
      </c>
      <c r="AD27" t="n">
        <v>456535.0437400761</v>
      </c>
      <c r="AE27" t="n">
        <v>624651.3877498292</v>
      </c>
      <c r="AF27" t="n">
        <v>2.40296817431221e-06</v>
      </c>
      <c r="AG27" t="n">
        <v>10.96354166666667</v>
      </c>
      <c r="AH27" t="n">
        <v>565035.5360067136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5.9432</v>
      </c>
      <c r="E28" t="n">
        <v>16.83</v>
      </c>
      <c r="F28" t="n">
        <v>13.12</v>
      </c>
      <c r="G28" t="n">
        <v>39.37</v>
      </c>
      <c r="H28" t="n">
        <v>0.52</v>
      </c>
      <c r="I28" t="n">
        <v>20</v>
      </c>
      <c r="J28" t="n">
        <v>254.26</v>
      </c>
      <c r="K28" t="n">
        <v>58.47</v>
      </c>
      <c r="L28" t="n">
        <v>7.5</v>
      </c>
      <c r="M28" t="n">
        <v>18</v>
      </c>
      <c r="N28" t="n">
        <v>63.29</v>
      </c>
      <c r="O28" t="n">
        <v>31593.16</v>
      </c>
      <c r="P28" t="n">
        <v>191.7</v>
      </c>
      <c r="Q28" t="n">
        <v>988.29</v>
      </c>
      <c r="R28" t="n">
        <v>49.12</v>
      </c>
      <c r="S28" t="n">
        <v>35.43</v>
      </c>
      <c r="T28" t="n">
        <v>5771.68</v>
      </c>
      <c r="U28" t="n">
        <v>0.72</v>
      </c>
      <c r="V28" t="n">
        <v>0.87</v>
      </c>
      <c r="W28" t="n">
        <v>3</v>
      </c>
      <c r="X28" t="n">
        <v>0.37</v>
      </c>
      <c r="Y28" t="n">
        <v>1</v>
      </c>
      <c r="Z28" t="n">
        <v>10</v>
      </c>
      <c r="AA28" t="n">
        <v>455.5970965779673</v>
      </c>
      <c r="AB28" t="n">
        <v>623.3680470633234</v>
      </c>
      <c r="AC28" t="n">
        <v>563.8746755541481</v>
      </c>
      <c r="AD28" t="n">
        <v>455597.0965779673</v>
      </c>
      <c r="AE28" t="n">
        <v>623368.0470633234</v>
      </c>
      <c r="AF28" t="n">
        <v>2.404465098673681e-06</v>
      </c>
      <c r="AG28" t="n">
        <v>10.95703125</v>
      </c>
      <c r="AH28" t="n">
        <v>563874.6755541482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5.9652</v>
      </c>
      <c r="E29" t="n">
        <v>16.76</v>
      </c>
      <c r="F29" t="n">
        <v>13.11</v>
      </c>
      <c r="G29" t="n">
        <v>41.4</v>
      </c>
      <c r="H29" t="n">
        <v>0.54</v>
      </c>
      <c r="I29" t="n">
        <v>19</v>
      </c>
      <c r="J29" t="n">
        <v>254.72</v>
      </c>
      <c r="K29" t="n">
        <v>58.47</v>
      </c>
      <c r="L29" t="n">
        <v>7.75</v>
      </c>
      <c r="M29" t="n">
        <v>17</v>
      </c>
      <c r="N29" t="n">
        <v>63.49</v>
      </c>
      <c r="O29" t="n">
        <v>31649.26</v>
      </c>
      <c r="P29" t="n">
        <v>190.71</v>
      </c>
      <c r="Q29" t="n">
        <v>988.09</v>
      </c>
      <c r="R29" t="n">
        <v>48.87</v>
      </c>
      <c r="S29" t="n">
        <v>35.43</v>
      </c>
      <c r="T29" t="n">
        <v>5649.45</v>
      </c>
      <c r="U29" t="n">
        <v>0.73</v>
      </c>
      <c r="V29" t="n">
        <v>0.87</v>
      </c>
      <c r="W29" t="n">
        <v>2.99</v>
      </c>
      <c r="X29" t="n">
        <v>0.36</v>
      </c>
      <c r="Y29" t="n">
        <v>1</v>
      </c>
      <c r="Z29" t="n">
        <v>10</v>
      </c>
      <c r="AA29" t="n">
        <v>453.7690756980659</v>
      </c>
      <c r="AB29" t="n">
        <v>620.8668682488531</v>
      </c>
      <c r="AC29" t="n">
        <v>561.6122057353042</v>
      </c>
      <c r="AD29" t="n">
        <v>453769.0756980659</v>
      </c>
      <c r="AE29" t="n">
        <v>620866.868248853</v>
      </c>
      <c r="AF29" t="n">
        <v>2.413365730012155e-06</v>
      </c>
      <c r="AG29" t="n">
        <v>10.91145833333333</v>
      </c>
      <c r="AH29" t="n">
        <v>561612.2057353042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5.986</v>
      </c>
      <c r="E30" t="n">
        <v>16.71</v>
      </c>
      <c r="F30" t="n">
        <v>13.1</v>
      </c>
      <c r="G30" t="n">
        <v>43.66</v>
      </c>
      <c r="H30" t="n">
        <v>0.5600000000000001</v>
      </c>
      <c r="I30" t="n">
        <v>18</v>
      </c>
      <c r="J30" t="n">
        <v>255.17</v>
      </c>
      <c r="K30" t="n">
        <v>58.47</v>
      </c>
      <c r="L30" t="n">
        <v>8</v>
      </c>
      <c r="M30" t="n">
        <v>16</v>
      </c>
      <c r="N30" t="n">
        <v>63.7</v>
      </c>
      <c r="O30" t="n">
        <v>31705.44</v>
      </c>
      <c r="P30" t="n">
        <v>189.43</v>
      </c>
      <c r="Q30" t="n">
        <v>988.15</v>
      </c>
      <c r="R30" t="n">
        <v>48.41</v>
      </c>
      <c r="S30" t="n">
        <v>35.43</v>
      </c>
      <c r="T30" t="n">
        <v>5428.23</v>
      </c>
      <c r="U30" t="n">
        <v>0.73</v>
      </c>
      <c r="V30" t="n">
        <v>0.87</v>
      </c>
      <c r="W30" t="n">
        <v>3</v>
      </c>
      <c r="X30" t="n">
        <v>0.34</v>
      </c>
      <c r="Y30" t="n">
        <v>1</v>
      </c>
      <c r="Z30" t="n">
        <v>10</v>
      </c>
      <c r="AA30" t="n">
        <v>451.7378117879819</v>
      </c>
      <c r="AB30" t="n">
        <v>618.0876033540369</v>
      </c>
      <c r="AC30" t="n">
        <v>559.0981899813265</v>
      </c>
      <c r="AD30" t="n">
        <v>451737.8117879819</v>
      </c>
      <c r="AE30" t="n">
        <v>618087.6033540369</v>
      </c>
      <c r="AF30" t="n">
        <v>2.421780872368531e-06</v>
      </c>
      <c r="AG30" t="n">
        <v>10.87890625</v>
      </c>
      <c r="AH30" t="n">
        <v>559098.1899813266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5.9869</v>
      </c>
      <c r="E31" t="n">
        <v>16.7</v>
      </c>
      <c r="F31" t="n">
        <v>13.1</v>
      </c>
      <c r="G31" t="n">
        <v>43.65</v>
      </c>
      <c r="H31" t="n">
        <v>0.57</v>
      </c>
      <c r="I31" t="n">
        <v>18</v>
      </c>
      <c r="J31" t="n">
        <v>255.63</v>
      </c>
      <c r="K31" t="n">
        <v>58.47</v>
      </c>
      <c r="L31" t="n">
        <v>8.25</v>
      </c>
      <c r="M31" t="n">
        <v>16</v>
      </c>
      <c r="N31" t="n">
        <v>63.91</v>
      </c>
      <c r="O31" t="n">
        <v>31761.69</v>
      </c>
      <c r="P31" t="n">
        <v>188.84</v>
      </c>
      <c r="Q31" t="n">
        <v>988.1900000000001</v>
      </c>
      <c r="R31" t="n">
        <v>48.45</v>
      </c>
      <c r="S31" t="n">
        <v>35.43</v>
      </c>
      <c r="T31" t="n">
        <v>5445.05</v>
      </c>
      <c r="U31" t="n">
        <v>0.73</v>
      </c>
      <c r="V31" t="n">
        <v>0.87</v>
      </c>
      <c r="W31" t="n">
        <v>2.99</v>
      </c>
      <c r="X31" t="n">
        <v>0.34</v>
      </c>
      <c r="Y31" t="n">
        <v>1</v>
      </c>
      <c r="Z31" t="n">
        <v>10</v>
      </c>
      <c r="AA31" t="n">
        <v>451.1663283239104</v>
      </c>
      <c r="AB31" t="n">
        <v>617.3056744664232</v>
      </c>
      <c r="AC31" t="n">
        <v>558.3908872893027</v>
      </c>
      <c r="AD31" t="n">
        <v>451166.3283239104</v>
      </c>
      <c r="AE31" t="n">
        <v>617305.6744664232</v>
      </c>
      <c r="AF31" t="n">
        <v>2.422144989105105e-06</v>
      </c>
      <c r="AG31" t="n">
        <v>10.87239583333333</v>
      </c>
      <c r="AH31" t="n">
        <v>558390.8872893027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6.0133</v>
      </c>
      <c r="E32" t="n">
        <v>16.63</v>
      </c>
      <c r="F32" t="n">
        <v>13.07</v>
      </c>
      <c r="G32" t="n">
        <v>46.13</v>
      </c>
      <c r="H32" t="n">
        <v>0.59</v>
      </c>
      <c r="I32" t="n">
        <v>17</v>
      </c>
      <c r="J32" t="n">
        <v>256.09</v>
      </c>
      <c r="K32" t="n">
        <v>58.47</v>
      </c>
      <c r="L32" t="n">
        <v>8.5</v>
      </c>
      <c r="M32" t="n">
        <v>15</v>
      </c>
      <c r="N32" t="n">
        <v>64.11</v>
      </c>
      <c r="O32" t="n">
        <v>31818.02</v>
      </c>
      <c r="P32" t="n">
        <v>186.67</v>
      </c>
      <c r="Q32" t="n">
        <v>988.15</v>
      </c>
      <c r="R32" t="n">
        <v>47.58</v>
      </c>
      <c r="S32" t="n">
        <v>35.43</v>
      </c>
      <c r="T32" t="n">
        <v>5014.6</v>
      </c>
      <c r="U32" t="n">
        <v>0.74</v>
      </c>
      <c r="V32" t="n">
        <v>0.87</v>
      </c>
      <c r="W32" t="n">
        <v>2.99</v>
      </c>
      <c r="X32" t="n">
        <v>0.32</v>
      </c>
      <c r="Y32" t="n">
        <v>1</v>
      </c>
      <c r="Z32" t="n">
        <v>10</v>
      </c>
      <c r="AA32" t="n">
        <v>448.0364035575993</v>
      </c>
      <c r="AB32" t="n">
        <v>613.0231733186212</v>
      </c>
      <c r="AC32" t="n">
        <v>554.5171020405187</v>
      </c>
      <c r="AD32" t="n">
        <v>448036.4035575993</v>
      </c>
      <c r="AE32" t="n">
        <v>613023.1733186211</v>
      </c>
      <c r="AF32" t="n">
        <v>2.432825746711274e-06</v>
      </c>
      <c r="AG32" t="n">
        <v>10.82682291666667</v>
      </c>
      <c r="AH32" t="n">
        <v>554517.1020405187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6.012</v>
      </c>
      <c r="E33" t="n">
        <v>16.63</v>
      </c>
      <c r="F33" t="n">
        <v>13.07</v>
      </c>
      <c r="G33" t="n">
        <v>46.14</v>
      </c>
      <c r="H33" t="n">
        <v>0.61</v>
      </c>
      <c r="I33" t="n">
        <v>17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186.33</v>
      </c>
      <c r="Q33" t="n">
        <v>988.09</v>
      </c>
      <c r="R33" t="n">
        <v>47.86</v>
      </c>
      <c r="S33" t="n">
        <v>35.43</v>
      </c>
      <c r="T33" t="n">
        <v>5156.54</v>
      </c>
      <c r="U33" t="n">
        <v>0.74</v>
      </c>
      <c r="V33" t="n">
        <v>0.87</v>
      </c>
      <c r="W33" t="n">
        <v>2.99</v>
      </c>
      <c r="X33" t="n">
        <v>0.32</v>
      </c>
      <c r="Y33" t="n">
        <v>1</v>
      </c>
      <c r="Z33" t="n">
        <v>10</v>
      </c>
      <c r="AA33" t="n">
        <v>447.7784539875522</v>
      </c>
      <c r="AB33" t="n">
        <v>612.6702353369508</v>
      </c>
      <c r="AC33" t="n">
        <v>554.1978479644673</v>
      </c>
      <c r="AD33" t="n">
        <v>447778.4539875521</v>
      </c>
      <c r="AE33" t="n">
        <v>612670.2353369507</v>
      </c>
      <c r="AF33" t="n">
        <v>2.432299800314001e-06</v>
      </c>
      <c r="AG33" t="n">
        <v>10.82682291666667</v>
      </c>
      <c r="AH33" t="n">
        <v>554197.8479644674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6.0365</v>
      </c>
      <c r="E34" t="n">
        <v>16.57</v>
      </c>
      <c r="F34" t="n">
        <v>13.05</v>
      </c>
      <c r="G34" t="n">
        <v>48.95</v>
      </c>
      <c r="H34" t="n">
        <v>0.62</v>
      </c>
      <c r="I34" t="n">
        <v>16</v>
      </c>
      <c r="J34" t="n">
        <v>257</v>
      </c>
      <c r="K34" t="n">
        <v>58.47</v>
      </c>
      <c r="L34" t="n">
        <v>9</v>
      </c>
      <c r="M34" t="n">
        <v>14</v>
      </c>
      <c r="N34" t="n">
        <v>64.53</v>
      </c>
      <c r="O34" t="n">
        <v>31931.04</v>
      </c>
      <c r="P34" t="n">
        <v>185.61</v>
      </c>
      <c r="Q34" t="n">
        <v>988.09</v>
      </c>
      <c r="R34" t="n">
        <v>46.91</v>
      </c>
      <c r="S34" t="n">
        <v>35.43</v>
      </c>
      <c r="T34" t="n">
        <v>4685.95</v>
      </c>
      <c r="U34" t="n">
        <v>0.76</v>
      </c>
      <c r="V34" t="n">
        <v>0.87</v>
      </c>
      <c r="W34" t="n">
        <v>2.99</v>
      </c>
      <c r="X34" t="n">
        <v>0.3</v>
      </c>
      <c r="Y34" t="n">
        <v>1</v>
      </c>
      <c r="Z34" t="n">
        <v>10</v>
      </c>
      <c r="AA34" t="n">
        <v>446.1018092779999</v>
      </c>
      <c r="AB34" t="n">
        <v>610.3761760769972</v>
      </c>
      <c r="AC34" t="n">
        <v>552.1227305005514</v>
      </c>
      <c r="AD34" t="n">
        <v>446101.8092779999</v>
      </c>
      <c r="AE34" t="n">
        <v>610376.1760769972</v>
      </c>
      <c r="AF34" t="n">
        <v>2.442211867031847e-06</v>
      </c>
      <c r="AG34" t="n">
        <v>10.78776041666667</v>
      </c>
      <c r="AH34" t="n">
        <v>552122.7305005514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6.0348</v>
      </c>
      <c r="E35" t="n">
        <v>16.57</v>
      </c>
      <c r="F35" t="n">
        <v>13.06</v>
      </c>
      <c r="G35" t="n">
        <v>48.97</v>
      </c>
      <c r="H35" t="n">
        <v>0.64</v>
      </c>
      <c r="I35" t="n">
        <v>16</v>
      </c>
      <c r="J35" t="n">
        <v>257.46</v>
      </c>
      <c r="K35" t="n">
        <v>58.47</v>
      </c>
      <c r="L35" t="n">
        <v>9.25</v>
      </c>
      <c r="M35" t="n">
        <v>14</v>
      </c>
      <c r="N35" t="n">
        <v>64.73999999999999</v>
      </c>
      <c r="O35" t="n">
        <v>31987.61</v>
      </c>
      <c r="P35" t="n">
        <v>184.96</v>
      </c>
      <c r="Q35" t="n">
        <v>988.08</v>
      </c>
      <c r="R35" t="n">
        <v>47.36</v>
      </c>
      <c r="S35" t="n">
        <v>35.43</v>
      </c>
      <c r="T35" t="n">
        <v>4910.04</v>
      </c>
      <c r="U35" t="n">
        <v>0.75</v>
      </c>
      <c r="V35" t="n">
        <v>0.87</v>
      </c>
      <c r="W35" t="n">
        <v>2.99</v>
      </c>
      <c r="X35" t="n">
        <v>0.3</v>
      </c>
      <c r="Y35" t="n">
        <v>1</v>
      </c>
      <c r="Z35" t="n">
        <v>10</v>
      </c>
      <c r="AA35" t="n">
        <v>445.6268451440782</v>
      </c>
      <c r="AB35" t="n">
        <v>609.7263091950267</v>
      </c>
      <c r="AC35" t="n">
        <v>551.5348860017021</v>
      </c>
      <c r="AD35" t="n">
        <v>445626.8451440782</v>
      </c>
      <c r="AE35" t="n">
        <v>609726.3091950268</v>
      </c>
      <c r="AF35" t="n">
        <v>2.441524090973874e-06</v>
      </c>
      <c r="AG35" t="n">
        <v>10.78776041666667</v>
      </c>
      <c r="AH35" t="n">
        <v>551534.8860017022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6.0588</v>
      </c>
      <c r="E36" t="n">
        <v>16.5</v>
      </c>
      <c r="F36" t="n">
        <v>13.04</v>
      </c>
      <c r="G36" t="n">
        <v>52.16</v>
      </c>
      <c r="H36" t="n">
        <v>0.66</v>
      </c>
      <c r="I36" t="n">
        <v>15</v>
      </c>
      <c r="J36" t="n">
        <v>257.92</v>
      </c>
      <c r="K36" t="n">
        <v>58.47</v>
      </c>
      <c r="L36" t="n">
        <v>9.5</v>
      </c>
      <c r="M36" t="n">
        <v>13</v>
      </c>
      <c r="N36" t="n">
        <v>64.95</v>
      </c>
      <c r="O36" t="n">
        <v>32044.25</v>
      </c>
      <c r="P36" t="n">
        <v>183.81</v>
      </c>
      <c r="Q36" t="n">
        <v>988.14</v>
      </c>
      <c r="R36" t="n">
        <v>46.81</v>
      </c>
      <c r="S36" t="n">
        <v>35.43</v>
      </c>
      <c r="T36" t="n">
        <v>4642.77</v>
      </c>
      <c r="U36" t="n">
        <v>0.76</v>
      </c>
      <c r="V36" t="n">
        <v>0.87</v>
      </c>
      <c r="W36" t="n">
        <v>2.99</v>
      </c>
      <c r="X36" t="n">
        <v>0.29</v>
      </c>
      <c r="Y36" t="n">
        <v>1</v>
      </c>
      <c r="Z36" t="n">
        <v>10</v>
      </c>
      <c r="AA36" t="n">
        <v>443.5976617455646</v>
      </c>
      <c r="AB36" t="n">
        <v>606.9498909479267</v>
      </c>
      <c r="AC36" t="n">
        <v>549.0234452153782</v>
      </c>
      <c r="AD36" t="n">
        <v>443597.6617455646</v>
      </c>
      <c r="AE36" t="n">
        <v>606949.8909479268</v>
      </c>
      <c r="AF36" t="n">
        <v>2.451233870615846e-06</v>
      </c>
      <c r="AG36" t="n">
        <v>10.7421875</v>
      </c>
      <c r="AH36" t="n">
        <v>549023.4452153782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6.0616</v>
      </c>
      <c r="E37" t="n">
        <v>16.5</v>
      </c>
      <c r="F37" t="n">
        <v>13.03</v>
      </c>
      <c r="G37" t="n">
        <v>52.13</v>
      </c>
      <c r="H37" t="n">
        <v>0.67</v>
      </c>
      <c r="I37" t="n">
        <v>15</v>
      </c>
      <c r="J37" t="n">
        <v>258.38</v>
      </c>
      <c r="K37" t="n">
        <v>58.47</v>
      </c>
      <c r="L37" t="n">
        <v>9.75</v>
      </c>
      <c r="M37" t="n">
        <v>13</v>
      </c>
      <c r="N37" t="n">
        <v>65.16</v>
      </c>
      <c r="O37" t="n">
        <v>32100.97</v>
      </c>
      <c r="P37" t="n">
        <v>182.72</v>
      </c>
      <c r="Q37" t="n">
        <v>988.16</v>
      </c>
      <c r="R37" t="n">
        <v>46.44</v>
      </c>
      <c r="S37" t="n">
        <v>35.43</v>
      </c>
      <c r="T37" t="n">
        <v>4456.99</v>
      </c>
      <c r="U37" t="n">
        <v>0.76</v>
      </c>
      <c r="V37" t="n">
        <v>0.87</v>
      </c>
      <c r="W37" t="n">
        <v>2.99</v>
      </c>
      <c r="X37" t="n">
        <v>0.28</v>
      </c>
      <c r="Y37" t="n">
        <v>1</v>
      </c>
      <c r="Z37" t="n">
        <v>10</v>
      </c>
      <c r="AA37" t="n">
        <v>442.4680994191643</v>
      </c>
      <c r="AB37" t="n">
        <v>605.4043739401733</v>
      </c>
      <c r="AC37" t="n">
        <v>547.6254301816979</v>
      </c>
      <c r="AD37" t="n">
        <v>442468.0994191644</v>
      </c>
      <c r="AE37" t="n">
        <v>605404.3739401733</v>
      </c>
      <c r="AF37" t="n">
        <v>2.452366678240743e-06</v>
      </c>
      <c r="AG37" t="n">
        <v>10.7421875</v>
      </c>
      <c r="AH37" t="n">
        <v>547625.4301816978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6.0832</v>
      </c>
      <c r="E38" t="n">
        <v>16.44</v>
      </c>
      <c r="F38" t="n">
        <v>13.02</v>
      </c>
      <c r="G38" t="n">
        <v>55.8</v>
      </c>
      <c r="H38" t="n">
        <v>0.6899999999999999</v>
      </c>
      <c r="I38" t="n">
        <v>14</v>
      </c>
      <c r="J38" t="n">
        <v>258.84</v>
      </c>
      <c r="K38" t="n">
        <v>58.47</v>
      </c>
      <c r="L38" t="n">
        <v>10</v>
      </c>
      <c r="M38" t="n">
        <v>12</v>
      </c>
      <c r="N38" t="n">
        <v>65.37</v>
      </c>
      <c r="O38" t="n">
        <v>32157.77</v>
      </c>
      <c r="P38" t="n">
        <v>181.69</v>
      </c>
      <c r="Q38" t="n">
        <v>988.1</v>
      </c>
      <c r="R38" t="n">
        <v>46</v>
      </c>
      <c r="S38" t="n">
        <v>35.43</v>
      </c>
      <c r="T38" t="n">
        <v>4241.86</v>
      </c>
      <c r="U38" t="n">
        <v>0.77</v>
      </c>
      <c r="V38" t="n">
        <v>0.88</v>
      </c>
      <c r="W38" t="n">
        <v>2.99</v>
      </c>
      <c r="X38" t="n">
        <v>0.27</v>
      </c>
      <c r="Y38" t="n">
        <v>1</v>
      </c>
      <c r="Z38" t="n">
        <v>10</v>
      </c>
      <c r="AA38" t="n">
        <v>440.7020170429278</v>
      </c>
      <c r="AB38" t="n">
        <v>602.9879421189509</v>
      </c>
      <c r="AC38" t="n">
        <v>545.4396192220096</v>
      </c>
      <c r="AD38" t="n">
        <v>440702.0170429278</v>
      </c>
      <c r="AE38" t="n">
        <v>602987.9421189509</v>
      </c>
      <c r="AF38" t="n">
        <v>2.461105479918518e-06</v>
      </c>
      <c r="AG38" t="n">
        <v>10.703125</v>
      </c>
      <c r="AH38" t="n">
        <v>545439.6192220096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6.0891</v>
      </c>
      <c r="E39" t="n">
        <v>16.42</v>
      </c>
      <c r="F39" t="n">
        <v>13</v>
      </c>
      <c r="G39" t="n">
        <v>55.73</v>
      </c>
      <c r="H39" t="n">
        <v>0.7</v>
      </c>
      <c r="I39" t="n">
        <v>14</v>
      </c>
      <c r="J39" t="n">
        <v>259.3</v>
      </c>
      <c r="K39" t="n">
        <v>58.47</v>
      </c>
      <c r="L39" t="n">
        <v>10.25</v>
      </c>
      <c r="M39" t="n">
        <v>12</v>
      </c>
      <c r="N39" t="n">
        <v>65.58</v>
      </c>
      <c r="O39" t="n">
        <v>32214.64</v>
      </c>
      <c r="P39" t="n">
        <v>181.13</v>
      </c>
      <c r="Q39" t="n">
        <v>988.08</v>
      </c>
      <c r="R39" t="n">
        <v>45.51</v>
      </c>
      <c r="S39" t="n">
        <v>35.43</v>
      </c>
      <c r="T39" t="n">
        <v>3996.48</v>
      </c>
      <c r="U39" t="n">
        <v>0.78</v>
      </c>
      <c r="V39" t="n">
        <v>0.88</v>
      </c>
      <c r="W39" t="n">
        <v>2.99</v>
      </c>
      <c r="X39" t="n">
        <v>0.25</v>
      </c>
      <c r="Y39" t="n">
        <v>1</v>
      </c>
      <c r="Z39" t="n">
        <v>10</v>
      </c>
      <c r="AA39" t="n">
        <v>439.8925985135833</v>
      </c>
      <c r="AB39" t="n">
        <v>601.8804599780764</v>
      </c>
      <c r="AC39" t="n">
        <v>544.437833622299</v>
      </c>
      <c r="AD39" t="n">
        <v>439892.5985135832</v>
      </c>
      <c r="AE39" t="n">
        <v>601880.4599780764</v>
      </c>
      <c r="AF39" t="n">
        <v>2.463492467413836e-06</v>
      </c>
      <c r="AG39" t="n">
        <v>10.69010416666667</v>
      </c>
      <c r="AH39" t="n">
        <v>544437.833622299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6.091</v>
      </c>
      <c r="E40" t="n">
        <v>16.42</v>
      </c>
      <c r="F40" t="n">
        <v>13</v>
      </c>
      <c r="G40" t="n">
        <v>55.71</v>
      </c>
      <c r="H40" t="n">
        <v>0.72</v>
      </c>
      <c r="I40" t="n">
        <v>14</v>
      </c>
      <c r="J40" t="n">
        <v>259.76</v>
      </c>
      <c r="K40" t="n">
        <v>58.47</v>
      </c>
      <c r="L40" t="n">
        <v>10.5</v>
      </c>
      <c r="M40" t="n">
        <v>12</v>
      </c>
      <c r="N40" t="n">
        <v>65.79000000000001</v>
      </c>
      <c r="O40" t="n">
        <v>32271.6</v>
      </c>
      <c r="P40" t="n">
        <v>180.04</v>
      </c>
      <c r="Q40" t="n">
        <v>988.22</v>
      </c>
      <c r="R40" t="n">
        <v>45.31</v>
      </c>
      <c r="S40" t="n">
        <v>35.43</v>
      </c>
      <c r="T40" t="n">
        <v>3898.56</v>
      </c>
      <c r="U40" t="n">
        <v>0.78</v>
      </c>
      <c r="V40" t="n">
        <v>0.88</v>
      </c>
      <c r="W40" t="n">
        <v>2.99</v>
      </c>
      <c r="X40" t="n">
        <v>0.25</v>
      </c>
      <c r="Y40" t="n">
        <v>1</v>
      </c>
      <c r="Z40" t="n">
        <v>10</v>
      </c>
      <c r="AA40" t="n">
        <v>438.8494277602092</v>
      </c>
      <c r="AB40" t="n">
        <v>600.4531477318643</v>
      </c>
      <c r="AC40" t="n">
        <v>543.1467420536203</v>
      </c>
      <c r="AD40" t="n">
        <v>438849.4277602091</v>
      </c>
      <c r="AE40" t="n">
        <v>600453.1477318644</v>
      </c>
      <c r="AF40" t="n">
        <v>2.464261158302159e-06</v>
      </c>
      <c r="AG40" t="n">
        <v>10.69010416666667</v>
      </c>
      <c r="AH40" t="n">
        <v>543146.7420536203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6.1105</v>
      </c>
      <c r="E41" t="n">
        <v>16.37</v>
      </c>
      <c r="F41" t="n">
        <v>12.99</v>
      </c>
      <c r="G41" t="n">
        <v>59.97</v>
      </c>
      <c r="H41" t="n">
        <v>0.74</v>
      </c>
      <c r="I41" t="n">
        <v>13</v>
      </c>
      <c r="J41" t="n">
        <v>260.23</v>
      </c>
      <c r="K41" t="n">
        <v>58.47</v>
      </c>
      <c r="L41" t="n">
        <v>10.75</v>
      </c>
      <c r="M41" t="n">
        <v>11</v>
      </c>
      <c r="N41" t="n">
        <v>66</v>
      </c>
      <c r="O41" t="n">
        <v>32328.64</v>
      </c>
      <c r="P41" t="n">
        <v>178.52</v>
      </c>
      <c r="Q41" t="n">
        <v>988.08</v>
      </c>
      <c r="R41" t="n">
        <v>45.32</v>
      </c>
      <c r="S41" t="n">
        <v>35.43</v>
      </c>
      <c r="T41" t="n">
        <v>3906.93</v>
      </c>
      <c r="U41" t="n">
        <v>0.78</v>
      </c>
      <c r="V41" t="n">
        <v>0.88</v>
      </c>
      <c r="W41" t="n">
        <v>2.98</v>
      </c>
      <c r="X41" t="n">
        <v>0.24</v>
      </c>
      <c r="Y41" t="n">
        <v>1</v>
      </c>
      <c r="Z41" t="n">
        <v>10</v>
      </c>
      <c r="AA41" t="n">
        <v>436.743649654388</v>
      </c>
      <c r="AB41" t="n">
        <v>597.5719292271062</v>
      </c>
      <c r="AC41" t="n">
        <v>540.5405029991408</v>
      </c>
      <c r="AD41" t="n">
        <v>436743.649654388</v>
      </c>
      <c r="AE41" t="n">
        <v>597571.9292271063</v>
      </c>
      <c r="AF41" t="n">
        <v>2.472150354261261e-06</v>
      </c>
      <c r="AG41" t="n">
        <v>10.65755208333333</v>
      </c>
      <c r="AH41" t="n">
        <v>540540.5029991408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6.1097</v>
      </c>
      <c r="E42" t="n">
        <v>16.37</v>
      </c>
      <c r="F42" t="n">
        <v>13</v>
      </c>
      <c r="G42" t="n">
        <v>59.98</v>
      </c>
      <c r="H42" t="n">
        <v>0.75</v>
      </c>
      <c r="I42" t="n">
        <v>13</v>
      </c>
      <c r="J42" t="n">
        <v>260.69</v>
      </c>
      <c r="K42" t="n">
        <v>58.47</v>
      </c>
      <c r="L42" t="n">
        <v>11</v>
      </c>
      <c r="M42" t="n">
        <v>11</v>
      </c>
      <c r="N42" t="n">
        <v>66.20999999999999</v>
      </c>
      <c r="O42" t="n">
        <v>32385.75</v>
      </c>
      <c r="P42" t="n">
        <v>178.14</v>
      </c>
      <c r="Q42" t="n">
        <v>988.08</v>
      </c>
      <c r="R42" t="n">
        <v>45.27</v>
      </c>
      <c r="S42" t="n">
        <v>35.43</v>
      </c>
      <c r="T42" t="n">
        <v>3883.46</v>
      </c>
      <c r="U42" t="n">
        <v>0.78</v>
      </c>
      <c r="V42" t="n">
        <v>0.88</v>
      </c>
      <c r="W42" t="n">
        <v>2.99</v>
      </c>
      <c r="X42" t="n">
        <v>0.24</v>
      </c>
      <c r="Y42" t="n">
        <v>1</v>
      </c>
      <c r="Z42" t="n">
        <v>10</v>
      </c>
      <c r="AA42" t="n">
        <v>436.4801248226782</v>
      </c>
      <c r="AB42" t="n">
        <v>597.2113629264661</v>
      </c>
      <c r="AC42" t="n">
        <v>540.2143486401757</v>
      </c>
      <c r="AD42" t="n">
        <v>436480.1248226783</v>
      </c>
      <c r="AE42" t="n">
        <v>597211.3629264662</v>
      </c>
      <c r="AF42" t="n">
        <v>2.471826694939862e-06</v>
      </c>
      <c r="AG42" t="n">
        <v>10.65755208333333</v>
      </c>
      <c r="AH42" t="n">
        <v>540214.3486401757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6.1148</v>
      </c>
      <c r="E43" t="n">
        <v>16.35</v>
      </c>
      <c r="F43" t="n">
        <v>12.98</v>
      </c>
      <c r="G43" t="n">
        <v>59.92</v>
      </c>
      <c r="H43" t="n">
        <v>0.77</v>
      </c>
      <c r="I43" t="n">
        <v>13</v>
      </c>
      <c r="J43" t="n">
        <v>261.15</v>
      </c>
      <c r="K43" t="n">
        <v>58.47</v>
      </c>
      <c r="L43" t="n">
        <v>11.25</v>
      </c>
      <c r="M43" t="n">
        <v>11</v>
      </c>
      <c r="N43" t="n">
        <v>66.43000000000001</v>
      </c>
      <c r="O43" t="n">
        <v>32442.95</v>
      </c>
      <c r="P43" t="n">
        <v>177.14</v>
      </c>
      <c r="Q43" t="n">
        <v>988.13</v>
      </c>
      <c r="R43" t="n">
        <v>44.82</v>
      </c>
      <c r="S43" t="n">
        <v>35.43</v>
      </c>
      <c r="T43" t="n">
        <v>3655.83</v>
      </c>
      <c r="U43" t="n">
        <v>0.79</v>
      </c>
      <c r="V43" t="n">
        <v>0.88</v>
      </c>
      <c r="W43" t="n">
        <v>2.99</v>
      </c>
      <c r="X43" t="n">
        <v>0.23</v>
      </c>
      <c r="Y43" t="n">
        <v>1</v>
      </c>
      <c r="Z43" t="n">
        <v>10</v>
      </c>
      <c r="AA43" t="n">
        <v>435.3152237861159</v>
      </c>
      <c r="AB43" t="n">
        <v>595.6174939364347</v>
      </c>
      <c r="AC43" t="n">
        <v>538.7725962695438</v>
      </c>
      <c r="AD43" t="n">
        <v>435315.2237861159</v>
      </c>
      <c r="AE43" t="n">
        <v>595617.4939364347</v>
      </c>
      <c r="AF43" t="n">
        <v>2.473890023113781e-06</v>
      </c>
      <c r="AG43" t="n">
        <v>10.64453125</v>
      </c>
      <c r="AH43" t="n">
        <v>538772.5962695437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6.1378</v>
      </c>
      <c r="E44" t="n">
        <v>16.29</v>
      </c>
      <c r="F44" t="n">
        <v>12.97</v>
      </c>
      <c r="G44" t="n">
        <v>64.84</v>
      </c>
      <c r="H44" t="n">
        <v>0.78</v>
      </c>
      <c r="I44" t="n">
        <v>12</v>
      </c>
      <c r="J44" t="n">
        <v>261.62</v>
      </c>
      <c r="K44" t="n">
        <v>58.47</v>
      </c>
      <c r="L44" t="n">
        <v>11.5</v>
      </c>
      <c r="M44" t="n">
        <v>10</v>
      </c>
      <c r="N44" t="n">
        <v>66.64</v>
      </c>
      <c r="O44" t="n">
        <v>32500.22</v>
      </c>
      <c r="P44" t="n">
        <v>175.39</v>
      </c>
      <c r="Q44" t="n">
        <v>988.1</v>
      </c>
      <c r="R44" t="n">
        <v>44.43</v>
      </c>
      <c r="S44" t="n">
        <v>35.43</v>
      </c>
      <c r="T44" t="n">
        <v>3463.69</v>
      </c>
      <c r="U44" t="n">
        <v>0.8</v>
      </c>
      <c r="V44" t="n">
        <v>0.88</v>
      </c>
      <c r="W44" t="n">
        <v>2.98</v>
      </c>
      <c r="X44" t="n">
        <v>0.21</v>
      </c>
      <c r="Y44" t="n">
        <v>1</v>
      </c>
      <c r="Z44" t="n">
        <v>10</v>
      </c>
      <c r="AA44" t="n">
        <v>432.9020072909959</v>
      </c>
      <c r="AB44" t="n">
        <v>592.3156246642137</v>
      </c>
      <c r="AC44" t="n">
        <v>535.7858527664608</v>
      </c>
      <c r="AD44" t="n">
        <v>432902.0072909959</v>
      </c>
      <c r="AE44" t="n">
        <v>592315.6246642137</v>
      </c>
      <c r="AF44" t="n">
        <v>2.483195228604004e-06</v>
      </c>
      <c r="AG44" t="n">
        <v>10.60546875</v>
      </c>
      <c r="AH44" t="n">
        <v>535785.8527664609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6.1372</v>
      </c>
      <c r="E45" t="n">
        <v>16.29</v>
      </c>
      <c r="F45" t="n">
        <v>12.97</v>
      </c>
      <c r="G45" t="n">
        <v>64.84999999999999</v>
      </c>
      <c r="H45" t="n">
        <v>0.8</v>
      </c>
      <c r="I45" t="n">
        <v>12</v>
      </c>
      <c r="J45" t="n">
        <v>262.08</v>
      </c>
      <c r="K45" t="n">
        <v>58.47</v>
      </c>
      <c r="L45" t="n">
        <v>11.75</v>
      </c>
      <c r="M45" t="n">
        <v>10</v>
      </c>
      <c r="N45" t="n">
        <v>66.86</v>
      </c>
      <c r="O45" t="n">
        <v>32557.58</v>
      </c>
      <c r="P45" t="n">
        <v>174.48</v>
      </c>
      <c r="Q45" t="n">
        <v>988.14</v>
      </c>
      <c r="R45" t="n">
        <v>44.46</v>
      </c>
      <c r="S45" t="n">
        <v>35.43</v>
      </c>
      <c r="T45" t="n">
        <v>3479.04</v>
      </c>
      <c r="U45" t="n">
        <v>0.8</v>
      </c>
      <c r="V45" t="n">
        <v>0.88</v>
      </c>
      <c r="W45" t="n">
        <v>2.98</v>
      </c>
      <c r="X45" t="n">
        <v>0.22</v>
      </c>
      <c r="Y45" t="n">
        <v>1</v>
      </c>
      <c r="Z45" t="n">
        <v>10</v>
      </c>
      <c r="AA45" t="n">
        <v>432.1161367668263</v>
      </c>
      <c r="AB45" t="n">
        <v>591.2403619428842</v>
      </c>
      <c r="AC45" t="n">
        <v>534.8132116101142</v>
      </c>
      <c r="AD45" t="n">
        <v>432116.1367668263</v>
      </c>
      <c r="AE45" t="n">
        <v>591240.3619428842</v>
      </c>
      <c r="AF45" t="n">
        <v>2.482952484112955e-06</v>
      </c>
      <c r="AG45" t="n">
        <v>10.60546875</v>
      </c>
      <c r="AH45" t="n">
        <v>534813.2116101142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6.1409</v>
      </c>
      <c r="E46" t="n">
        <v>16.28</v>
      </c>
      <c r="F46" t="n">
        <v>12.96</v>
      </c>
      <c r="G46" t="n">
        <v>64.8</v>
      </c>
      <c r="H46" t="n">
        <v>0.8100000000000001</v>
      </c>
      <c r="I46" t="n">
        <v>12</v>
      </c>
      <c r="J46" t="n">
        <v>262.55</v>
      </c>
      <c r="K46" t="n">
        <v>58.47</v>
      </c>
      <c r="L46" t="n">
        <v>12</v>
      </c>
      <c r="M46" t="n">
        <v>10</v>
      </c>
      <c r="N46" t="n">
        <v>67.06999999999999</v>
      </c>
      <c r="O46" t="n">
        <v>32615.02</v>
      </c>
      <c r="P46" t="n">
        <v>173.98</v>
      </c>
      <c r="Q46" t="n">
        <v>988.08</v>
      </c>
      <c r="R46" t="n">
        <v>44.11</v>
      </c>
      <c r="S46" t="n">
        <v>35.43</v>
      </c>
      <c r="T46" t="n">
        <v>3306.96</v>
      </c>
      <c r="U46" t="n">
        <v>0.8</v>
      </c>
      <c r="V46" t="n">
        <v>0.88</v>
      </c>
      <c r="W46" t="n">
        <v>2.98</v>
      </c>
      <c r="X46" t="n">
        <v>0.21</v>
      </c>
      <c r="Y46" t="n">
        <v>1</v>
      </c>
      <c r="Z46" t="n">
        <v>10</v>
      </c>
      <c r="AA46" t="n">
        <v>431.4978152728617</v>
      </c>
      <c r="AB46" t="n">
        <v>590.3943471964226</v>
      </c>
      <c r="AC46" t="n">
        <v>534.0479393236659</v>
      </c>
      <c r="AD46" t="n">
        <v>431497.8152728617</v>
      </c>
      <c r="AE46" t="n">
        <v>590394.3471964226</v>
      </c>
      <c r="AF46" t="n">
        <v>2.484449408474426e-06</v>
      </c>
      <c r="AG46" t="n">
        <v>10.59895833333333</v>
      </c>
      <c r="AH46" t="n">
        <v>534047.9393236659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6.1362</v>
      </c>
      <c r="E47" t="n">
        <v>16.3</v>
      </c>
      <c r="F47" t="n">
        <v>12.97</v>
      </c>
      <c r="G47" t="n">
        <v>64.87</v>
      </c>
      <c r="H47" t="n">
        <v>0.83</v>
      </c>
      <c r="I47" t="n">
        <v>12</v>
      </c>
      <c r="J47" t="n">
        <v>263.01</v>
      </c>
      <c r="K47" t="n">
        <v>58.47</v>
      </c>
      <c r="L47" t="n">
        <v>12.25</v>
      </c>
      <c r="M47" t="n">
        <v>10</v>
      </c>
      <c r="N47" t="n">
        <v>67.29000000000001</v>
      </c>
      <c r="O47" t="n">
        <v>32672.53</v>
      </c>
      <c r="P47" t="n">
        <v>173.46</v>
      </c>
      <c r="Q47" t="n">
        <v>988.17</v>
      </c>
      <c r="R47" t="n">
        <v>44.51</v>
      </c>
      <c r="S47" t="n">
        <v>35.43</v>
      </c>
      <c r="T47" t="n">
        <v>3504.64</v>
      </c>
      <c r="U47" t="n">
        <v>0.8</v>
      </c>
      <c r="V47" t="n">
        <v>0.88</v>
      </c>
      <c r="W47" t="n">
        <v>2.99</v>
      </c>
      <c r="X47" t="n">
        <v>0.22</v>
      </c>
      <c r="Y47" t="n">
        <v>1</v>
      </c>
      <c r="Z47" t="n">
        <v>10</v>
      </c>
      <c r="AA47" t="n">
        <v>431.2464855032063</v>
      </c>
      <c r="AB47" t="n">
        <v>590.0504667176932</v>
      </c>
      <c r="AC47" t="n">
        <v>533.7368783151871</v>
      </c>
      <c r="AD47" t="n">
        <v>431246.4855032063</v>
      </c>
      <c r="AE47" t="n">
        <v>590050.4667176933</v>
      </c>
      <c r="AF47" t="n">
        <v>2.482547909961206e-06</v>
      </c>
      <c r="AG47" t="n">
        <v>10.61197916666667</v>
      </c>
      <c r="AH47" t="n">
        <v>533736.8783151872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6.158</v>
      </c>
      <c r="E48" t="n">
        <v>16.24</v>
      </c>
      <c r="F48" t="n">
        <v>12.96</v>
      </c>
      <c r="G48" t="n">
        <v>70.70999999999999</v>
      </c>
      <c r="H48" t="n">
        <v>0.84</v>
      </c>
      <c r="I48" t="n">
        <v>11</v>
      </c>
      <c r="J48" t="n">
        <v>263.48</v>
      </c>
      <c r="K48" t="n">
        <v>58.47</v>
      </c>
      <c r="L48" t="n">
        <v>12.5</v>
      </c>
      <c r="M48" t="n">
        <v>9</v>
      </c>
      <c r="N48" t="n">
        <v>67.51000000000001</v>
      </c>
      <c r="O48" t="n">
        <v>32730.13</v>
      </c>
      <c r="P48" t="n">
        <v>172.12</v>
      </c>
      <c r="Q48" t="n">
        <v>988.16</v>
      </c>
      <c r="R48" t="n">
        <v>44.23</v>
      </c>
      <c r="S48" t="n">
        <v>35.43</v>
      </c>
      <c r="T48" t="n">
        <v>3370.77</v>
      </c>
      <c r="U48" t="n">
        <v>0.8</v>
      </c>
      <c r="V48" t="n">
        <v>0.88</v>
      </c>
      <c r="W48" t="n">
        <v>2.98</v>
      </c>
      <c r="X48" t="n">
        <v>0.21</v>
      </c>
      <c r="Y48" t="n">
        <v>1</v>
      </c>
      <c r="Z48" t="n">
        <v>10</v>
      </c>
      <c r="AA48" t="n">
        <v>429.2603264569353</v>
      </c>
      <c r="AB48" t="n">
        <v>587.3329162874325</v>
      </c>
      <c r="AC48" t="n">
        <v>531.2786870838844</v>
      </c>
      <c r="AD48" t="n">
        <v>429260.3264569353</v>
      </c>
      <c r="AE48" t="n">
        <v>587332.9162874324</v>
      </c>
      <c r="AF48" t="n">
        <v>2.491367626469331e-06</v>
      </c>
      <c r="AG48" t="n">
        <v>10.57291666666667</v>
      </c>
      <c r="AH48" t="n">
        <v>531278.6870838844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6.1632</v>
      </c>
      <c r="E49" t="n">
        <v>16.23</v>
      </c>
      <c r="F49" t="n">
        <v>12.95</v>
      </c>
      <c r="G49" t="n">
        <v>70.63</v>
      </c>
      <c r="H49" t="n">
        <v>0.86</v>
      </c>
      <c r="I49" t="n">
        <v>11</v>
      </c>
      <c r="J49" t="n">
        <v>263.95</v>
      </c>
      <c r="K49" t="n">
        <v>58.47</v>
      </c>
      <c r="L49" t="n">
        <v>12.75</v>
      </c>
      <c r="M49" t="n">
        <v>9</v>
      </c>
      <c r="N49" t="n">
        <v>67.72</v>
      </c>
      <c r="O49" t="n">
        <v>32787.82</v>
      </c>
      <c r="P49" t="n">
        <v>171.43</v>
      </c>
      <c r="Q49" t="n">
        <v>988.08</v>
      </c>
      <c r="R49" t="n">
        <v>43.77</v>
      </c>
      <c r="S49" t="n">
        <v>35.43</v>
      </c>
      <c r="T49" t="n">
        <v>3142.82</v>
      </c>
      <c r="U49" t="n">
        <v>0.8100000000000001</v>
      </c>
      <c r="V49" t="n">
        <v>0.88</v>
      </c>
      <c r="W49" t="n">
        <v>2.98</v>
      </c>
      <c r="X49" t="n">
        <v>0.2</v>
      </c>
      <c r="Y49" t="n">
        <v>1</v>
      </c>
      <c r="Z49" t="n">
        <v>10</v>
      </c>
      <c r="AA49" t="n">
        <v>428.4266949249217</v>
      </c>
      <c r="AB49" t="n">
        <v>586.1923048481037</v>
      </c>
      <c r="AC49" t="n">
        <v>530.246933999467</v>
      </c>
      <c r="AD49" t="n">
        <v>428426.6949249217</v>
      </c>
      <c r="AE49" t="n">
        <v>586192.3048481038</v>
      </c>
      <c r="AF49" t="n">
        <v>2.493471412058425e-06</v>
      </c>
      <c r="AG49" t="n">
        <v>10.56640625</v>
      </c>
      <c r="AH49" t="n">
        <v>530246.9339994671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6.1622</v>
      </c>
      <c r="E50" t="n">
        <v>16.23</v>
      </c>
      <c r="F50" t="n">
        <v>12.95</v>
      </c>
      <c r="G50" t="n">
        <v>70.65000000000001</v>
      </c>
      <c r="H50" t="n">
        <v>0.87</v>
      </c>
      <c r="I50" t="n">
        <v>11</v>
      </c>
      <c r="J50" t="n">
        <v>264.42</v>
      </c>
      <c r="K50" t="n">
        <v>58.47</v>
      </c>
      <c r="L50" t="n">
        <v>13</v>
      </c>
      <c r="M50" t="n">
        <v>9</v>
      </c>
      <c r="N50" t="n">
        <v>67.94</v>
      </c>
      <c r="O50" t="n">
        <v>32845.58</v>
      </c>
      <c r="P50" t="n">
        <v>170.39</v>
      </c>
      <c r="Q50" t="n">
        <v>988.09</v>
      </c>
      <c r="R50" t="n">
        <v>43.91</v>
      </c>
      <c r="S50" t="n">
        <v>35.43</v>
      </c>
      <c r="T50" t="n">
        <v>3210.74</v>
      </c>
      <c r="U50" t="n">
        <v>0.8100000000000001</v>
      </c>
      <c r="V50" t="n">
        <v>0.88</v>
      </c>
      <c r="W50" t="n">
        <v>2.98</v>
      </c>
      <c r="X50" t="n">
        <v>0.2</v>
      </c>
      <c r="Y50" t="n">
        <v>1</v>
      </c>
      <c r="Z50" t="n">
        <v>10</v>
      </c>
      <c r="AA50" t="n">
        <v>427.5424518466369</v>
      </c>
      <c r="AB50" t="n">
        <v>584.9824444583431</v>
      </c>
      <c r="AC50" t="n">
        <v>529.1525409872554</v>
      </c>
      <c r="AD50" t="n">
        <v>427542.4518466369</v>
      </c>
      <c r="AE50" t="n">
        <v>584982.4444583431</v>
      </c>
      <c r="AF50" t="n">
        <v>2.493066837906676e-06</v>
      </c>
      <c r="AG50" t="n">
        <v>10.56640625</v>
      </c>
      <c r="AH50" t="n">
        <v>529152.5409872554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6.164</v>
      </c>
      <c r="E51" t="n">
        <v>16.22</v>
      </c>
      <c r="F51" t="n">
        <v>12.95</v>
      </c>
      <c r="G51" t="n">
        <v>70.62</v>
      </c>
      <c r="H51" t="n">
        <v>0.89</v>
      </c>
      <c r="I51" t="n">
        <v>11</v>
      </c>
      <c r="J51" t="n">
        <v>264.89</v>
      </c>
      <c r="K51" t="n">
        <v>58.47</v>
      </c>
      <c r="L51" t="n">
        <v>13.25</v>
      </c>
      <c r="M51" t="n">
        <v>9</v>
      </c>
      <c r="N51" t="n">
        <v>68.16</v>
      </c>
      <c r="O51" t="n">
        <v>32903.43</v>
      </c>
      <c r="P51" t="n">
        <v>168.03</v>
      </c>
      <c r="Q51" t="n">
        <v>988.13</v>
      </c>
      <c r="R51" t="n">
        <v>43.78</v>
      </c>
      <c r="S51" t="n">
        <v>35.43</v>
      </c>
      <c r="T51" t="n">
        <v>3147.08</v>
      </c>
      <c r="U51" t="n">
        <v>0.8100000000000001</v>
      </c>
      <c r="V51" t="n">
        <v>0.88</v>
      </c>
      <c r="W51" t="n">
        <v>2.98</v>
      </c>
      <c r="X51" t="n">
        <v>0.19</v>
      </c>
      <c r="Y51" t="n">
        <v>1</v>
      </c>
      <c r="Z51" t="n">
        <v>10</v>
      </c>
      <c r="AA51" t="n">
        <v>412.9001283417265</v>
      </c>
      <c r="AB51" t="n">
        <v>564.9481714652021</v>
      </c>
      <c r="AC51" t="n">
        <v>511.0303108903011</v>
      </c>
      <c r="AD51" t="n">
        <v>412900.1283417265</v>
      </c>
      <c r="AE51" t="n">
        <v>564948.1714652021</v>
      </c>
      <c r="AF51" t="n">
        <v>2.493795071379824e-06</v>
      </c>
      <c r="AG51" t="n">
        <v>10.55989583333333</v>
      </c>
      <c r="AH51" t="n">
        <v>511030.3108903011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6.1923</v>
      </c>
      <c r="E52" t="n">
        <v>16.15</v>
      </c>
      <c r="F52" t="n">
        <v>12.92</v>
      </c>
      <c r="G52" t="n">
        <v>77.52</v>
      </c>
      <c r="H52" t="n">
        <v>0.91</v>
      </c>
      <c r="I52" t="n">
        <v>10</v>
      </c>
      <c r="J52" t="n">
        <v>265.36</v>
      </c>
      <c r="K52" t="n">
        <v>58.47</v>
      </c>
      <c r="L52" t="n">
        <v>13.5</v>
      </c>
      <c r="M52" t="n">
        <v>8</v>
      </c>
      <c r="N52" t="n">
        <v>68.38</v>
      </c>
      <c r="O52" t="n">
        <v>32961.36</v>
      </c>
      <c r="P52" t="n">
        <v>167.33</v>
      </c>
      <c r="Q52" t="n">
        <v>988.08</v>
      </c>
      <c r="R52" t="n">
        <v>43.01</v>
      </c>
      <c r="S52" t="n">
        <v>35.43</v>
      </c>
      <c r="T52" t="n">
        <v>2767.56</v>
      </c>
      <c r="U52" t="n">
        <v>0.82</v>
      </c>
      <c r="V52" t="n">
        <v>0.88</v>
      </c>
      <c r="W52" t="n">
        <v>2.98</v>
      </c>
      <c r="X52" t="n">
        <v>0.17</v>
      </c>
      <c r="Y52" t="n">
        <v>1</v>
      </c>
      <c r="Z52" t="n">
        <v>10</v>
      </c>
      <c r="AA52" t="n">
        <v>411.1986795810602</v>
      </c>
      <c r="AB52" t="n">
        <v>562.6201742082369</v>
      </c>
      <c r="AC52" t="n">
        <v>508.9244944241759</v>
      </c>
      <c r="AD52" t="n">
        <v>411198.6795810602</v>
      </c>
      <c r="AE52" t="n">
        <v>562620.1742082369</v>
      </c>
      <c r="AF52" t="n">
        <v>2.505244519874316e-06</v>
      </c>
      <c r="AG52" t="n">
        <v>10.51432291666667</v>
      </c>
      <c r="AH52" t="n">
        <v>508924.4944241759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6.1892</v>
      </c>
      <c r="E53" t="n">
        <v>16.16</v>
      </c>
      <c r="F53" t="n">
        <v>12.93</v>
      </c>
      <c r="G53" t="n">
        <v>77.56999999999999</v>
      </c>
      <c r="H53" t="n">
        <v>0.92</v>
      </c>
      <c r="I53" t="n">
        <v>10</v>
      </c>
      <c r="J53" t="n">
        <v>265.83</v>
      </c>
      <c r="K53" t="n">
        <v>58.47</v>
      </c>
      <c r="L53" t="n">
        <v>13.75</v>
      </c>
      <c r="M53" t="n">
        <v>7</v>
      </c>
      <c r="N53" t="n">
        <v>68.59999999999999</v>
      </c>
      <c r="O53" t="n">
        <v>33019.37</v>
      </c>
      <c r="P53" t="n">
        <v>165.66</v>
      </c>
      <c r="Q53" t="n">
        <v>988.1900000000001</v>
      </c>
      <c r="R53" t="n">
        <v>43.1</v>
      </c>
      <c r="S53" t="n">
        <v>35.43</v>
      </c>
      <c r="T53" t="n">
        <v>2813.49</v>
      </c>
      <c r="U53" t="n">
        <v>0.82</v>
      </c>
      <c r="V53" t="n">
        <v>0.88</v>
      </c>
      <c r="W53" t="n">
        <v>2.98</v>
      </c>
      <c r="X53" t="n">
        <v>0.17</v>
      </c>
      <c r="Y53" t="n">
        <v>1</v>
      </c>
      <c r="Z53" t="n">
        <v>10</v>
      </c>
      <c r="AA53" t="n">
        <v>409.8791604612559</v>
      </c>
      <c r="AB53" t="n">
        <v>560.8147499354455</v>
      </c>
      <c r="AC53" t="n">
        <v>507.2913773100509</v>
      </c>
      <c r="AD53" t="n">
        <v>409879.1604612559</v>
      </c>
      <c r="AE53" t="n">
        <v>560814.7499354455</v>
      </c>
      <c r="AF53" t="n">
        <v>2.503990340003894e-06</v>
      </c>
      <c r="AG53" t="n">
        <v>10.52083333333333</v>
      </c>
      <c r="AH53" t="n">
        <v>507291.3773100509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6.1863</v>
      </c>
      <c r="E54" t="n">
        <v>16.16</v>
      </c>
      <c r="F54" t="n">
        <v>12.94</v>
      </c>
      <c r="G54" t="n">
        <v>77.61</v>
      </c>
      <c r="H54" t="n">
        <v>0.9399999999999999</v>
      </c>
      <c r="I54" t="n">
        <v>10</v>
      </c>
      <c r="J54" t="n">
        <v>266.3</v>
      </c>
      <c r="K54" t="n">
        <v>58.47</v>
      </c>
      <c r="L54" t="n">
        <v>14</v>
      </c>
      <c r="M54" t="n">
        <v>6</v>
      </c>
      <c r="N54" t="n">
        <v>68.81999999999999</v>
      </c>
      <c r="O54" t="n">
        <v>33077.47</v>
      </c>
      <c r="P54" t="n">
        <v>165.68</v>
      </c>
      <c r="Q54" t="n">
        <v>988.15</v>
      </c>
      <c r="R54" t="n">
        <v>43.27</v>
      </c>
      <c r="S54" t="n">
        <v>35.43</v>
      </c>
      <c r="T54" t="n">
        <v>2896.97</v>
      </c>
      <c r="U54" t="n">
        <v>0.82</v>
      </c>
      <c r="V54" t="n">
        <v>0.88</v>
      </c>
      <c r="W54" t="n">
        <v>2.99</v>
      </c>
      <c r="X54" t="n">
        <v>0.18</v>
      </c>
      <c r="Y54" t="n">
        <v>1</v>
      </c>
      <c r="Z54" t="n">
        <v>10</v>
      </c>
      <c r="AA54" t="n">
        <v>410.0384011867428</v>
      </c>
      <c r="AB54" t="n">
        <v>561.0326301212617</v>
      </c>
      <c r="AC54" t="n">
        <v>507.4884633167295</v>
      </c>
      <c r="AD54" t="n">
        <v>410038.4011867428</v>
      </c>
      <c r="AE54" t="n">
        <v>561032.6301212617</v>
      </c>
      <c r="AF54" t="n">
        <v>2.502817074963823e-06</v>
      </c>
      <c r="AG54" t="n">
        <v>10.52083333333333</v>
      </c>
      <c r="AH54" t="n">
        <v>507488.4633167295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6.1884</v>
      </c>
      <c r="E55" t="n">
        <v>16.16</v>
      </c>
      <c r="F55" t="n">
        <v>12.93</v>
      </c>
      <c r="G55" t="n">
        <v>77.58</v>
      </c>
      <c r="H55" t="n">
        <v>0.95</v>
      </c>
      <c r="I55" t="n">
        <v>10</v>
      </c>
      <c r="J55" t="n">
        <v>266.77</v>
      </c>
      <c r="K55" t="n">
        <v>58.47</v>
      </c>
      <c r="L55" t="n">
        <v>14.25</v>
      </c>
      <c r="M55" t="n">
        <v>5</v>
      </c>
      <c r="N55" t="n">
        <v>69.04000000000001</v>
      </c>
      <c r="O55" t="n">
        <v>33135.65</v>
      </c>
      <c r="P55" t="n">
        <v>165.27</v>
      </c>
      <c r="Q55" t="n">
        <v>988.08</v>
      </c>
      <c r="R55" t="n">
        <v>43.13</v>
      </c>
      <c r="S55" t="n">
        <v>35.43</v>
      </c>
      <c r="T55" t="n">
        <v>2825.7</v>
      </c>
      <c r="U55" t="n">
        <v>0.82</v>
      </c>
      <c r="V55" t="n">
        <v>0.88</v>
      </c>
      <c r="W55" t="n">
        <v>2.98</v>
      </c>
      <c r="X55" t="n">
        <v>0.18</v>
      </c>
      <c r="Y55" t="n">
        <v>1</v>
      </c>
      <c r="Z55" t="n">
        <v>10</v>
      </c>
      <c r="AA55" t="n">
        <v>409.5626650002239</v>
      </c>
      <c r="AB55" t="n">
        <v>560.3817068828674</v>
      </c>
      <c r="AC55" t="n">
        <v>506.8996632786311</v>
      </c>
      <c r="AD55" t="n">
        <v>409562.665000224</v>
      </c>
      <c r="AE55" t="n">
        <v>560381.7068828674</v>
      </c>
      <c r="AF55" t="n">
        <v>2.503666680682495e-06</v>
      </c>
      <c r="AG55" t="n">
        <v>10.52083333333333</v>
      </c>
      <c r="AH55" t="n">
        <v>506899.6632786311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6.1852</v>
      </c>
      <c r="E56" t="n">
        <v>16.17</v>
      </c>
      <c r="F56" t="n">
        <v>12.94</v>
      </c>
      <c r="G56" t="n">
        <v>77.63</v>
      </c>
      <c r="H56" t="n">
        <v>0.97</v>
      </c>
      <c r="I56" t="n">
        <v>10</v>
      </c>
      <c r="J56" t="n">
        <v>267.24</v>
      </c>
      <c r="K56" t="n">
        <v>58.47</v>
      </c>
      <c r="L56" t="n">
        <v>14.5</v>
      </c>
      <c r="M56" t="n">
        <v>5</v>
      </c>
      <c r="N56" t="n">
        <v>69.27</v>
      </c>
      <c r="O56" t="n">
        <v>33193.92</v>
      </c>
      <c r="P56" t="n">
        <v>164.71</v>
      </c>
      <c r="Q56" t="n">
        <v>988.09</v>
      </c>
      <c r="R56" t="n">
        <v>43.31</v>
      </c>
      <c r="S56" t="n">
        <v>35.43</v>
      </c>
      <c r="T56" t="n">
        <v>2916.8</v>
      </c>
      <c r="U56" t="n">
        <v>0.82</v>
      </c>
      <c r="V56" t="n">
        <v>0.88</v>
      </c>
      <c r="W56" t="n">
        <v>2.99</v>
      </c>
      <c r="X56" t="n">
        <v>0.18</v>
      </c>
      <c r="Y56" t="n">
        <v>1</v>
      </c>
      <c r="Z56" t="n">
        <v>10</v>
      </c>
      <c r="AA56" t="n">
        <v>409.2213944502891</v>
      </c>
      <c r="AB56" t="n">
        <v>559.9147654606523</v>
      </c>
      <c r="AC56" t="n">
        <v>506.4772860903958</v>
      </c>
      <c r="AD56" t="n">
        <v>409221.3944502891</v>
      </c>
      <c r="AE56" t="n">
        <v>559914.7654606523</v>
      </c>
      <c r="AF56" t="n">
        <v>2.502372043396899e-06</v>
      </c>
      <c r="AG56" t="n">
        <v>10.52734375</v>
      </c>
      <c r="AH56" t="n">
        <v>506477.2860903958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6.1861</v>
      </c>
      <c r="E57" t="n">
        <v>16.17</v>
      </c>
      <c r="F57" t="n">
        <v>12.94</v>
      </c>
      <c r="G57" t="n">
        <v>77.62</v>
      </c>
      <c r="H57" t="n">
        <v>0.98</v>
      </c>
      <c r="I57" t="n">
        <v>10</v>
      </c>
      <c r="J57" t="n">
        <v>267.71</v>
      </c>
      <c r="K57" t="n">
        <v>58.47</v>
      </c>
      <c r="L57" t="n">
        <v>14.75</v>
      </c>
      <c r="M57" t="n">
        <v>4</v>
      </c>
      <c r="N57" t="n">
        <v>69.48999999999999</v>
      </c>
      <c r="O57" t="n">
        <v>33252.27</v>
      </c>
      <c r="P57" t="n">
        <v>163.88</v>
      </c>
      <c r="Q57" t="n">
        <v>988.08</v>
      </c>
      <c r="R57" t="n">
        <v>43.22</v>
      </c>
      <c r="S57" t="n">
        <v>35.43</v>
      </c>
      <c r="T57" t="n">
        <v>2871.21</v>
      </c>
      <c r="U57" t="n">
        <v>0.82</v>
      </c>
      <c r="V57" t="n">
        <v>0.88</v>
      </c>
      <c r="W57" t="n">
        <v>2.99</v>
      </c>
      <c r="X57" t="n">
        <v>0.18</v>
      </c>
      <c r="Y57" t="n">
        <v>1</v>
      </c>
      <c r="Z57" t="n">
        <v>10</v>
      </c>
      <c r="AA57" t="n">
        <v>408.4615510323864</v>
      </c>
      <c r="AB57" t="n">
        <v>558.8751141743521</v>
      </c>
      <c r="AC57" t="n">
        <v>505.5368576637005</v>
      </c>
      <c r="AD57" t="n">
        <v>408461.5510323864</v>
      </c>
      <c r="AE57" t="n">
        <v>558875.1141743521</v>
      </c>
      <c r="AF57" t="n">
        <v>2.502736160133473e-06</v>
      </c>
      <c r="AG57" t="n">
        <v>10.52734375</v>
      </c>
      <c r="AH57" t="n">
        <v>505536.8576637005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6.213</v>
      </c>
      <c r="E58" t="n">
        <v>16.1</v>
      </c>
      <c r="F58" t="n">
        <v>12.91</v>
      </c>
      <c r="G58" t="n">
        <v>86.09</v>
      </c>
      <c r="H58" t="n">
        <v>1</v>
      </c>
      <c r="I58" t="n">
        <v>9</v>
      </c>
      <c r="J58" t="n">
        <v>268.19</v>
      </c>
      <c r="K58" t="n">
        <v>58.47</v>
      </c>
      <c r="L58" t="n">
        <v>15</v>
      </c>
      <c r="M58" t="n">
        <v>1</v>
      </c>
      <c r="N58" t="n">
        <v>69.70999999999999</v>
      </c>
      <c r="O58" t="n">
        <v>33310.7</v>
      </c>
      <c r="P58" t="n">
        <v>162.89</v>
      </c>
      <c r="Q58" t="n">
        <v>988.12</v>
      </c>
      <c r="R58" t="n">
        <v>42.52</v>
      </c>
      <c r="S58" t="n">
        <v>35.43</v>
      </c>
      <c r="T58" t="n">
        <v>2525.49</v>
      </c>
      <c r="U58" t="n">
        <v>0.83</v>
      </c>
      <c r="V58" t="n">
        <v>0.88</v>
      </c>
      <c r="W58" t="n">
        <v>2.98</v>
      </c>
      <c r="X58" t="n">
        <v>0.16</v>
      </c>
      <c r="Y58" t="n">
        <v>1</v>
      </c>
      <c r="Z58" t="n">
        <v>10</v>
      </c>
      <c r="AA58" t="n">
        <v>406.4071931416564</v>
      </c>
      <c r="AB58" t="n">
        <v>556.0642510763817</v>
      </c>
      <c r="AC58" t="n">
        <v>502.9942593947291</v>
      </c>
      <c r="AD58" t="n">
        <v>406407.1931416563</v>
      </c>
      <c r="AE58" t="n">
        <v>556064.2510763817</v>
      </c>
      <c r="AF58" t="n">
        <v>2.513619204815517e-06</v>
      </c>
      <c r="AG58" t="n">
        <v>10.48177083333333</v>
      </c>
      <c r="AH58" t="n">
        <v>502994.259394729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6.2103</v>
      </c>
      <c r="E59" t="n">
        <v>16.1</v>
      </c>
      <c r="F59" t="n">
        <v>12.92</v>
      </c>
      <c r="G59" t="n">
        <v>86.14</v>
      </c>
      <c r="H59" t="n">
        <v>1.01</v>
      </c>
      <c r="I59" t="n">
        <v>9</v>
      </c>
      <c r="J59" t="n">
        <v>268.66</v>
      </c>
      <c r="K59" t="n">
        <v>58.47</v>
      </c>
      <c r="L59" t="n">
        <v>15.25</v>
      </c>
      <c r="M59" t="n">
        <v>0</v>
      </c>
      <c r="N59" t="n">
        <v>69.94</v>
      </c>
      <c r="O59" t="n">
        <v>33369.22</v>
      </c>
      <c r="P59" t="n">
        <v>162.99</v>
      </c>
      <c r="Q59" t="n">
        <v>988.08</v>
      </c>
      <c r="R59" t="n">
        <v>42.67</v>
      </c>
      <c r="S59" t="n">
        <v>35.43</v>
      </c>
      <c r="T59" t="n">
        <v>2599.11</v>
      </c>
      <c r="U59" t="n">
        <v>0.83</v>
      </c>
      <c r="V59" t="n">
        <v>0.88</v>
      </c>
      <c r="W59" t="n">
        <v>2.99</v>
      </c>
      <c r="X59" t="n">
        <v>0.17</v>
      </c>
      <c r="Y59" t="n">
        <v>1</v>
      </c>
      <c r="Z59" t="n">
        <v>10</v>
      </c>
      <c r="AA59" t="n">
        <v>406.6278931142984</v>
      </c>
      <c r="AB59" t="n">
        <v>556.3662225155462</v>
      </c>
      <c r="AC59" t="n">
        <v>503.2674111035593</v>
      </c>
      <c r="AD59" t="n">
        <v>406627.8931142985</v>
      </c>
      <c r="AE59" t="n">
        <v>556366.2225155461</v>
      </c>
      <c r="AF59" t="n">
        <v>2.512526854605795e-06</v>
      </c>
      <c r="AG59" t="n">
        <v>10.48177083333333</v>
      </c>
      <c r="AH59" t="n">
        <v>503267.4111035593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5.8789</v>
      </c>
      <c r="E2" t="n">
        <v>17.01</v>
      </c>
      <c r="F2" t="n">
        <v>14.11</v>
      </c>
      <c r="G2" t="n">
        <v>12.45</v>
      </c>
      <c r="H2" t="n">
        <v>0.24</v>
      </c>
      <c r="I2" t="n">
        <v>68</v>
      </c>
      <c r="J2" t="n">
        <v>71.52</v>
      </c>
      <c r="K2" t="n">
        <v>32.27</v>
      </c>
      <c r="L2" t="n">
        <v>1</v>
      </c>
      <c r="M2" t="n">
        <v>66</v>
      </c>
      <c r="N2" t="n">
        <v>8.25</v>
      </c>
      <c r="O2" t="n">
        <v>9054.6</v>
      </c>
      <c r="P2" t="n">
        <v>92.47</v>
      </c>
      <c r="Q2" t="n">
        <v>988.22</v>
      </c>
      <c r="R2" t="n">
        <v>79.95</v>
      </c>
      <c r="S2" t="n">
        <v>35.43</v>
      </c>
      <c r="T2" t="n">
        <v>20944.2</v>
      </c>
      <c r="U2" t="n">
        <v>0.44</v>
      </c>
      <c r="V2" t="n">
        <v>0.8100000000000001</v>
      </c>
      <c r="W2" t="n">
        <v>3.07</v>
      </c>
      <c r="X2" t="n">
        <v>1.35</v>
      </c>
      <c r="Y2" t="n">
        <v>1</v>
      </c>
      <c r="Z2" t="n">
        <v>10</v>
      </c>
      <c r="AA2" t="n">
        <v>300.7387999723337</v>
      </c>
      <c r="AB2" t="n">
        <v>411.4840937816184</v>
      </c>
      <c r="AC2" t="n">
        <v>372.2126293926528</v>
      </c>
      <c r="AD2" t="n">
        <v>300738.7999723337</v>
      </c>
      <c r="AE2" t="n">
        <v>411484.0937816184</v>
      </c>
      <c r="AF2" t="n">
        <v>3.505260030685095e-06</v>
      </c>
      <c r="AG2" t="n">
        <v>11.07421875</v>
      </c>
      <c r="AH2" t="n">
        <v>372212.6293926528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6.0917</v>
      </c>
      <c r="E3" t="n">
        <v>16.42</v>
      </c>
      <c r="F3" t="n">
        <v>13.78</v>
      </c>
      <c r="G3" t="n">
        <v>16.21</v>
      </c>
      <c r="H3" t="n">
        <v>0.3</v>
      </c>
      <c r="I3" t="n">
        <v>51</v>
      </c>
      <c r="J3" t="n">
        <v>71.81</v>
      </c>
      <c r="K3" t="n">
        <v>32.27</v>
      </c>
      <c r="L3" t="n">
        <v>1.25</v>
      </c>
      <c r="M3" t="n">
        <v>49</v>
      </c>
      <c r="N3" t="n">
        <v>8.289999999999999</v>
      </c>
      <c r="O3" t="n">
        <v>9090.98</v>
      </c>
      <c r="P3" t="n">
        <v>86.77</v>
      </c>
      <c r="Q3" t="n">
        <v>988.1799999999999</v>
      </c>
      <c r="R3" t="n">
        <v>69.70999999999999</v>
      </c>
      <c r="S3" t="n">
        <v>35.43</v>
      </c>
      <c r="T3" t="n">
        <v>15911.22</v>
      </c>
      <c r="U3" t="n">
        <v>0.51</v>
      </c>
      <c r="V3" t="n">
        <v>0.83</v>
      </c>
      <c r="W3" t="n">
        <v>3.05</v>
      </c>
      <c r="X3" t="n">
        <v>1.02</v>
      </c>
      <c r="Y3" t="n">
        <v>1</v>
      </c>
      <c r="Z3" t="n">
        <v>10</v>
      </c>
      <c r="AA3" t="n">
        <v>290.292509390776</v>
      </c>
      <c r="AB3" t="n">
        <v>397.1910181501164</v>
      </c>
      <c r="AC3" t="n">
        <v>359.2836648389637</v>
      </c>
      <c r="AD3" t="n">
        <v>290292.509390776</v>
      </c>
      <c r="AE3" t="n">
        <v>397191.0181501164</v>
      </c>
      <c r="AF3" t="n">
        <v>3.632140796564731e-06</v>
      </c>
      <c r="AG3" t="n">
        <v>10.69010416666667</v>
      </c>
      <c r="AH3" t="n">
        <v>359283.6648389637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6.2343</v>
      </c>
      <c r="E4" t="n">
        <v>16.04</v>
      </c>
      <c r="F4" t="n">
        <v>13.56</v>
      </c>
      <c r="G4" t="n">
        <v>19.84</v>
      </c>
      <c r="H4" t="n">
        <v>0.36</v>
      </c>
      <c r="I4" t="n">
        <v>41</v>
      </c>
      <c r="J4" t="n">
        <v>72.11</v>
      </c>
      <c r="K4" t="n">
        <v>32.27</v>
      </c>
      <c r="L4" t="n">
        <v>1.5</v>
      </c>
      <c r="M4" t="n">
        <v>35</v>
      </c>
      <c r="N4" t="n">
        <v>8.34</v>
      </c>
      <c r="O4" t="n">
        <v>9127.379999999999</v>
      </c>
      <c r="P4" t="n">
        <v>82.16</v>
      </c>
      <c r="Q4" t="n">
        <v>988.17</v>
      </c>
      <c r="R4" t="n">
        <v>62.66</v>
      </c>
      <c r="S4" t="n">
        <v>35.43</v>
      </c>
      <c r="T4" t="n">
        <v>12434.02</v>
      </c>
      <c r="U4" t="n">
        <v>0.57</v>
      </c>
      <c r="V4" t="n">
        <v>0.84</v>
      </c>
      <c r="W4" t="n">
        <v>3.03</v>
      </c>
      <c r="X4" t="n">
        <v>0.8</v>
      </c>
      <c r="Y4" t="n">
        <v>1</v>
      </c>
      <c r="Z4" t="n">
        <v>10</v>
      </c>
      <c r="AA4" t="n">
        <v>272.8468730109023</v>
      </c>
      <c r="AB4" t="n">
        <v>373.3211288080151</v>
      </c>
      <c r="AC4" t="n">
        <v>337.6918842340725</v>
      </c>
      <c r="AD4" t="n">
        <v>272846.8730109023</v>
      </c>
      <c r="AE4" t="n">
        <v>373321.1288080151</v>
      </c>
      <c r="AF4" t="n">
        <v>3.717165219564899e-06</v>
      </c>
      <c r="AG4" t="n">
        <v>10.44270833333333</v>
      </c>
      <c r="AH4" t="n">
        <v>337691.8842340725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6.3097</v>
      </c>
      <c r="E5" t="n">
        <v>15.85</v>
      </c>
      <c r="F5" t="n">
        <v>13.46</v>
      </c>
      <c r="G5" t="n">
        <v>23.07</v>
      </c>
      <c r="H5" t="n">
        <v>0.42</v>
      </c>
      <c r="I5" t="n">
        <v>35</v>
      </c>
      <c r="J5" t="n">
        <v>72.40000000000001</v>
      </c>
      <c r="K5" t="n">
        <v>32.27</v>
      </c>
      <c r="L5" t="n">
        <v>1.75</v>
      </c>
      <c r="M5" t="n">
        <v>12</v>
      </c>
      <c r="N5" t="n">
        <v>8.380000000000001</v>
      </c>
      <c r="O5" t="n">
        <v>9163.799999999999</v>
      </c>
      <c r="P5" t="n">
        <v>79.05</v>
      </c>
      <c r="Q5" t="n">
        <v>988.4400000000001</v>
      </c>
      <c r="R5" t="n">
        <v>58.85</v>
      </c>
      <c r="S5" t="n">
        <v>35.43</v>
      </c>
      <c r="T5" t="n">
        <v>10562.98</v>
      </c>
      <c r="U5" t="n">
        <v>0.6</v>
      </c>
      <c r="V5" t="n">
        <v>0.85</v>
      </c>
      <c r="W5" t="n">
        <v>3.05</v>
      </c>
      <c r="X5" t="n">
        <v>0.7</v>
      </c>
      <c r="Y5" t="n">
        <v>1</v>
      </c>
      <c r="Z5" t="n">
        <v>10</v>
      </c>
      <c r="AA5" t="n">
        <v>268.6425747693995</v>
      </c>
      <c r="AB5" t="n">
        <v>367.5686224734432</v>
      </c>
      <c r="AC5" t="n">
        <v>332.4883890303786</v>
      </c>
      <c r="AD5" t="n">
        <v>268642.5747693995</v>
      </c>
      <c r="AE5" t="n">
        <v>367568.6224734432</v>
      </c>
      <c r="AF5" t="n">
        <v>3.762122032287289e-06</v>
      </c>
      <c r="AG5" t="n">
        <v>10.31901041666667</v>
      </c>
      <c r="AH5" t="n">
        <v>332488.3890303787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6.3223</v>
      </c>
      <c r="E6" t="n">
        <v>15.82</v>
      </c>
      <c r="F6" t="n">
        <v>13.44</v>
      </c>
      <c r="G6" t="n">
        <v>23.73</v>
      </c>
      <c r="H6" t="n">
        <v>0.48</v>
      </c>
      <c r="I6" t="n">
        <v>34</v>
      </c>
      <c r="J6" t="n">
        <v>72.7</v>
      </c>
      <c r="K6" t="n">
        <v>32.27</v>
      </c>
      <c r="L6" t="n">
        <v>2</v>
      </c>
      <c r="M6" t="n">
        <v>2</v>
      </c>
      <c r="N6" t="n">
        <v>8.43</v>
      </c>
      <c r="O6" t="n">
        <v>9200.25</v>
      </c>
      <c r="P6" t="n">
        <v>78.45999999999999</v>
      </c>
      <c r="Q6" t="n">
        <v>988.3</v>
      </c>
      <c r="R6" t="n">
        <v>58.07</v>
      </c>
      <c r="S6" t="n">
        <v>35.43</v>
      </c>
      <c r="T6" t="n">
        <v>10174.22</v>
      </c>
      <c r="U6" t="n">
        <v>0.61</v>
      </c>
      <c r="V6" t="n">
        <v>0.85</v>
      </c>
      <c r="W6" t="n">
        <v>3.06</v>
      </c>
      <c r="X6" t="n">
        <v>0.6899999999999999</v>
      </c>
      <c r="Y6" t="n">
        <v>1</v>
      </c>
      <c r="Z6" t="n">
        <v>10</v>
      </c>
      <c r="AA6" t="n">
        <v>267.8810064121487</v>
      </c>
      <c r="AB6" t="n">
        <v>366.526611049028</v>
      </c>
      <c r="AC6" t="n">
        <v>331.5458257138374</v>
      </c>
      <c r="AD6" t="n">
        <v>267881.0064121487</v>
      </c>
      <c r="AE6" t="n">
        <v>366526.6110490279</v>
      </c>
      <c r="AF6" t="n">
        <v>3.769634709214372e-06</v>
      </c>
      <c r="AG6" t="n">
        <v>10.29947916666667</v>
      </c>
      <c r="AH6" t="n">
        <v>331545.8257138374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6.3228</v>
      </c>
      <c r="E7" t="n">
        <v>15.82</v>
      </c>
      <c r="F7" t="n">
        <v>13.44</v>
      </c>
      <c r="G7" t="n">
        <v>23.72</v>
      </c>
      <c r="H7" t="n">
        <v>0.54</v>
      </c>
      <c r="I7" t="n">
        <v>34</v>
      </c>
      <c r="J7" t="n">
        <v>73</v>
      </c>
      <c r="K7" t="n">
        <v>32.27</v>
      </c>
      <c r="L7" t="n">
        <v>2.25</v>
      </c>
      <c r="M7" t="n">
        <v>0</v>
      </c>
      <c r="N7" t="n">
        <v>8.48</v>
      </c>
      <c r="O7" t="n">
        <v>9236.709999999999</v>
      </c>
      <c r="P7" t="n">
        <v>78.77</v>
      </c>
      <c r="Q7" t="n">
        <v>988.29</v>
      </c>
      <c r="R7" t="n">
        <v>58.08</v>
      </c>
      <c r="S7" t="n">
        <v>35.43</v>
      </c>
      <c r="T7" t="n">
        <v>10183.37</v>
      </c>
      <c r="U7" t="n">
        <v>0.61</v>
      </c>
      <c r="V7" t="n">
        <v>0.85</v>
      </c>
      <c r="W7" t="n">
        <v>3.06</v>
      </c>
      <c r="X7" t="n">
        <v>0.6899999999999999</v>
      </c>
      <c r="Y7" t="n">
        <v>1</v>
      </c>
      <c r="Z7" t="n">
        <v>10</v>
      </c>
      <c r="AA7" t="n">
        <v>268.1398073560405</v>
      </c>
      <c r="AB7" t="n">
        <v>366.8807139179524</v>
      </c>
      <c r="AC7" t="n">
        <v>331.8661335019382</v>
      </c>
      <c r="AD7" t="n">
        <v>268139.8073560405</v>
      </c>
      <c r="AE7" t="n">
        <v>366880.7139179524</v>
      </c>
      <c r="AF7" t="n">
        <v>3.769932831314654e-06</v>
      </c>
      <c r="AG7" t="n">
        <v>10.29947916666667</v>
      </c>
      <c r="AH7" t="n">
        <v>331866.1335019382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6.0269</v>
      </c>
      <c r="E2" t="n">
        <v>16.59</v>
      </c>
      <c r="F2" t="n">
        <v>14.15</v>
      </c>
      <c r="G2" t="n">
        <v>12.67</v>
      </c>
      <c r="H2" t="n">
        <v>0.43</v>
      </c>
      <c r="I2" t="n">
        <v>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56.04</v>
      </c>
      <c r="Q2" t="n">
        <v>988.4</v>
      </c>
      <c r="R2" t="n">
        <v>78.67</v>
      </c>
      <c r="S2" t="n">
        <v>35.43</v>
      </c>
      <c r="T2" t="n">
        <v>20311.91</v>
      </c>
      <c r="U2" t="n">
        <v>0.45</v>
      </c>
      <c r="V2" t="n">
        <v>0.8100000000000001</v>
      </c>
      <c r="W2" t="n">
        <v>3.15</v>
      </c>
      <c r="X2" t="n">
        <v>1.39</v>
      </c>
      <c r="Y2" t="n">
        <v>1</v>
      </c>
      <c r="Z2" t="n">
        <v>10</v>
      </c>
      <c r="AA2" t="n">
        <v>242.8382404122162</v>
      </c>
      <c r="AB2" t="n">
        <v>332.2619937989014</v>
      </c>
      <c r="AC2" t="n">
        <v>300.5513754434702</v>
      </c>
      <c r="AD2" t="n">
        <v>242838.2404122162</v>
      </c>
      <c r="AE2" t="n">
        <v>332261.9937989014</v>
      </c>
      <c r="AF2" t="n">
        <v>4.220060523914754e-06</v>
      </c>
      <c r="AG2" t="n">
        <v>10.80078125</v>
      </c>
      <c r="AH2" t="n">
        <v>300551.3754434702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4.7598</v>
      </c>
      <c r="E2" t="n">
        <v>21.01</v>
      </c>
      <c r="F2" t="n">
        <v>15.23</v>
      </c>
      <c r="G2" t="n">
        <v>7.43</v>
      </c>
      <c r="H2" t="n">
        <v>0.12</v>
      </c>
      <c r="I2" t="n">
        <v>123</v>
      </c>
      <c r="J2" t="n">
        <v>141.81</v>
      </c>
      <c r="K2" t="n">
        <v>47.83</v>
      </c>
      <c r="L2" t="n">
        <v>1</v>
      </c>
      <c r="M2" t="n">
        <v>121</v>
      </c>
      <c r="N2" t="n">
        <v>22.98</v>
      </c>
      <c r="O2" t="n">
        <v>17723.39</v>
      </c>
      <c r="P2" t="n">
        <v>170.38</v>
      </c>
      <c r="Q2" t="n">
        <v>988.39</v>
      </c>
      <c r="R2" t="n">
        <v>115.01</v>
      </c>
      <c r="S2" t="n">
        <v>35.43</v>
      </c>
      <c r="T2" t="n">
        <v>38200.59</v>
      </c>
      <c r="U2" t="n">
        <v>0.31</v>
      </c>
      <c r="V2" t="n">
        <v>0.75</v>
      </c>
      <c r="W2" t="n">
        <v>3.16</v>
      </c>
      <c r="X2" t="n">
        <v>2.47</v>
      </c>
      <c r="Y2" t="n">
        <v>1</v>
      </c>
      <c r="Z2" t="n">
        <v>10</v>
      </c>
      <c r="AA2" t="n">
        <v>511.0152799962714</v>
      </c>
      <c r="AB2" t="n">
        <v>699.1936504939487</v>
      </c>
      <c r="AC2" t="n">
        <v>632.4635898152571</v>
      </c>
      <c r="AD2" t="n">
        <v>511015.2799962714</v>
      </c>
      <c r="AE2" t="n">
        <v>699193.6504939487</v>
      </c>
      <c r="AF2" t="n">
        <v>2.274013507304453e-06</v>
      </c>
      <c r="AG2" t="n">
        <v>13.67838541666667</v>
      </c>
      <c r="AH2" t="n">
        <v>632463.5898152571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5.0925</v>
      </c>
      <c r="E3" t="n">
        <v>19.64</v>
      </c>
      <c r="F3" t="n">
        <v>14.66</v>
      </c>
      <c r="G3" t="n">
        <v>9.26</v>
      </c>
      <c r="H3" t="n">
        <v>0.16</v>
      </c>
      <c r="I3" t="n">
        <v>95</v>
      </c>
      <c r="J3" t="n">
        <v>142.15</v>
      </c>
      <c r="K3" t="n">
        <v>47.83</v>
      </c>
      <c r="L3" t="n">
        <v>1.25</v>
      </c>
      <c r="M3" t="n">
        <v>93</v>
      </c>
      <c r="N3" t="n">
        <v>23.07</v>
      </c>
      <c r="O3" t="n">
        <v>17765.46</v>
      </c>
      <c r="P3" t="n">
        <v>162.75</v>
      </c>
      <c r="Q3" t="n">
        <v>988.42</v>
      </c>
      <c r="R3" t="n">
        <v>97.05</v>
      </c>
      <c r="S3" t="n">
        <v>35.43</v>
      </c>
      <c r="T3" t="n">
        <v>29361.1</v>
      </c>
      <c r="U3" t="n">
        <v>0.37</v>
      </c>
      <c r="V3" t="n">
        <v>0.78</v>
      </c>
      <c r="W3" t="n">
        <v>3.12</v>
      </c>
      <c r="X3" t="n">
        <v>1.91</v>
      </c>
      <c r="Y3" t="n">
        <v>1</v>
      </c>
      <c r="Z3" t="n">
        <v>10</v>
      </c>
      <c r="AA3" t="n">
        <v>471.2617223102124</v>
      </c>
      <c r="AB3" t="n">
        <v>644.8010790646949</v>
      </c>
      <c r="AC3" t="n">
        <v>583.2621690627581</v>
      </c>
      <c r="AD3" t="n">
        <v>471261.7223102124</v>
      </c>
      <c r="AE3" t="n">
        <v>644801.0790646949</v>
      </c>
      <c r="AF3" t="n">
        <v>2.432962264369916e-06</v>
      </c>
      <c r="AG3" t="n">
        <v>12.78645833333333</v>
      </c>
      <c r="AH3" t="n">
        <v>583262.1690627581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5.3462</v>
      </c>
      <c r="E4" t="n">
        <v>18.7</v>
      </c>
      <c r="F4" t="n">
        <v>14.28</v>
      </c>
      <c r="G4" t="n">
        <v>11.27</v>
      </c>
      <c r="H4" t="n">
        <v>0.19</v>
      </c>
      <c r="I4" t="n">
        <v>76</v>
      </c>
      <c r="J4" t="n">
        <v>142.49</v>
      </c>
      <c r="K4" t="n">
        <v>47.83</v>
      </c>
      <c r="L4" t="n">
        <v>1.5</v>
      </c>
      <c r="M4" t="n">
        <v>74</v>
      </c>
      <c r="N4" t="n">
        <v>23.16</v>
      </c>
      <c r="O4" t="n">
        <v>17807.56</v>
      </c>
      <c r="P4" t="n">
        <v>156.98</v>
      </c>
      <c r="Q4" t="n">
        <v>988.23</v>
      </c>
      <c r="R4" t="n">
        <v>85.15000000000001</v>
      </c>
      <c r="S4" t="n">
        <v>35.43</v>
      </c>
      <c r="T4" t="n">
        <v>23507.29</v>
      </c>
      <c r="U4" t="n">
        <v>0.42</v>
      </c>
      <c r="V4" t="n">
        <v>0.8</v>
      </c>
      <c r="W4" t="n">
        <v>3.09</v>
      </c>
      <c r="X4" t="n">
        <v>1.53</v>
      </c>
      <c r="Y4" t="n">
        <v>1</v>
      </c>
      <c r="Z4" t="n">
        <v>10</v>
      </c>
      <c r="AA4" t="n">
        <v>440.9663065746719</v>
      </c>
      <c r="AB4" t="n">
        <v>603.3495547159145</v>
      </c>
      <c r="AC4" t="n">
        <v>545.7667200202452</v>
      </c>
      <c r="AD4" t="n">
        <v>440966.3065746719</v>
      </c>
      <c r="AE4" t="n">
        <v>603349.5547159144</v>
      </c>
      <c r="AF4" t="n">
        <v>2.554168455134893e-06</v>
      </c>
      <c r="AG4" t="n">
        <v>12.17447916666667</v>
      </c>
      <c r="AH4" t="n">
        <v>545766.7200202452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5.5239</v>
      </c>
      <c r="E5" t="n">
        <v>18.1</v>
      </c>
      <c r="F5" t="n">
        <v>14.03</v>
      </c>
      <c r="G5" t="n">
        <v>13.15</v>
      </c>
      <c r="H5" t="n">
        <v>0.22</v>
      </c>
      <c r="I5" t="n">
        <v>64</v>
      </c>
      <c r="J5" t="n">
        <v>142.83</v>
      </c>
      <c r="K5" t="n">
        <v>47.83</v>
      </c>
      <c r="L5" t="n">
        <v>1.75</v>
      </c>
      <c r="M5" t="n">
        <v>62</v>
      </c>
      <c r="N5" t="n">
        <v>23.25</v>
      </c>
      <c r="O5" t="n">
        <v>17849.7</v>
      </c>
      <c r="P5" t="n">
        <v>152.85</v>
      </c>
      <c r="Q5" t="n">
        <v>988.33</v>
      </c>
      <c r="R5" t="n">
        <v>77.37</v>
      </c>
      <c r="S5" t="n">
        <v>35.43</v>
      </c>
      <c r="T5" t="n">
        <v>19675.18</v>
      </c>
      <c r="U5" t="n">
        <v>0.46</v>
      </c>
      <c r="V5" t="n">
        <v>0.8100000000000001</v>
      </c>
      <c r="W5" t="n">
        <v>3.07</v>
      </c>
      <c r="X5" t="n">
        <v>1.27</v>
      </c>
      <c r="Y5" t="n">
        <v>1</v>
      </c>
      <c r="Z5" t="n">
        <v>10</v>
      </c>
      <c r="AA5" t="n">
        <v>417.2995746348605</v>
      </c>
      <c r="AB5" t="n">
        <v>570.9676879733403</v>
      </c>
      <c r="AC5" t="n">
        <v>516.475333191347</v>
      </c>
      <c r="AD5" t="n">
        <v>417299.5746348605</v>
      </c>
      <c r="AE5" t="n">
        <v>570967.6879733403</v>
      </c>
      <c r="AF5" t="n">
        <v>2.639065341610796e-06</v>
      </c>
      <c r="AG5" t="n">
        <v>11.78385416666667</v>
      </c>
      <c r="AH5" t="n">
        <v>516475.333191347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5.6658</v>
      </c>
      <c r="E6" t="n">
        <v>17.65</v>
      </c>
      <c r="F6" t="n">
        <v>13.83</v>
      </c>
      <c r="G6" t="n">
        <v>15.09</v>
      </c>
      <c r="H6" t="n">
        <v>0.25</v>
      </c>
      <c r="I6" t="n">
        <v>55</v>
      </c>
      <c r="J6" t="n">
        <v>143.17</v>
      </c>
      <c r="K6" t="n">
        <v>47.83</v>
      </c>
      <c r="L6" t="n">
        <v>2</v>
      </c>
      <c r="M6" t="n">
        <v>53</v>
      </c>
      <c r="N6" t="n">
        <v>23.34</v>
      </c>
      <c r="O6" t="n">
        <v>17891.86</v>
      </c>
      <c r="P6" t="n">
        <v>149.29</v>
      </c>
      <c r="Q6" t="n">
        <v>988.14</v>
      </c>
      <c r="R6" t="n">
        <v>71.23</v>
      </c>
      <c r="S6" t="n">
        <v>35.43</v>
      </c>
      <c r="T6" t="n">
        <v>16652.96</v>
      </c>
      <c r="U6" t="n">
        <v>0.5</v>
      </c>
      <c r="V6" t="n">
        <v>0.82</v>
      </c>
      <c r="W6" t="n">
        <v>3.05</v>
      </c>
      <c r="X6" t="n">
        <v>1.08</v>
      </c>
      <c r="Y6" t="n">
        <v>1</v>
      </c>
      <c r="Z6" t="n">
        <v>10</v>
      </c>
      <c r="AA6" t="n">
        <v>407.7257630094617</v>
      </c>
      <c r="AB6" t="n">
        <v>557.86837654071</v>
      </c>
      <c r="AC6" t="n">
        <v>504.6262016568479</v>
      </c>
      <c r="AD6" t="n">
        <v>407725.7630094617</v>
      </c>
      <c r="AE6" t="n">
        <v>557868.37654071</v>
      </c>
      <c r="AF6" t="n">
        <v>2.706858634750529e-06</v>
      </c>
      <c r="AG6" t="n">
        <v>11.49088541666667</v>
      </c>
      <c r="AH6" t="n">
        <v>504626.2016568478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5.777</v>
      </c>
      <c r="E7" t="n">
        <v>17.31</v>
      </c>
      <c r="F7" t="n">
        <v>13.7</v>
      </c>
      <c r="G7" t="n">
        <v>17.12</v>
      </c>
      <c r="H7" t="n">
        <v>0.28</v>
      </c>
      <c r="I7" t="n">
        <v>48</v>
      </c>
      <c r="J7" t="n">
        <v>143.51</v>
      </c>
      <c r="K7" t="n">
        <v>47.83</v>
      </c>
      <c r="L7" t="n">
        <v>2.25</v>
      </c>
      <c r="M7" t="n">
        <v>46</v>
      </c>
      <c r="N7" t="n">
        <v>23.44</v>
      </c>
      <c r="O7" t="n">
        <v>17934.06</v>
      </c>
      <c r="P7" t="n">
        <v>146.25</v>
      </c>
      <c r="Q7" t="n">
        <v>988.27</v>
      </c>
      <c r="R7" t="n">
        <v>67.05</v>
      </c>
      <c r="S7" t="n">
        <v>35.43</v>
      </c>
      <c r="T7" t="n">
        <v>14596.83</v>
      </c>
      <c r="U7" t="n">
        <v>0.53</v>
      </c>
      <c r="V7" t="n">
        <v>0.83</v>
      </c>
      <c r="W7" t="n">
        <v>3.04</v>
      </c>
      <c r="X7" t="n">
        <v>0.9399999999999999</v>
      </c>
      <c r="Y7" t="n">
        <v>1</v>
      </c>
      <c r="Z7" t="n">
        <v>10</v>
      </c>
      <c r="AA7" t="n">
        <v>400.5475738735087</v>
      </c>
      <c r="AB7" t="n">
        <v>548.0468614855446</v>
      </c>
      <c r="AC7" t="n">
        <v>495.7420382139645</v>
      </c>
      <c r="AD7" t="n">
        <v>400547.5738735087</v>
      </c>
      <c r="AE7" t="n">
        <v>548046.8614855446</v>
      </c>
      <c r="AF7" t="n">
        <v>2.759984879973491e-06</v>
      </c>
      <c r="AG7" t="n">
        <v>11.26953125</v>
      </c>
      <c r="AH7" t="n">
        <v>495742.0382139644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5.8806</v>
      </c>
      <c r="E8" t="n">
        <v>17</v>
      </c>
      <c r="F8" t="n">
        <v>13.56</v>
      </c>
      <c r="G8" t="n">
        <v>19.38</v>
      </c>
      <c r="H8" t="n">
        <v>0.31</v>
      </c>
      <c r="I8" t="n">
        <v>42</v>
      </c>
      <c r="J8" t="n">
        <v>143.86</v>
      </c>
      <c r="K8" t="n">
        <v>47.83</v>
      </c>
      <c r="L8" t="n">
        <v>2.5</v>
      </c>
      <c r="M8" t="n">
        <v>40</v>
      </c>
      <c r="N8" t="n">
        <v>23.53</v>
      </c>
      <c r="O8" t="n">
        <v>17976.29</v>
      </c>
      <c r="P8" t="n">
        <v>143.08</v>
      </c>
      <c r="Q8" t="n">
        <v>988.12</v>
      </c>
      <c r="R8" t="n">
        <v>63.28</v>
      </c>
      <c r="S8" t="n">
        <v>35.43</v>
      </c>
      <c r="T8" t="n">
        <v>12740.6</v>
      </c>
      <c r="U8" t="n">
        <v>0.5600000000000001</v>
      </c>
      <c r="V8" t="n">
        <v>0.84</v>
      </c>
      <c r="W8" t="n">
        <v>3.02</v>
      </c>
      <c r="X8" t="n">
        <v>0.8100000000000001</v>
      </c>
      <c r="Y8" t="n">
        <v>1</v>
      </c>
      <c r="Z8" t="n">
        <v>10</v>
      </c>
      <c r="AA8" t="n">
        <v>382.367272391259</v>
      </c>
      <c r="AB8" t="n">
        <v>523.1717709392354</v>
      </c>
      <c r="AC8" t="n">
        <v>473.2409913969863</v>
      </c>
      <c r="AD8" t="n">
        <v>382367.272391259</v>
      </c>
      <c r="AE8" t="n">
        <v>523171.7709392355</v>
      </c>
      <c r="AF8" t="n">
        <v>2.809480194767546e-06</v>
      </c>
      <c r="AG8" t="n">
        <v>11.06770833333333</v>
      </c>
      <c r="AH8" t="n">
        <v>473240.9913969862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5.9463</v>
      </c>
      <c r="E9" t="n">
        <v>16.82</v>
      </c>
      <c r="F9" t="n">
        <v>13.49</v>
      </c>
      <c r="G9" t="n">
        <v>21.3</v>
      </c>
      <c r="H9" t="n">
        <v>0.34</v>
      </c>
      <c r="I9" t="n">
        <v>38</v>
      </c>
      <c r="J9" t="n">
        <v>144.2</v>
      </c>
      <c r="K9" t="n">
        <v>47.83</v>
      </c>
      <c r="L9" t="n">
        <v>2.75</v>
      </c>
      <c r="M9" t="n">
        <v>36</v>
      </c>
      <c r="N9" t="n">
        <v>23.62</v>
      </c>
      <c r="O9" t="n">
        <v>18018.55</v>
      </c>
      <c r="P9" t="n">
        <v>141.2</v>
      </c>
      <c r="Q9" t="n">
        <v>988.14</v>
      </c>
      <c r="R9" t="n">
        <v>60.53</v>
      </c>
      <c r="S9" t="n">
        <v>35.43</v>
      </c>
      <c r="T9" t="n">
        <v>11388.32</v>
      </c>
      <c r="U9" t="n">
        <v>0.59</v>
      </c>
      <c r="V9" t="n">
        <v>0.84</v>
      </c>
      <c r="W9" t="n">
        <v>3.03</v>
      </c>
      <c r="X9" t="n">
        <v>0.74</v>
      </c>
      <c r="Y9" t="n">
        <v>1</v>
      </c>
      <c r="Z9" t="n">
        <v>10</v>
      </c>
      <c r="AA9" t="n">
        <v>378.1799478628088</v>
      </c>
      <c r="AB9" t="n">
        <v>517.4424887876896</v>
      </c>
      <c r="AC9" t="n">
        <v>468.0585038928859</v>
      </c>
      <c r="AD9" t="n">
        <v>378179.9478628088</v>
      </c>
      <c r="AE9" t="n">
        <v>517442.4887876896</v>
      </c>
      <c r="AF9" t="n">
        <v>2.840868632817443e-06</v>
      </c>
      <c r="AG9" t="n">
        <v>10.95052083333333</v>
      </c>
      <c r="AH9" t="n">
        <v>468058.5038928859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5.9979</v>
      </c>
      <c r="E10" t="n">
        <v>16.67</v>
      </c>
      <c r="F10" t="n">
        <v>13.43</v>
      </c>
      <c r="G10" t="n">
        <v>23.03</v>
      </c>
      <c r="H10" t="n">
        <v>0.37</v>
      </c>
      <c r="I10" t="n">
        <v>35</v>
      </c>
      <c r="J10" t="n">
        <v>144.54</v>
      </c>
      <c r="K10" t="n">
        <v>47.83</v>
      </c>
      <c r="L10" t="n">
        <v>3</v>
      </c>
      <c r="M10" t="n">
        <v>33</v>
      </c>
      <c r="N10" t="n">
        <v>23.71</v>
      </c>
      <c r="O10" t="n">
        <v>18060.85</v>
      </c>
      <c r="P10" t="n">
        <v>138.99</v>
      </c>
      <c r="Q10" t="n">
        <v>988.28</v>
      </c>
      <c r="R10" t="n">
        <v>58.86</v>
      </c>
      <c r="S10" t="n">
        <v>35.43</v>
      </c>
      <c r="T10" t="n">
        <v>10564.85</v>
      </c>
      <c r="U10" t="n">
        <v>0.6</v>
      </c>
      <c r="V10" t="n">
        <v>0.85</v>
      </c>
      <c r="W10" t="n">
        <v>3.02</v>
      </c>
      <c r="X10" t="n">
        <v>0.68</v>
      </c>
      <c r="Y10" t="n">
        <v>1</v>
      </c>
      <c r="Z10" t="n">
        <v>10</v>
      </c>
      <c r="AA10" t="n">
        <v>374.4027319709255</v>
      </c>
      <c r="AB10" t="n">
        <v>512.2743353654104</v>
      </c>
      <c r="AC10" t="n">
        <v>463.3835917796801</v>
      </c>
      <c r="AD10" t="n">
        <v>374402.7319709255</v>
      </c>
      <c r="AE10" t="n">
        <v>512274.3353654103</v>
      </c>
      <c r="AF10" t="n">
        <v>2.86552073941371e-06</v>
      </c>
      <c r="AG10" t="n">
        <v>10.85286458333333</v>
      </c>
      <c r="AH10" t="n">
        <v>463383.5917796801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6.0512</v>
      </c>
      <c r="E11" t="n">
        <v>16.53</v>
      </c>
      <c r="F11" t="n">
        <v>13.37</v>
      </c>
      <c r="G11" t="n">
        <v>25.07</v>
      </c>
      <c r="H11" t="n">
        <v>0.4</v>
      </c>
      <c r="I11" t="n">
        <v>32</v>
      </c>
      <c r="J11" t="n">
        <v>144.89</v>
      </c>
      <c r="K11" t="n">
        <v>47.83</v>
      </c>
      <c r="L11" t="n">
        <v>3.25</v>
      </c>
      <c r="M11" t="n">
        <v>30</v>
      </c>
      <c r="N11" t="n">
        <v>23.81</v>
      </c>
      <c r="O11" t="n">
        <v>18103.18</v>
      </c>
      <c r="P11" t="n">
        <v>136.63</v>
      </c>
      <c r="Q11" t="n">
        <v>988.1900000000001</v>
      </c>
      <c r="R11" t="n">
        <v>57.2</v>
      </c>
      <c r="S11" t="n">
        <v>35.43</v>
      </c>
      <c r="T11" t="n">
        <v>9749.02</v>
      </c>
      <c r="U11" t="n">
        <v>0.62</v>
      </c>
      <c r="V11" t="n">
        <v>0.85</v>
      </c>
      <c r="W11" t="n">
        <v>3.01</v>
      </c>
      <c r="X11" t="n">
        <v>0.62</v>
      </c>
      <c r="Y11" t="n">
        <v>1</v>
      </c>
      <c r="Z11" t="n">
        <v>10</v>
      </c>
      <c r="AA11" t="n">
        <v>370.506598648407</v>
      </c>
      <c r="AB11" t="n">
        <v>506.9434738682693</v>
      </c>
      <c r="AC11" t="n">
        <v>458.5615002219152</v>
      </c>
      <c r="AD11" t="n">
        <v>370506.598648407</v>
      </c>
      <c r="AE11" t="n">
        <v>506943.4738682694</v>
      </c>
      <c r="AF11" t="n">
        <v>2.890985027816443e-06</v>
      </c>
      <c r="AG11" t="n">
        <v>10.76171875</v>
      </c>
      <c r="AH11" t="n">
        <v>458561.5002219152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6.1046</v>
      </c>
      <c r="E12" t="n">
        <v>16.38</v>
      </c>
      <c r="F12" t="n">
        <v>13.31</v>
      </c>
      <c r="G12" t="n">
        <v>27.55</v>
      </c>
      <c r="H12" t="n">
        <v>0.43</v>
      </c>
      <c r="I12" t="n">
        <v>29</v>
      </c>
      <c r="J12" t="n">
        <v>145.23</v>
      </c>
      <c r="K12" t="n">
        <v>47.83</v>
      </c>
      <c r="L12" t="n">
        <v>3.5</v>
      </c>
      <c r="M12" t="n">
        <v>27</v>
      </c>
      <c r="N12" t="n">
        <v>23.9</v>
      </c>
      <c r="O12" t="n">
        <v>18145.54</v>
      </c>
      <c r="P12" t="n">
        <v>134.69</v>
      </c>
      <c r="Q12" t="n">
        <v>988.1900000000001</v>
      </c>
      <c r="R12" t="n">
        <v>55.21</v>
      </c>
      <c r="S12" t="n">
        <v>35.43</v>
      </c>
      <c r="T12" t="n">
        <v>8772.16</v>
      </c>
      <c r="U12" t="n">
        <v>0.64</v>
      </c>
      <c r="V12" t="n">
        <v>0.86</v>
      </c>
      <c r="W12" t="n">
        <v>3.01</v>
      </c>
      <c r="X12" t="n">
        <v>0.5600000000000001</v>
      </c>
      <c r="Y12" t="n">
        <v>1</v>
      </c>
      <c r="Z12" t="n">
        <v>10</v>
      </c>
      <c r="AA12" t="n">
        <v>367.050151835292</v>
      </c>
      <c r="AB12" t="n">
        <v>502.2142108508941</v>
      </c>
      <c r="AC12" t="n">
        <v>454.2835914293559</v>
      </c>
      <c r="AD12" t="n">
        <v>367050.151835292</v>
      </c>
      <c r="AE12" t="n">
        <v>502214.210850894</v>
      </c>
      <c r="AF12" t="n">
        <v>2.916497091619556e-06</v>
      </c>
      <c r="AG12" t="n">
        <v>10.6640625</v>
      </c>
      <c r="AH12" t="n">
        <v>454283.5914293558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6.1427</v>
      </c>
      <c r="E13" t="n">
        <v>16.28</v>
      </c>
      <c r="F13" t="n">
        <v>13.27</v>
      </c>
      <c r="G13" t="n">
        <v>29.49</v>
      </c>
      <c r="H13" t="n">
        <v>0.46</v>
      </c>
      <c r="I13" t="n">
        <v>27</v>
      </c>
      <c r="J13" t="n">
        <v>145.57</v>
      </c>
      <c r="K13" t="n">
        <v>47.83</v>
      </c>
      <c r="L13" t="n">
        <v>3.75</v>
      </c>
      <c r="M13" t="n">
        <v>25</v>
      </c>
      <c r="N13" t="n">
        <v>23.99</v>
      </c>
      <c r="O13" t="n">
        <v>18187.93</v>
      </c>
      <c r="P13" t="n">
        <v>132.59</v>
      </c>
      <c r="Q13" t="n">
        <v>988.1799999999999</v>
      </c>
      <c r="R13" t="n">
        <v>53.59</v>
      </c>
      <c r="S13" t="n">
        <v>35.43</v>
      </c>
      <c r="T13" t="n">
        <v>7972.3</v>
      </c>
      <c r="U13" t="n">
        <v>0.66</v>
      </c>
      <c r="V13" t="n">
        <v>0.86</v>
      </c>
      <c r="W13" t="n">
        <v>3.01</v>
      </c>
      <c r="X13" t="n">
        <v>0.52</v>
      </c>
      <c r="Y13" t="n">
        <v>1</v>
      </c>
      <c r="Z13" t="n">
        <v>10</v>
      </c>
      <c r="AA13" t="n">
        <v>363.996817516138</v>
      </c>
      <c r="AB13" t="n">
        <v>498.0365041318244</v>
      </c>
      <c r="AC13" t="n">
        <v>450.504599176106</v>
      </c>
      <c r="AD13" t="n">
        <v>363996.817516138</v>
      </c>
      <c r="AE13" t="n">
        <v>498036.5041318244</v>
      </c>
      <c r="AF13" t="n">
        <v>2.934699519164474e-06</v>
      </c>
      <c r="AG13" t="n">
        <v>10.59895833333333</v>
      </c>
      <c r="AH13" t="n">
        <v>450504.599176106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6.1774</v>
      </c>
      <c r="E14" t="n">
        <v>16.19</v>
      </c>
      <c r="F14" t="n">
        <v>13.24</v>
      </c>
      <c r="G14" t="n">
        <v>31.77</v>
      </c>
      <c r="H14" t="n">
        <v>0.49</v>
      </c>
      <c r="I14" t="n">
        <v>25</v>
      </c>
      <c r="J14" t="n">
        <v>145.92</v>
      </c>
      <c r="K14" t="n">
        <v>47.83</v>
      </c>
      <c r="L14" t="n">
        <v>4</v>
      </c>
      <c r="M14" t="n">
        <v>23</v>
      </c>
      <c r="N14" t="n">
        <v>24.09</v>
      </c>
      <c r="O14" t="n">
        <v>18230.35</v>
      </c>
      <c r="P14" t="n">
        <v>130.52</v>
      </c>
      <c r="Q14" t="n">
        <v>988.14</v>
      </c>
      <c r="R14" t="n">
        <v>52.93</v>
      </c>
      <c r="S14" t="n">
        <v>35.43</v>
      </c>
      <c r="T14" t="n">
        <v>7648.86</v>
      </c>
      <c r="U14" t="n">
        <v>0.67</v>
      </c>
      <c r="V14" t="n">
        <v>0.86</v>
      </c>
      <c r="W14" t="n">
        <v>3</v>
      </c>
      <c r="X14" t="n">
        <v>0.48</v>
      </c>
      <c r="Y14" t="n">
        <v>1</v>
      </c>
      <c r="Z14" t="n">
        <v>10</v>
      </c>
      <c r="AA14" t="n">
        <v>349.7807796074399</v>
      </c>
      <c r="AB14" t="n">
        <v>478.5854938978143</v>
      </c>
      <c r="AC14" t="n">
        <v>432.9099660591655</v>
      </c>
      <c r="AD14" t="n">
        <v>349780.7796074399</v>
      </c>
      <c r="AE14" t="n">
        <v>478585.4938978143</v>
      </c>
      <c r="AF14" t="n">
        <v>2.951277583096459e-06</v>
      </c>
      <c r="AG14" t="n">
        <v>10.54036458333333</v>
      </c>
      <c r="AH14" t="n">
        <v>432909.9660591655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6.2183</v>
      </c>
      <c r="E15" t="n">
        <v>16.08</v>
      </c>
      <c r="F15" t="n">
        <v>13.19</v>
      </c>
      <c r="G15" t="n">
        <v>34.41</v>
      </c>
      <c r="H15" t="n">
        <v>0.51</v>
      </c>
      <c r="I15" t="n">
        <v>23</v>
      </c>
      <c r="J15" t="n">
        <v>146.26</v>
      </c>
      <c r="K15" t="n">
        <v>47.83</v>
      </c>
      <c r="L15" t="n">
        <v>4.25</v>
      </c>
      <c r="M15" t="n">
        <v>21</v>
      </c>
      <c r="N15" t="n">
        <v>24.18</v>
      </c>
      <c r="O15" t="n">
        <v>18272.81</v>
      </c>
      <c r="P15" t="n">
        <v>128.51</v>
      </c>
      <c r="Q15" t="n">
        <v>988.13</v>
      </c>
      <c r="R15" t="n">
        <v>51.36</v>
      </c>
      <c r="S15" t="n">
        <v>35.43</v>
      </c>
      <c r="T15" t="n">
        <v>6874.7</v>
      </c>
      <c r="U15" t="n">
        <v>0.6899999999999999</v>
      </c>
      <c r="V15" t="n">
        <v>0.86</v>
      </c>
      <c r="W15" t="n">
        <v>3</v>
      </c>
      <c r="X15" t="n">
        <v>0.43</v>
      </c>
      <c r="Y15" t="n">
        <v>1</v>
      </c>
      <c r="Z15" t="n">
        <v>10</v>
      </c>
      <c r="AA15" t="n">
        <v>346.599655956465</v>
      </c>
      <c r="AB15" t="n">
        <v>474.2329401772799</v>
      </c>
      <c r="AC15" t="n">
        <v>428.9728139568713</v>
      </c>
      <c r="AD15" t="n">
        <v>346599.6559564651</v>
      </c>
      <c r="AE15" t="n">
        <v>474232.9401772799</v>
      </c>
      <c r="AF15" t="n">
        <v>2.970817721852027e-06</v>
      </c>
      <c r="AG15" t="n">
        <v>10.46875</v>
      </c>
      <c r="AH15" t="n">
        <v>428972.8139568713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6.2371</v>
      </c>
      <c r="E16" t="n">
        <v>16.03</v>
      </c>
      <c r="F16" t="n">
        <v>13.17</v>
      </c>
      <c r="G16" t="n">
        <v>35.92</v>
      </c>
      <c r="H16" t="n">
        <v>0.54</v>
      </c>
      <c r="I16" t="n">
        <v>22</v>
      </c>
      <c r="J16" t="n">
        <v>146.61</v>
      </c>
      <c r="K16" t="n">
        <v>47.83</v>
      </c>
      <c r="L16" t="n">
        <v>4.5</v>
      </c>
      <c r="M16" t="n">
        <v>20</v>
      </c>
      <c r="N16" t="n">
        <v>24.28</v>
      </c>
      <c r="O16" t="n">
        <v>18315.3</v>
      </c>
      <c r="P16" t="n">
        <v>126.49</v>
      </c>
      <c r="Q16" t="n">
        <v>988.16</v>
      </c>
      <c r="R16" t="n">
        <v>50.71</v>
      </c>
      <c r="S16" t="n">
        <v>35.43</v>
      </c>
      <c r="T16" t="n">
        <v>6554.81</v>
      </c>
      <c r="U16" t="n">
        <v>0.7</v>
      </c>
      <c r="V16" t="n">
        <v>0.87</v>
      </c>
      <c r="W16" t="n">
        <v>3</v>
      </c>
      <c r="X16" t="n">
        <v>0.41</v>
      </c>
      <c r="Y16" t="n">
        <v>1</v>
      </c>
      <c r="Z16" t="n">
        <v>10</v>
      </c>
      <c r="AA16" t="n">
        <v>344.2834330162944</v>
      </c>
      <c r="AB16" t="n">
        <v>471.0637817659941</v>
      </c>
      <c r="AC16" t="n">
        <v>426.1061155764169</v>
      </c>
      <c r="AD16" t="n">
        <v>344283.4330162944</v>
      </c>
      <c r="AE16" t="n">
        <v>471063.7817659941</v>
      </c>
      <c r="AF16" t="n">
        <v>2.979799497123535e-06</v>
      </c>
      <c r="AG16" t="n">
        <v>10.43619791666667</v>
      </c>
      <c r="AH16" t="n">
        <v>426106.1155764169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6.2793</v>
      </c>
      <c r="E17" t="n">
        <v>15.93</v>
      </c>
      <c r="F17" t="n">
        <v>13.12</v>
      </c>
      <c r="G17" t="n">
        <v>39.36</v>
      </c>
      <c r="H17" t="n">
        <v>0.57</v>
      </c>
      <c r="I17" t="n">
        <v>20</v>
      </c>
      <c r="J17" t="n">
        <v>146.95</v>
      </c>
      <c r="K17" t="n">
        <v>47.83</v>
      </c>
      <c r="L17" t="n">
        <v>4.75</v>
      </c>
      <c r="M17" t="n">
        <v>18</v>
      </c>
      <c r="N17" t="n">
        <v>24.37</v>
      </c>
      <c r="O17" t="n">
        <v>18357.82</v>
      </c>
      <c r="P17" t="n">
        <v>124.59</v>
      </c>
      <c r="Q17" t="n">
        <v>988.1</v>
      </c>
      <c r="R17" t="n">
        <v>49.07</v>
      </c>
      <c r="S17" t="n">
        <v>35.43</v>
      </c>
      <c r="T17" t="n">
        <v>5745.18</v>
      </c>
      <c r="U17" t="n">
        <v>0.72</v>
      </c>
      <c r="V17" t="n">
        <v>0.87</v>
      </c>
      <c r="W17" t="n">
        <v>3</v>
      </c>
      <c r="X17" t="n">
        <v>0.37</v>
      </c>
      <c r="Y17" t="n">
        <v>1</v>
      </c>
      <c r="Z17" t="n">
        <v>10</v>
      </c>
      <c r="AA17" t="n">
        <v>341.3995470925791</v>
      </c>
      <c r="AB17" t="n">
        <v>467.1179218170992</v>
      </c>
      <c r="AC17" t="n">
        <v>422.5368429629954</v>
      </c>
      <c r="AD17" t="n">
        <v>341399.5470925791</v>
      </c>
      <c r="AE17" t="n">
        <v>467117.9218170992</v>
      </c>
      <c r="AF17" t="n">
        <v>2.999960716084048e-06</v>
      </c>
      <c r="AG17" t="n">
        <v>10.37109375</v>
      </c>
      <c r="AH17" t="n">
        <v>422536.8429629953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6.2945</v>
      </c>
      <c r="E18" t="n">
        <v>15.89</v>
      </c>
      <c r="F18" t="n">
        <v>13.11</v>
      </c>
      <c r="G18" t="n">
        <v>41.4</v>
      </c>
      <c r="H18" t="n">
        <v>0.6</v>
      </c>
      <c r="I18" t="n">
        <v>19</v>
      </c>
      <c r="J18" t="n">
        <v>147.3</v>
      </c>
      <c r="K18" t="n">
        <v>47.83</v>
      </c>
      <c r="L18" t="n">
        <v>5</v>
      </c>
      <c r="M18" t="n">
        <v>17</v>
      </c>
      <c r="N18" t="n">
        <v>24.47</v>
      </c>
      <c r="O18" t="n">
        <v>18400.38</v>
      </c>
      <c r="P18" t="n">
        <v>121.77</v>
      </c>
      <c r="Q18" t="n">
        <v>988.1799999999999</v>
      </c>
      <c r="R18" t="n">
        <v>48.94</v>
      </c>
      <c r="S18" t="n">
        <v>35.43</v>
      </c>
      <c r="T18" t="n">
        <v>5687.87</v>
      </c>
      <c r="U18" t="n">
        <v>0.72</v>
      </c>
      <c r="V18" t="n">
        <v>0.87</v>
      </c>
      <c r="W18" t="n">
        <v>2.99</v>
      </c>
      <c r="X18" t="n">
        <v>0.36</v>
      </c>
      <c r="Y18" t="n">
        <v>1</v>
      </c>
      <c r="Z18" t="n">
        <v>10</v>
      </c>
      <c r="AA18" t="n">
        <v>338.5523534339074</v>
      </c>
      <c r="AB18" t="n">
        <v>463.2222658439854</v>
      </c>
      <c r="AC18" t="n">
        <v>419.012982928368</v>
      </c>
      <c r="AD18" t="n">
        <v>338552.3534339074</v>
      </c>
      <c r="AE18" t="n">
        <v>463222.2658439854</v>
      </c>
      <c r="AF18" t="n">
        <v>3.007222576941862e-06</v>
      </c>
      <c r="AG18" t="n">
        <v>10.34505208333333</v>
      </c>
      <c r="AH18" t="n">
        <v>419012.982928368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6.3121</v>
      </c>
      <c r="E19" t="n">
        <v>15.84</v>
      </c>
      <c r="F19" t="n">
        <v>13.09</v>
      </c>
      <c r="G19" t="n">
        <v>43.65</v>
      </c>
      <c r="H19" t="n">
        <v>0.63</v>
      </c>
      <c r="I19" t="n">
        <v>18</v>
      </c>
      <c r="J19" t="n">
        <v>147.64</v>
      </c>
      <c r="K19" t="n">
        <v>47.83</v>
      </c>
      <c r="L19" t="n">
        <v>5.25</v>
      </c>
      <c r="M19" t="n">
        <v>16</v>
      </c>
      <c r="N19" t="n">
        <v>24.56</v>
      </c>
      <c r="O19" t="n">
        <v>18442.97</v>
      </c>
      <c r="P19" t="n">
        <v>120.25</v>
      </c>
      <c r="Q19" t="n">
        <v>988.08</v>
      </c>
      <c r="R19" t="n">
        <v>48.27</v>
      </c>
      <c r="S19" t="n">
        <v>35.43</v>
      </c>
      <c r="T19" t="n">
        <v>5356.05</v>
      </c>
      <c r="U19" t="n">
        <v>0.73</v>
      </c>
      <c r="V19" t="n">
        <v>0.87</v>
      </c>
      <c r="W19" t="n">
        <v>3</v>
      </c>
      <c r="X19" t="n">
        <v>0.34</v>
      </c>
      <c r="Y19" t="n">
        <v>1</v>
      </c>
      <c r="Z19" t="n">
        <v>10</v>
      </c>
      <c r="AA19" t="n">
        <v>336.7475648970701</v>
      </c>
      <c r="AB19" t="n">
        <v>460.7528745462338</v>
      </c>
      <c r="AC19" t="n">
        <v>416.7792668702614</v>
      </c>
      <c r="AD19" t="n">
        <v>336747.5648970701</v>
      </c>
      <c r="AE19" t="n">
        <v>460752.8745462338</v>
      </c>
      <c r="AF19" t="n">
        <v>3.015631047408806e-06</v>
      </c>
      <c r="AG19" t="n">
        <v>10.3125</v>
      </c>
      <c r="AH19" t="n">
        <v>416779.2668702614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6.3293</v>
      </c>
      <c r="E20" t="n">
        <v>15.8</v>
      </c>
      <c r="F20" t="n">
        <v>13.08</v>
      </c>
      <c r="G20" t="n">
        <v>46.16</v>
      </c>
      <c r="H20" t="n">
        <v>0.66</v>
      </c>
      <c r="I20" t="n">
        <v>17</v>
      </c>
      <c r="J20" t="n">
        <v>147.99</v>
      </c>
      <c r="K20" t="n">
        <v>47.83</v>
      </c>
      <c r="L20" t="n">
        <v>5.5</v>
      </c>
      <c r="M20" t="n">
        <v>13</v>
      </c>
      <c r="N20" t="n">
        <v>24.66</v>
      </c>
      <c r="O20" t="n">
        <v>18485.59</v>
      </c>
      <c r="P20" t="n">
        <v>117.76</v>
      </c>
      <c r="Q20" t="n">
        <v>988.15</v>
      </c>
      <c r="R20" t="n">
        <v>47.98</v>
      </c>
      <c r="S20" t="n">
        <v>35.43</v>
      </c>
      <c r="T20" t="n">
        <v>5215.12</v>
      </c>
      <c r="U20" t="n">
        <v>0.74</v>
      </c>
      <c r="V20" t="n">
        <v>0.87</v>
      </c>
      <c r="W20" t="n">
        <v>2.99</v>
      </c>
      <c r="X20" t="n">
        <v>0.33</v>
      </c>
      <c r="Y20" t="n">
        <v>1</v>
      </c>
      <c r="Z20" t="n">
        <v>10</v>
      </c>
      <c r="AA20" t="n">
        <v>334.1635149293421</v>
      </c>
      <c r="AB20" t="n">
        <v>457.2172633801495</v>
      </c>
      <c r="AC20" t="n">
        <v>413.5810894716067</v>
      </c>
      <c r="AD20" t="n">
        <v>334163.5149293421</v>
      </c>
      <c r="AE20" t="n">
        <v>457217.2633801494</v>
      </c>
      <c r="AF20" t="n">
        <v>3.023848416274229e-06</v>
      </c>
      <c r="AG20" t="n">
        <v>10.28645833333333</v>
      </c>
      <c r="AH20" t="n">
        <v>413581.0894716067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6.3489</v>
      </c>
      <c r="E21" t="n">
        <v>15.75</v>
      </c>
      <c r="F21" t="n">
        <v>13.06</v>
      </c>
      <c r="G21" t="n">
        <v>48.98</v>
      </c>
      <c r="H21" t="n">
        <v>0.6899999999999999</v>
      </c>
      <c r="I21" t="n">
        <v>16</v>
      </c>
      <c r="J21" t="n">
        <v>148.33</v>
      </c>
      <c r="K21" t="n">
        <v>47.83</v>
      </c>
      <c r="L21" t="n">
        <v>5.75</v>
      </c>
      <c r="M21" t="n">
        <v>8</v>
      </c>
      <c r="N21" t="n">
        <v>24.75</v>
      </c>
      <c r="O21" t="n">
        <v>18528.25</v>
      </c>
      <c r="P21" t="n">
        <v>116.81</v>
      </c>
      <c r="Q21" t="n">
        <v>988.1</v>
      </c>
      <c r="R21" t="n">
        <v>46.97</v>
      </c>
      <c r="S21" t="n">
        <v>35.43</v>
      </c>
      <c r="T21" t="n">
        <v>4714.33</v>
      </c>
      <c r="U21" t="n">
        <v>0.75</v>
      </c>
      <c r="V21" t="n">
        <v>0.87</v>
      </c>
      <c r="W21" t="n">
        <v>3</v>
      </c>
      <c r="X21" t="n">
        <v>0.31</v>
      </c>
      <c r="Y21" t="n">
        <v>1</v>
      </c>
      <c r="Z21" t="n">
        <v>10</v>
      </c>
      <c r="AA21" t="n">
        <v>332.8234715965933</v>
      </c>
      <c r="AB21" t="n">
        <v>455.3837569737431</v>
      </c>
      <c r="AC21" t="n">
        <v>411.9225703432853</v>
      </c>
      <c r="AD21" t="n">
        <v>332823.4715965933</v>
      </c>
      <c r="AE21" t="n">
        <v>455383.7569737431</v>
      </c>
      <c r="AF21" t="n">
        <v>3.03321239474878e-06</v>
      </c>
      <c r="AG21" t="n">
        <v>10.25390625</v>
      </c>
      <c r="AH21" t="n">
        <v>411922.5703432853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6.3398</v>
      </c>
      <c r="E22" t="n">
        <v>15.77</v>
      </c>
      <c r="F22" t="n">
        <v>13.08</v>
      </c>
      <c r="G22" t="n">
        <v>49.06</v>
      </c>
      <c r="H22" t="n">
        <v>0.71</v>
      </c>
      <c r="I22" t="n">
        <v>16</v>
      </c>
      <c r="J22" t="n">
        <v>148.68</v>
      </c>
      <c r="K22" t="n">
        <v>47.83</v>
      </c>
      <c r="L22" t="n">
        <v>6</v>
      </c>
      <c r="M22" t="n">
        <v>3</v>
      </c>
      <c r="N22" t="n">
        <v>24.85</v>
      </c>
      <c r="O22" t="n">
        <v>18570.94</v>
      </c>
      <c r="P22" t="n">
        <v>115.97</v>
      </c>
      <c r="Q22" t="n">
        <v>988.09</v>
      </c>
      <c r="R22" t="n">
        <v>47.51</v>
      </c>
      <c r="S22" t="n">
        <v>35.43</v>
      </c>
      <c r="T22" t="n">
        <v>4986.78</v>
      </c>
      <c r="U22" t="n">
        <v>0.75</v>
      </c>
      <c r="V22" t="n">
        <v>0.87</v>
      </c>
      <c r="W22" t="n">
        <v>3.01</v>
      </c>
      <c r="X22" t="n">
        <v>0.33</v>
      </c>
      <c r="Y22" t="n">
        <v>1</v>
      </c>
      <c r="Z22" t="n">
        <v>10</v>
      </c>
      <c r="AA22" t="n">
        <v>332.3827613831936</v>
      </c>
      <c r="AB22" t="n">
        <v>454.7807578170072</v>
      </c>
      <c r="AC22" t="n">
        <v>411.3771205797536</v>
      </c>
      <c r="AD22" t="n">
        <v>332382.7613831935</v>
      </c>
      <c r="AE22" t="n">
        <v>454780.7578170071</v>
      </c>
      <c r="AF22" t="n">
        <v>3.028864833314167e-06</v>
      </c>
      <c r="AG22" t="n">
        <v>10.26692708333333</v>
      </c>
      <c r="AH22" t="n">
        <v>411377.1205797537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6.3426</v>
      </c>
      <c r="E23" t="n">
        <v>15.77</v>
      </c>
      <c r="F23" t="n">
        <v>13.08</v>
      </c>
      <c r="G23" t="n">
        <v>49.03</v>
      </c>
      <c r="H23" t="n">
        <v>0.74</v>
      </c>
      <c r="I23" t="n">
        <v>16</v>
      </c>
      <c r="J23" t="n">
        <v>149.02</v>
      </c>
      <c r="K23" t="n">
        <v>47.83</v>
      </c>
      <c r="L23" t="n">
        <v>6.25</v>
      </c>
      <c r="M23" t="n">
        <v>1</v>
      </c>
      <c r="N23" t="n">
        <v>24.95</v>
      </c>
      <c r="O23" t="n">
        <v>18613.66</v>
      </c>
      <c r="P23" t="n">
        <v>116.03</v>
      </c>
      <c r="Q23" t="n">
        <v>988.17</v>
      </c>
      <c r="R23" t="n">
        <v>47.29</v>
      </c>
      <c r="S23" t="n">
        <v>35.43</v>
      </c>
      <c r="T23" t="n">
        <v>4876.43</v>
      </c>
      <c r="U23" t="n">
        <v>0.75</v>
      </c>
      <c r="V23" t="n">
        <v>0.87</v>
      </c>
      <c r="W23" t="n">
        <v>3.01</v>
      </c>
      <c r="X23" t="n">
        <v>0.32</v>
      </c>
      <c r="Y23" t="n">
        <v>1</v>
      </c>
      <c r="Z23" t="n">
        <v>10</v>
      </c>
      <c r="AA23" t="n">
        <v>332.369922193914</v>
      </c>
      <c r="AB23" t="n">
        <v>454.7631906718098</v>
      </c>
      <c r="AC23" t="n">
        <v>411.3612300182383</v>
      </c>
      <c r="AD23" t="n">
        <v>332369.922193914</v>
      </c>
      <c r="AE23" t="n">
        <v>454763.1906718098</v>
      </c>
      <c r="AF23" t="n">
        <v>3.030202544524816e-06</v>
      </c>
      <c r="AG23" t="n">
        <v>10.26692708333333</v>
      </c>
      <c r="AH23" t="n">
        <v>411361.2300182383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6.3427</v>
      </c>
      <c r="E24" t="n">
        <v>15.77</v>
      </c>
      <c r="F24" t="n">
        <v>13.08</v>
      </c>
      <c r="G24" t="n">
        <v>49.03</v>
      </c>
      <c r="H24" t="n">
        <v>0.77</v>
      </c>
      <c r="I24" t="n">
        <v>16</v>
      </c>
      <c r="J24" t="n">
        <v>149.37</v>
      </c>
      <c r="K24" t="n">
        <v>47.83</v>
      </c>
      <c r="L24" t="n">
        <v>6.5</v>
      </c>
      <c r="M24" t="n">
        <v>1</v>
      </c>
      <c r="N24" t="n">
        <v>25.04</v>
      </c>
      <c r="O24" t="n">
        <v>18656.42</v>
      </c>
      <c r="P24" t="n">
        <v>116.07</v>
      </c>
      <c r="Q24" t="n">
        <v>988.17</v>
      </c>
      <c r="R24" t="n">
        <v>47.33</v>
      </c>
      <c r="S24" t="n">
        <v>35.43</v>
      </c>
      <c r="T24" t="n">
        <v>4898.13</v>
      </c>
      <c r="U24" t="n">
        <v>0.75</v>
      </c>
      <c r="V24" t="n">
        <v>0.87</v>
      </c>
      <c r="W24" t="n">
        <v>3.01</v>
      </c>
      <c r="X24" t="n">
        <v>0.32</v>
      </c>
      <c r="Y24" t="n">
        <v>1</v>
      </c>
      <c r="Z24" t="n">
        <v>10</v>
      </c>
      <c r="AA24" t="n">
        <v>332.4019448239161</v>
      </c>
      <c r="AB24" t="n">
        <v>454.8070054469173</v>
      </c>
      <c r="AC24" t="n">
        <v>411.400863172704</v>
      </c>
      <c r="AD24" t="n">
        <v>332401.9448239161</v>
      </c>
      <c r="AE24" t="n">
        <v>454807.0054469173</v>
      </c>
      <c r="AF24" t="n">
        <v>3.030250319925197e-06</v>
      </c>
      <c r="AG24" t="n">
        <v>10.26692708333333</v>
      </c>
      <c r="AH24" t="n">
        <v>411400.863172704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6.3416</v>
      </c>
      <c r="E25" t="n">
        <v>15.77</v>
      </c>
      <c r="F25" t="n">
        <v>13.08</v>
      </c>
      <c r="G25" t="n">
        <v>49.04</v>
      </c>
      <c r="H25" t="n">
        <v>0.8</v>
      </c>
      <c r="I25" t="n">
        <v>16</v>
      </c>
      <c r="J25" t="n">
        <v>149.72</v>
      </c>
      <c r="K25" t="n">
        <v>47.83</v>
      </c>
      <c r="L25" t="n">
        <v>6.75</v>
      </c>
      <c r="M25" t="n">
        <v>0</v>
      </c>
      <c r="N25" t="n">
        <v>25.14</v>
      </c>
      <c r="O25" t="n">
        <v>18699.2</v>
      </c>
      <c r="P25" t="n">
        <v>116.09</v>
      </c>
      <c r="Q25" t="n">
        <v>988.17</v>
      </c>
      <c r="R25" t="n">
        <v>47.37</v>
      </c>
      <c r="S25" t="n">
        <v>35.43</v>
      </c>
      <c r="T25" t="n">
        <v>4918.17</v>
      </c>
      <c r="U25" t="n">
        <v>0.75</v>
      </c>
      <c r="V25" t="n">
        <v>0.87</v>
      </c>
      <c r="W25" t="n">
        <v>3.01</v>
      </c>
      <c r="X25" t="n">
        <v>0.32</v>
      </c>
      <c r="Y25" t="n">
        <v>1</v>
      </c>
      <c r="Z25" t="n">
        <v>10</v>
      </c>
      <c r="AA25" t="n">
        <v>332.4443831481944</v>
      </c>
      <c r="AB25" t="n">
        <v>454.8650714344417</v>
      </c>
      <c r="AC25" t="n">
        <v>411.4533874238751</v>
      </c>
      <c r="AD25" t="n">
        <v>332444.3831481944</v>
      </c>
      <c r="AE25" t="n">
        <v>454865.0714344417</v>
      </c>
      <c r="AF25" t="n">
        <v>3.029724790521013e-06</v>
      </c>
      <c r="AG25" t="n">
        <v>10.26692708333333</v>
      </c>
      <c r="AH25" t="n">
        <v>411453.3874238752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4.2602</v>
      </c>
      <c r="E2" t="n">
        <v>23.47</v>
      </c>
      <c r="F2" t="n">
        <v>15.79</v>
      </c>
      <c r="G2" t="n">
        <v>6.4</v>
      </c>
      <c r="H2" t="n">
        <v>0.1</v>
      </c>
      <c r="I2" t="n">
        <v>148</v>
      </c>
      <c r="J2" t="n">
        <v>176.73</v>
      </c>
      <c r="K2" t="n">
        <v>52.44</v>
      </c>
      <c r="L2" t="n">
        <v>1</v>
      </c>
      <c r="M2" t="n">
        <v>146</v>
      </c>
      <c r="N2" t="n">
        <v>33.29</v>
      </c>
      <c r="O2" t="n">
        <v>22031.19</v>
      </c>
      <c r="P2" t="n">
        <v>205.44</v>
      </c>
      <c r="Q2" t="n">
        <v>988.72</v>
      </c>
      <c r="R2" t="n">
        <v>131.74</v>
      </c>
      <c r="S2" t="n">
        <v>35.43</v>
      </c>
      <c r="T2" t="n">
        <v>46441.94</v>
      </c>
      <c r="U2" t="n">
        <v>0.27</v>
      </c>
      <c r="V2" t="n">
        <v>0.72</v>
      </c>
      <c r="W2" t="n">
        <v>3.22</v>
      </c>
      <c r="X2" t="n">
        <v>3.03</v>
      </c>
      <c r="Y2" t="n">
        <v>1</v>
      </c>
      <c r="Z2" t="n">
        <v>10</v>
      </c>
      <c r="AA2" t="n">
        <v>644.5196428016857</v>
      </c>
      <c r="AB2" t="n">
        <v>881.8602094811224</v>
      </c>
      <c r="AC2" t="n">
        <v>797.696708786821</v>
      </c>
      <c r="AD2" t="n">
        <v>644519.6428016857</v>
      </c>
      <c r="AE2" t="n">
        <v>881860.2094811224</v>
      </c>
      <c r="AF2" t="n">
        <v>1.896434882553151e-06</v>
      </c>
      <c r="AG2" t="n">
        <v>15.27994791666667</v>
      </c>
      <c r="AH2" t="n">
        <v>797696.708786821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4.6593</v>
      </c>
      <c r="E3" t="n">
        <v>21.46</v>
      </c>
      <c r="F3" t="n">
        <v>15.02</v>
      </c>
      <c r="G3" t="n">
        <v>7.98</v>
      </c>
      <c r="H3" t="n">
        <v>0.13</v>
      </c>
      <c r="I3" t="n">
        <v>113</v>
      </c>
      <c r="J3" t="n">
        <v>177.1</v>
      </c>
      <c r="K3" t="n">
        <v>52.44</v>
      </c>
      <c r="L3" t="n">
        <v>1.25</v>
      </c>
      <c r="M3" t="n">
        <v>111</v>
      </c>
      <c r="N3" t="n">
        <v>33.41</v>
      </c>
      <c r="O3" t="n">
        <v>22076.81</v>
      </c>
      <c r="P3" t="n">
        <v>194.3</v>
      </c>
      <c r="Q3" t="n">
        <v>988.47</v>
      </c>
      <c r="R3" t="n">
        <v>108.49</v>
      </c>
      <c r="S3" t="n">
        <v>35.43</v>
      </c>
      <c r="T3" t="n">
        <v>34990.16</v>
      </c>
      <c r="U3" t="n">
        <v>0.33</v>
      </c>
      <c r="V3" t="n">
        <v>0.76</v>
      </c>
      <c r="W3" t="n">
        <v>3.14</v>
      </c>
      <c r="X3" t="n">
        <v>2.27</v>
      </c>
      <c r="Y3" t="n">
        <v>1</v>
      </c>
      <c r="Z3" t="n">
        <v>10</v>
      </c>
      <c r="AA3" t="n">
        <v>572.9351970864949</v>
      </c>
      <c r="AB3" t="n">
        <v>783.9152127707396</v>
      </c>
      <c r="AC3" t="n">
        <v>709.0994450958108</v>
      </c>
      <c r="AD3" t="n">
        <v>572935.1970864949</v>
      </c>
      <c r="AE3" t="n">
        <v>783915.2127707396</v>
      </c>
      <c r="AF3" t="n">
        <v>2.074094889507511e-06</v>
      </c>
      <c r="AG3" t="n">
        <v>13.97135416666667</v>
      </c>
      <c r="AH3" t="n">
        <v>709099.4450958108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4.9433</v>
      </c>
      <c r="E4" t="n">
        <v>20.23</v>
      </c>
      <c r="F4" t="n">
        <v>14.57</v>
      </c>
      <c r="G4" t="n">
        <v>9.609999999999999</v>
      </c>
      <c r="H4" t="n">
        <v>0.15</v>
      </c>
      <c r="I4" t="n">
        <v>91</v>
      </c>
      <c r="J4" t="n">
        <v>177.47</v>
      </c>
      <c r="K4" t="n">
        <v>52.44</v>
      </c>
      <c r="L4" t="n">
        <v>1.5</v>
      </c>
      <c r="M4" t="n">
        <v>89</v>
      </c>
      <c r="N4" t="n">
        <v>33.53</v>
      </c>
      <c r="O4" t="n">
        <v>22122.46</v>
      </c>
      <c r="P4" t="n">
        <v>187.47</v>
      </c>
      <c r="Q4" t="n">
        <v>988.38</v>
      </c>
      <c r="R4" t="n">
        <v>94.31</v>
      </c>
      <c r="S4" t="n">
        <v>35.43</v>
      </c>
      <c r="T4" t="n">
        <v>28012.12</v>
      </c>
      <c r="U4" t="n">
        <v>0.38</v>
      </c>
      <c r="V4" t="n">
        <v>0.78</v>
      </c>
      <c r="W4" t="n">
        <v>3.11</v>
      </c>
      <c r="X4" t="n">
        <v>1.82</v>
      </c>
      <c r="Y4" t="n">
        <v>1</v>
      </c>
      <c r="Z4" t="n">
        <v>10</v>
      </c>
      <c r="AA4" t="n">
        <v>521.7370462754432</v>
      </c>
      <c r="AB4" t="n">
        <v>713.8636441280562</v>
      </c>
      <c r="AC4" t="n">
        <v>645.7334998463909</v>
      </c>
      <c r="AD4" t="n">
        <v>521737.0462754432</v>
      </c>
      <c r="AE4" t="n">
        <v>713863.6441280562</v>
      </c>
      <c r="AF4" t="n">
        <v>2.20051794632294e-06</v>
      </c>
      <c r="AG4" t="n">
        <v>13.17057291666667</v>
      </c>
      <c r="AH4" t="n">
        <v>645733.4998463909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5.1529</v>
      </c>
      <c r="E5" t="n">
        <v>19.41</v>
      </c>
      <c r="F5" t="n">
        <v>14.28</v>
      </c>
      <c r="G5" t="n">
        <v>11.28</v>
      </c>
      <c r="H5" t="n">
        <v>0.17</v>
      </c>
      <c r="I5" t="n">
        <v>76</v>
      </c>
      <c r="J5" t="n">
        <v>177.84</v>
      </c>
      <c r="K5" t="n">
        <v>52.44</v>
      </c>
      <c r="L5" t="n">
        <v>1.75</v>
      </c>
      <c r="M5" t="n">
        <v>74</v>
      </c>
      <c r="N5" t="n">
        <v>33.65</v>
      </c>
      <c r="O5" t="n">
        <v>22168.15</v>
      </c>
      <c r="P5" t="n">
        <v>182.49</v>
      </c>
      <c r="Q5" t="n">
        <v>988.2</v>
      </c>
      <c r="R5" t="n">
        <v>85.14</v>
      </c>
      <c r="S5" t="n">
        <v>35.43</v>
      </c>
      <c r="T5" t="n">
        <v>23500.06</v>
      </c>
      <c r="U5" t="n">
        <v>0.42</v>
      </c>
      <c r="V5" t="n">
        <v>0.8</v>
      </c>
      <c r="W5" t="n">
        <v>3.09</v>
      </c>
      <c r="X5" t="n">
        <v>1.53</v>
      </c>
      <c r="Y5" t="n">
        <v>1</v>
      </c>
      <c r="Z5" t="n">
        <v>10</v>
      </c>
      <c r="AA5" t="n">
        <v>503.5511779983975</v>
      </c>
      <c r="AB5" t="n">
        <v>688.9809368475178</v>
      </c>
      <c r="AC5" t="n">
        <v>623.2255632256081</v>
      </c>
      <c r="AD5" t="n">
        <v>503551.1779983975</v>
      </c>
      <c r="AE5" t="n">
        <v>688980.9368475178</v>
      </c>
      <c r="AF5" t="n">
        <v>2.293821723465595e-06</v>
      </c>
      <c r="AG5" t="n">
        <v>12.63671875</v>
      </c>
      <c r="AH5" t="n">
        <v>623225.5632256081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5.3277</v>
      </c>
      <c r="E6" t="n">
        <v>18.77</v>
      </c>
      <c r="F6" t="n">
        <v>14.04</v>
      </c>
      <c r="G6" t="n">
        <v>12.96</v>
      </c>
      <c r="H6" t="n">
        <v>0.2</v>
      </c>
      <c r="I6" t="n">
        <v>65</v>
      </c>
      <c r="J6" t="n">
        <v>178.21</v>
      </c>
      <c r="K6" t="n">
        <v>52.44</v>
      </c>
      <c r="L6" t="n">
        <v>2</v>
      </c>
      <c r="M6" t="n">
        <v>63</v>
      </c>
      <c r="N6" t="n">
        <v>33.77</v>
      </c>
      <c r="O6" t="n">
        <v>22213.89</v>
      </c>
      <c r="P6" t="n">
        <v>178.4</v>
      </c>
      <c r="Q6" t="n">
        <v>988.27</v>
      </c>
      <c r="R6" t="n">
        <v>77.41</v>
      </c>
      <c r="S6" t="n">
        <v>35.43</v>
      </c>
      <c r="T6" t="n">
        <v>19690.27</v>
      </c>
      <c r="U6" t="n">
        <v>0.46</v>
      </c>
      <c r="V6" t="n">
        <v>0.8100000000000001</v>
      </c>
      <c r="W6" t="n">
        <v>3.08</v>
      </c>
      <c r="X6" t="n">
        <v>1.28</v>
      </c>
      <c r="Y6" t="n">
        <v>1</v>
      </c>
      <c r="Z6" t="n">
        <v>10</v>
      </c>
      <c r="AA6" t="n">
        <v>477.6973842170472</v>
      </c>
      <c r="AB6" t="n">
        <v>653.6066356069914</v>
      </c>
      <c r="AC6" t="n">
        <v>591.2273356473339</v>
      </c>
      <c r="AD6" t="n">
        <v>477697.3842170471</v>
      </c>
      <c r="AE6" t="n">
        <v>653606.6356069914</v>
      </c>
      <c r="AF6" t="n">
        <v>2.371634224632276e-06</v>
      </c>
      <c r="AG6" t="n">
        <v>12.22005208333333</v>
      </c>
      <c r="AH6" t="n">
        <v>591227.3356473339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5.4564</v>
      </c>
      <c r="E7" t="n">
        <v>18.33</v>
      </c>
      <c r="F7" t="n">
        <v>13.88</v>
      </c>
      <c r="G7" t="n">
        <v>14.61</v>
      </c>
      <c r="H7" t="n">
        <v>0.22</v>
      </c>
      <c r="I7" t="n">
        <v>57</v>
      </c>
      <c r="J7" t="n">
        <v>178.59</v>
      </c>
      <c r="K7" t="n">
        <v>52.44</v>
      </c>
      <c r="L7" t="n">
        <v>2.25</v>
      </c>
      <c r="M7" t="n">
        <v>55</v>
      </c>
      <c r="N7" t="n">
        <v>33.89</v>
      </c>
      <c r="O7" t="n">
        <v>22259.66</v>
      </c>
      <c r="P7" t="n">
        <v>175.25</v>
      </c>
      <c r="Q7" t="n">
        <v>988.29</v>
      </c>
      <c r="R7" t="n">
        <v>72.81</v>
      </c>
      <c r="S7" t="n">
        <v>35.43</v>
      </c>
      <c r="T7" t="n">
        <v>17430.48</v>
      </c>
      <c r="U7" t="n">
        <v>0.49</v>
      </c>
      <c r="V7" t="n">
        <v>0.82</v>
      </c>
      <c r="W7" t="n">
        <v>3.06</v>
      </c>
      <c r="X7" t="n">
        <v>1.12</v>
      </c>
      <c r="Y7" t="n">
        <v>1</v>
      </c>
      <c r="Z7" t="n">
        <v>10</v>
      </c>
      <c r="AA7" t="n">
        <v>467.8222996317978</v>
      </c>
      <c r="AB7" t="n">
        <v>640.0951092194687</v>
      </c>
      <c r="AC7" t="n">
        <v>579.0053303746901</v>
      </c>
      <c r="AD7" t="n">
        <v>467822.2996317978</v>
      </c>
      <c r="AE7" t="n">
        <v>640095.1092194687</v>
      </c>
      <c r="AF7" t="n">
        <v>2.428925236646874e-06</v>
      </c>
      <c r="AG7" t="n">
        <v>11.93359375</v>
      </c>
      <c r="AH7" t="n">
        <v>579005.33037469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5.5526</v>
      </c>
      <c r="E8" t="n">
        <v>18.01</v>
      </c>
      <c r="F8" t="n">
        <v>13.78</v>
      </c>
      <c r="G8" t="n">
        <v>16.21</v>
      </c>
      <c r="H8" t="n">
        <v>0.25</v>
      </c>
      <c r="I8" t="n">
        <v>51</v>
      </c>
      <c r="J8" t="n">
        <v>178.96</v>
      </c>
      <c r="K8" t="n">
        <v>52.44</v>
      </c>
      <c r="L8" t="n">
        <v>2.5</v>
      </c>
      <c r="M8" t="n">
        <v>49</v>
      </c>
      <c r="N8" t="n">
        <v>34.02</v>
      </c>
      <c r="O8" t="n">
        <v>22305.48</v>
      </c>
      <c r="P8" t="n">
        <v>172.66</v>
      </c>
      <c r="Q8" t="n">
        <v>988.12</v>
      </c>
      <c r="R8" t="n">
        <v>69.62</v>
      </c>
      <c r="S8" t="n">
        <v>35.43</v>
      </c>
      <c r="T8" t="n">
        <v>15864.82</v>
      </c>
      <c r="U8" t="n">
        <v>0.51</v>
      </c>
      <c r="V8" t="n">
        <v>0.83</v>
      </c>
      <c r="W8" t="n">
        <v>3.05</v>
      </c>
      <c r="X8" t="n">
        <v>1.02</v>
      </c>
      <c r="Y8" t="n">
        <v>1</v>
      </c>
      <c r="Z8" t="n">
        <v>10</v>
      </c>
      <c r="AA8" t="n">
        <v>448.9026975464048</v>
      </c>
      <c r="AB8" t="n">
        <v>614.2084749722982</v>
      </c>
      <c r="AC8" t="n">
        <v>555.5892801679501</v>
      </c>
      <c r="AD8" t="n">
        <v>448902.6975464048</v>
      </c>
      <c r="AE8" t="n">
        <v>614208.4749722981</v>
      </c>
      <c r="AF8" t="n">
        <v>2.471748821385058e-06</v>
      </c>
      <c r="AG8" t="n">
        <v>11.72526041666667</v>
      </c>
      <c r="AH8" t="n">
        <v>555589.2801679501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5.6438</v>
      </c>
      <c r="E9" t="n">
        <v>17.72</v>
      </c>
      <c r="F9" t="n">
        <v>13.66</v>
      </c>
      <c r="G9" t="n">
        <v>17.82</v>
      </c>
      <c r="H9" t="n">
        <v>0.27</v>
      </c>
      <c r="I9" t="n">
        <v>46</v>
      </c>
      <c r="J9" t="n">
        <v>179.33</v>
      </c>
      <c r="K9" t="n">
        <v>52.44</v>
      </c>
      <c r="L9" t="n">
        <v>2.75</v>
      </c>
      <c r="M9" t="n">
        <v>44</v>
      </c>
      <c r="N9" t="n">
        <v>34.14</v>
      </c>
      <c r="O9" t="n">
        <v>22351.34</v>
      </c>
      <c r="P9" t="n">
        <v>170.31</v>
      </c>
      <c r="Q9" t="n">
        <v>988.28</v>
      </c>
      <c r="R9" t="n">
        <v>66</v>
      </c>
      <c r="S9" t="n">
        <v>35.43</v>
      </c>
      <c r="T9" t="n">
        <v>14082.12</v>
      </c>
      <c r="U9" t="n">
        <v>0.54</v>
      </c>
      <c r="V9" t="n">
        <v>0.83</v>
      </c>
      <c r="W9" t="n">
        <v>3.04</v>
      </c>
      <c r="X9" t="n">
        <v>0.91</v>
      </c>
      <c r="Y9" t="n">
        <v>1</v>
      </c>
      <c r="Z9" t="n">
        <v>10</v>
      </c>
      <c r="AA9" t="n">
        <v>442.3831465732881</v>
      </c>
      <c r="AB9" t="n">
        <v>605.2881377085904</v>
      </c>
      <c r="AC9" t="n">
        <v>547.5202873729186</v>
      </c>
      <c r="AD9" t="n">
        <v>442383.1465732881</v>
      </c>
      <c r="AE9" t="n">
        <v>605288.1377085904</v>
      </c>
      <c r="AF9" t="n">
        <v>2.512346648080717e-06</v>
      </c>
      <c r="AG9" t="n">
        <v>11.53645833333333</v>
      </c>
      <c r="AH9" t="n">
        <v>547520.2873729186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5.7176</v>
      </c>
      <c r="E10" t="n">
        <v>17.49</v>
      </c>
      <c r="F10" t="n">
        <v>13.58</v>
      </c>
      <c r="G10" t="n">
        <v>19.39</v>
      </c>
      <c r="H10" t="n">
        <v>0.3</v>
      </c>
      <c r="I10" t="n">
        <v>42</v>
      </c>
      <c r="J10" t="n">
        <v>179.7</v>
      </c>
      <c r="K10" t="n">
        <v>52.44</v>
      </c>
      <c r="L10" t="n">
        <v>3</v>
      </c>
      <c r="M10" t="n">
        <v>40</v>
      </c>
      <c r="N10" t="n">
        <v>34.26</v>
      </c>
      <c r="O10" t="n">
        <v>22397.24</v>
      </c>
      <c r="P10" t="n">
        <v>168.15</v>
      </c>
      <c r="Q10" t="n">
        <v>988.12</v>
      </c>
      <c r="R10" t="n">
        <v>63.35</v>
      </c>
      <c r="S10" t="n">
        <v>35.43</v>
      </c>
      <c r="T10" t="n">
        <v>12774.9</v>
      </c>
      <c r="U10" t="n">
        <v>0.5600000000000001</v>
      </c>
      <c r="V10" t="n">
        <v>0.84</v>
      </c>
      <c r="W10" t="n">
        <v>3.03</v>
      </c>
      <c r="X10" t="n">
        <v>0.82</v>
      </c>
      <c r="Y10" t="n">
        <v>1</v>
      </c>
      <c r="Z10" t="n">
        <v>10</v>
      </c>
      <c r="AA10" t="n">
        <v>436.9172726109811</v>
      </c>
      <c r="AB10" t="n">
        <v>597.8094878160214</v>
      </c>
      <c r="AC10" t="n">
        <v>540.7553893297454</v>
      </c>
      <c r="AD10" t="n">
        <v>436917.2726109811</v>
      </c>
      <c r="AE10" t="n">
        <v>597809.4878160214</v>
      </c>
      <c r="AF10" t="n">
        <v>2.545198836788389e-06</v>
      </c>
      <c r="AG10" t="n">
        <v>11.38671875</v>
      </c>
      <c r="AH10" t="n">
        <v>540755.3893297454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5.7925</v>
      </c>
      <c r="E11" t="n">
        <v>17.26</v>
      </c>
      <c r="F11" t="n">
        <v>13.49</v>
      </c>
      <c r="G11" t="n">
        <v>21.3</v>
      </c>
      <c r="H11" t="n">
        <v>0.32</v>
      </c>
      <c r="I11" t="n">
        <v>38</v>
      </c>
      <c r="J11" t="n">
        <v>180.07</v>
      </c>
      <c r="K11" t="n">
        <v>52.44</v>
      </c>
      <c r="L11" t="n">
        <v>3.25</v>
      </c>
      <c r="M11" t="n">
        <v>36</v>
      </c>
      <c r="N11" t="n">
        <v>34.38</v>
      </c>
      <c r="O11" t="n">
        <v>22443.18</v>
      </c>
      <c r="P11" t="n">
        <v>165.95</v>
      </c>
      <c r="Q11" t="n">
        <v>988.1900000000001</v>
      </c>
      <c r="R11" t="n">
        <v>60.66</v>
      </c>
      <c r="S11" t="n">
        <v>35.43</v>
      </c>
      <c r="T11" t="n">
        <v>11453.54</v>
      </c>
      <c r="U11" t="n">
        <v>0.58</v>
      </c>
      <c r="V11" t="n">
        <v>0.84</v>
      </c>
      <c r="W11" t="n">
        <v>3.03</v>
      </c>
      <c r="X11" t="n">
        <v>0.74</v>
      </c>
      <c r="Y11" t="n">
        <v>1</v>
      </c>
      <c r="Z11" t="n">
        <v>10</v>
      </c>
      <c r="AA11" t="n">
        <v>431.636052320346</v>
      </c>
      <c r="AB11" t="n">
        <v>590.5834892233788</v>
      </c>
      <c r="AC11" t="n">
        <v>534.2190299010318</v>
      </c>
      <c r="AD11" t="n">
        <v>431636.052320346</v>
      </c>
      <c r="AE11" t="n">
        <v>590583.4892233788</v>
      </c>
      <c r="AF11" t="n">
        <v>2.578540692265416e-06</v>
      </c>
      <c r="AG11" t="n">
        <v>11.23697916666667</v>
      </c>
      <c r="AH11" t="n">
        <v>534219.0299010319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5.8482</v>
      </c>
      <c r="E12" t="n">
        <v>17.1</v>
      </c>
      <c r="F12" t="n">
        <v>13.43</v>
      </c>
      <c r="G12" t="n">
        <v>23.03</v>
      </c>
      <c r="H12" t="n">
        <v>0.34</v>
      </c>
      <c r="I12" t="n">
        <v>35</v>
      </c>
      <c r="J12" t="n">
        <v>180.45</v>
      </c>
      <c r="K12" t="n">
        <v>52.44</v>
      </c>
      <c r="L12" t="n">
        <v>3.5</v>
      </c>
      <c r="M12" t="n">
        <v>33</v>
      </c>
      <c r="N12" t="n">
        <v>34.51</v>
      </c>
      <c r="O12" t="n">
        <v>22489.16</v>
      </c>
      <c r="P12" t="n">
        <v>164.05</v>
      </c>
      <c r="Q12" t="n">
        <v>988.27</v>
      </c>
      <c r="R12" t="n">
        <v>58.78</v>
      </c>
      <c r="S12" t="n">
        <v>35.43</v>
      </c>
      <c r="T12" t="n">
        <v>10525.6</v>
      </c>
      <c r="U12" t="n">
        <v>0.6</v>
      </c>
      <c r="V12" t="n">
        <v>0.85</v>
      </c>
      <c r="W12" t="n">
        <v>3.02</v>
      </c>
      <c r="X12" t="n">
        <v>0.68</v>
      </c>
      <c r="Y12" t="n">
        <v>1</v>
      </c>
      <c r="Z12" t="n">
        <v>10</v>
      </c>
      <c r="AA12" t="n">
        <v>415.7639011201455</v>
      </c>
      <c r="AB12" t="n">
        <v>568.8665117213733</v>
      </c>
      <c r="AC12" t="n">
        <v>514.5746902518484</v>
      </c>
      <c r="AD12" t="n">
        <v>415763.9011201455</v>
      </c>
      <c r="AE12" t="n">
        <v>568866.5117213733</v>
      </c>
      <c r="AF12" t="n">
        <v>2.603335636859147e-06</v>
      </c>
      <c r="AG12" t="n">
        <v>11.1328125</v>
      </c>
      <c r="AH12" t="n">
        <v>514574.6902518484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5.9069</v>
      </c>
      <c r="E13" t="n">
        <v>16.93</v>
      </c>
      <c r="F13" t="n">
        <v>13.37</v>
      </c>
      <c r="G13" t="n">
        <v>25.07</v>
      </c>
      <c r="H13" t="n">
        <v>0.37</v>
      </c>
      <c r="I13" t="n">
        <v>32</v>
      </c>
      <c r="J13" t="n">
        <v>180.82</v>
      </c>
      <c r="K13" t="n">
        <v>52.44</v>
      </c>
      <c r="L13" t="n">
        <v>3.75</v>
      </c>
      <c r="M13" t="n">
        <v>30</v>
      </c>
      <c r="N13" t="n">
        <v>34.63</v>
      </c>
      <c r="O13" t="n">
        <v>22535.19</v>
      </c>
      <c r="P13" t="n">
        <v>162.07</v>
      </c>
      <c r="Q13" t="n">
        <v>988.12</v>
      </c>
      <c r="R13" t="n">
        <v>56.89</v>
      </c>
      <c r="S13" t="n">
        <v>35.43</v>
      </c>
      <c r="T13" t="n">
        <v>9593.84</v>
      </c>
      <c r="U13" t="n">
        <v>0.62</v>
      </c>
      <c r="V13" t="n">
        <v>0.85</v>
      </c>
      <c r="W13" t="n">
        <v>3.02</v>
      </c>
      <c r="X13" t="n">
        <v>0.62</v>
      </c>
      <c r="Y13" t="n">
        <v>1</v>
      </c>
      <c r="Z13" t="n">
        <v>10</v>
      </c>
      <c r="AA13" t="n">
        <v>411.606346388344</v>
      </c>
      <c r="AB13" t="n">
        <v>563.1779619189529</v>
      </c>
      <c r="AC13" t="n">
        <v>509.4290476586411</v>
      </c>
      <c r="AD13" t="n">
        <v>411606.346388344</v>
      </c>
      <c r="AE13" t="n">
        <v>563177.9619189529</v>
      </c>
      <c r="AF13" t="n">
        <v>2.629466036278392e-06</v>
      </c>
      <c r="AG13" t="n">
        <v>11.02213541666667</v>
      </c>
      <c r="AH13" t="n">
        <v>509429.0476586411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5.946</v>
      </c>
      <c r="E14" t="n">
        <v>16.82</v>
      </c>
      <c r="F14" t="n">
        <v>13.33</v>
      </c>
      <c r="G14" t="n">
        <v>26.66</v>
      </c>
      <c r="H14" t="n">
        <v>0.39</v>
      </c>
      <c r="I14" t="n">
        <v>30</v>
      </c>
      <c r="J14" t="n">
        <v>181.19</v>
      </c>
      <c r="K14" t="n">
        <v>52.44</v>
      </c>
      <c r="L14" t="n">
        <v>4</v>
      </c>
      <c r="M14" t="n">
        <v>28</v>
      </c>
      <c r="N14" t="n">
        <v>34.75</v>
      </c>
      <c r="O14" t="n">
        <v>22581.25</v>
      </c>
      <c r="P14" t="n">
        <v>160.56</v>
      </c>
      <c r="Q14" t="n">
        <v>988.23</v>
      </c>
      <c r="R14" t="n">
        <v>55.75</v>
      </c>
      <c r="S14" t="n">
        <v>35.43</v>
      </c>
      <c r="T14" t="n">
        <v>9038.389999999999</v>
      </c>
      <c r="U14" t="n">
        <v>0.64</v>
      </c>
      <c r="V14" t="n">
        <v>0.85</v>
      </c>
      <c r="W14" t="n">
        <v>3.01</v>
      </c>
      <c r="X14" t="n">
        <v>0.58</v>
      </c>
      <c r="Y14" t="n">
        <v>1</v>
      </c>
      <c r="Z14" t="n">
        <v>10</v>
      </c>
      <c r="AA14" t="n">
        <v>408.536897536176</v>
      </c>
      <c r="AB14" t="n">
        <v>558.9782065848904</v>
      </c>
      <c r="AC14" t="n">
        <v>505.6301110792679</v>
      </c>
      <c r="AD14" t="n">
        <v>408536.897536176</v>
      </c>
      <c r="AE14" t="n">
        <v>558978.2065848904</v>
      </c>
      <c r="AF14" t="n">
        <v>2.646871464170939e-06</v>
      </c>
      <c r="AG14" t="n">
        <v>10.95052083333333</v>
      </c>
      <c r="AH14" t="n">
        <v>505630.1110792679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5.9823</v>
      </c>
      <c r="E15" t="n">
        <v>16.72</v>
      </c>
      <c r="F15" t="n">
        <v>13.3</v>
      </c>
      <c r="G15" t="n">
        <v>28.5</v>
      </c>
      <c r="H15" t="n">
        <v>0.42</v>
      </c>
      <c r="I15" t="n">
        <v>28</v>
      </c>
      <c r="J15" t="n">
        <v>181.57</v>
      </c>
      <c r="K15" t="n">
        <v>52.44</v>
      </c>
      <c r="L15" t="n">
        <v>4.25</v>
      </c>
      <c r="M15" t="n">
        <v>26</v>
      </c>
      <c r="N15" t="n">
        <v>34.88</v>
      </c>
      <c r="O15" t="n">
        <v>22627.36</v>
      </c>
      <c r="P15" t="n">
        <v>158.73</v>
      </c>
      <c r="Q15" t="n">
        <v>988.3200000000001</v>
      </c>
      <c r="R15" t="n">
        <v>54.52</v>
      </c>
      <c r="S15" t="n">
        <v>35.43</v>
      </c>
      <c r="T15" t="n">
        <v>8430.24</v>
      </c>
      <c r="U15" t="n">
        <v>0.65</v>
      </c>
      <c r="V15" t="n">
        <v>0.86</v>
      </c>
      <c r="W15" t="n">
        <v>3.01</v>
      </c>
      <c r="X15" t="n">
        <v>0.54</v>
      </c>
      <c r="Y15" t="n">
        <v>1</v>
      </c>
      <c r="Z15" t="n">
        <v>10</v>
      </c>
      <c r="AA15" t="n">
        <v>405.5196170570395</v>
      </c>
      <c r="AB15" t="n">
        <v>554.8498303203155</v>
      </c>
      <c r="AC15" t="n">
        <v>501.8957412511717</v>
      </c>
      <c r="AD15" t="n">
        <v>405519.6170570395</v>
      </c>
      <c r="AE15" t="n">
        <v>554849.8303203156</v>
      </c>
      <c r="AF15" t="n">
        <v>2.663030467559672e-06</v>
      </c>
      <c r="AG15" t="n">
        <v>10.88541666666667</v>
      </c>
      <c r="AH15" t="n">
        <v>501895.7412511717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6.0226</v>
      </c>
      <c r="E16" t="n">
        <v>16.6</v>
      </c>
      <c r="F16" t="n">
        <v>13.26</v>
      </c>
      <c r="G16" t="n">
        <v>30.6</v>
      </c>
      <c r="H16" t="n">
        <v>0.44</v>
      </c>
      <c r="I16" t="n">
        <v>26</v>
      </c>
      <c r="J16" t="n">
        <v>181.94</v>
      </c>
      <c r="K16" t="n">
        <v>52.44</v>
      </c>
      <c r="L16" t="n">
        <v>4.5</v>
      </c>
      <c r="M16" t="n">
        <v>24</v>
      </c>
      <c r="N16" t="n">
        <v>35</v>
      </c>
      <c r="O16" t="n">
        <v>22673.63</v>
      </c>
      <c r="P16" t="n">
        <v>157.07</v>
      </c>
      <c r="Q16" t="n">
        <v>988.21</v>
      </c>
      <c r="R16" t="n">
        <v>53.3</v>
      </c>
      <c r="S16" t="n">
        <v>35.43</v>
      </c>
      <c r="T16" t="n">
        <v>7831.72</v>
      </c>
      <c r="U16" t="n">
        <v>0.66</v>
      </c>
      <c r="V16" t="n">
        <v>0.86</v>
      </c>
      <c r="W16" t="n">
        <v>3.01</v>
      </c>
      <c r="X16" t="n">
        <v>0.51</v>
      </c>
      <c r="Y16" t="n">
        <v>1</v>
      </c>
      <c r="Z16" t="n">
        <v>10</v>
      </c>
      <c r="AA16" t="n">
        <v>402.5207643559231</v>
      </c>
      <c r="AB16" t="n">
        <v>550.7466677546042</v>
      </c>
      <c r="AC16" t="n">
        <v>498.184178761907</v>
      </c>
      <c r="AD16" t="n">
        <v>402520.7643559231</v>
      </c>
      <c r="AE16" t="n">
        <v>550746.6677546042</v>
      </c>
      <c r="AF16" t="n">
        <v>2.680970077382425e-06</v>
      </c>
      <c r="AG16" t="n">
        <v>10.80729166666667</v>
      </c>
      <c r="AH16" t="n">
        <v>498184.178761907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6.0438</v>
      </c>
      <c r="E17" t="n">
        <v>16.55</v>
      </c>
      <c r="F17" t="n">
        <v>13.24</v>
      </c>
      <c r="G17" t="n">
        <v>31.77</v>
      </c>
      <c r="H17" t="n">
        <v>0.46</v>
      </c>
      <c r="I17" t="n">
        <v>25</v>
      </c>
      <c r="J17" t="n">
        <v>182.32</v>
      </c>
      <c r="K17" t="n">
        <v>52.44</v>
      </c>
      <c r="L17" t="n">
        <v>4.75</v>
      </c>
      <c r="M17" t="n">
        <v>23</v>
      </c>
      <c r="N17" t="n">
        <v>35.12</v>
      </c>
      <c r="O17" t="n">
        <v>22719.83</v>
      </c>
      <c r="P17" t="n">
        <v>155.84</v>
      </c>
      <c r="Q17" t="n">
        <v>988.27</v>
      </c>
      <c r="R17" t="n">
        <v>52.59</v>
      </c>
      <c r="S17" t="n">
        <v>35.43</v>
      </c>
      <c r="T17" t="n">
        <v>7481.44</v>
      </c>
      <c r="U17" t="n">
        <v>0.67</v>
      </c>
      <c r="V17" t="n">
        <v>0.86</v>
      </c>
      <c r="W17" t="n">
        <v>3.01</v>
      </c>
      <c r="X17" t="n">
        <v>0.48</v>
      </c>
      <c r="Y17" t="n">
        <v>1</v>
      </c>
      <c r="Z17" t="n">
        <v>10</v>
      </c>
      <c r="AA17" t="n">
        <v>400.6423014324145</v>
      </c>
      <c r="AB17" t="n">
        <v>548.1764719107242</v>
      </c>
      <c r="AC17" t="n">
        <v>495.8592788020744</v>
      </c>
      <c r="AD17" t="n">
        <v>400642.3014324144</v>
      </c>
      <c r="AE17" t="n">
        <v>548176.4719107242</v>
      </c>
      <c r="AF17" t="n">
        <v>2.690407291482731e-06</v>
      </c>
      <c r="AG17" t="n">
        <v>10.77473958333333</v>
      </c>
      <c r="AH17" t="n">
        <v>495859.2788020744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6.0656</v>
      </c>
      <c r="E18" t="n">
        <v>16.49</v>
      </c>
      <c r="F18" t="n">
        <v>13.21</v>
      </c>
      <c r="G18" t="n">
        <v>33.03</v>
      </c>
      <c r="H18" t="n">
        <v>0.49</v>
      </c>
      <c r="I18" t="n">
        <v>24</v>
      </c>
      <c r="J18" t="n">
        <v>182.69</v>
      </c>
      <c r="K18" t="n">
        <v>52.44</v>
      </c>
      <c r="L18" t="n">
        <v>5</v>
      </c>
      <c r="M18" t="n">
        <v>22</v>
      </c>
      <c r="N18" t="n">
        <v>35.25</v>
      </c>
      <c r="O18" t="n">
        <v>22766.06</v>
      </c>
      <c r="P18" t="n">
        <v>154.23</v>
      </c>
      <c r="Q18" t="n">
        <v>988.15</v>
      </c>
      <c r="R18" t="n">
        <v>52.01</v>
      </c>
      <c r="S18" t="n">
        <v>35.43</v>
      </c>
      <c r="T18" t="n">
        <v>7194.73</v>
      </c>
      <c r="U18" t="n">
        <v>0.68</v>
      </c>
      <c r="V18" t="n">
        <v>0.86</v>
      </c>
      <c r="W18" t="n">
        <v>3</v>
      </c>
      <c r="X18" t="n">
        <v>0.46</v>
      </c>
      <c r="Y18" t="n">
        <v>1</v>
      </c>
      <c r="Z18" t="n">
        <v>10</v>
      </c>
      <c r="AA18" t="n">
        <v>398.3761677063156</v>
      </c>
      <c r="AB18" t="n">
        <v>545.0758477719118</v>
      </c>
      <c r="AC18" t="n">
        <v>493.0545738793169</v>
      </c>
      <c r="AD18" t="n">
        <v>398376.1677063156</v>
      </c>
      <c r="AE18" t="n">
        <v>545075.8477719118</v>
      </c>
      <c r="AF18" t="n">
        <v>2.700111596548141e-06</v>
      </c>
      <c r="AG18" t="n">
        <v>10.73567708333333</v>
      </c>
      <c r="AH18" t="n">
        <v>493054.5738793169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6.1078</v>
      </c>
      <c r="E19" t="n">
        <v>16.37</v>
      </c>
      <c r="F19" t="n">
        <v>13.17</v>
      </c>
      <c r="G19" t="n">
        <v>35.92</v>
      </c>
      <c r="H19" t="n">
        <v>0.51</v>
      </c>
      <c r="I19" t="n">
        <v>22</v>
      </c>
      <c r="J19" t="n">
        <v>183.07</v>
      </c>
      <c r="K19" t="n">
        <v>52.44</v>
      </c>
      <c r="L19" t="n">
        <v>5.25</v>
      </c>
      <c r="M19" t="n">
        <v>20</v>
      </c>
      <c r="N19" t="n">
        <v>35.37</v>
      </c>
      <c r="O19" t="n">
        <v>22812.34</v>
      </c>
      <c r="P19" t="n">
        <v>152.53</v>
      </c>
      <c r="Q19" t="n">
        <v>988.16</v>
      </c>
      <c r="R19" t="n">
        <v>50.64</v>
      </c>
      <c r="S19" t="n">
        <v>35.43</v>
      </c>
      <c r="T19" t="n">
        <v>6520.69</v>
      </c>
      <c r="U19" t="n">
        <v>0.7</v>
      </c>
      <c r="V19" t="n">
        <v>0.87</v>
      </c>
      <c r="W19" t="n">
        <v>3</v>
      </c>
      <c r="X19" t="n">
        <v>0.42</v>
      </c>
      <c r="Y19" t="n">
        <v>1</v>
      </c>
      <c r="Z19" t="n">
        <v>10</v>
      </c>
      <c r="AA19" t="n">
        <v>395.3708250710183</v>
      </c>
      <c r="AB19" t="n">
        <v>540.9638053919384</v>
      </c>
      <c r="AC19" t="n">
        <v>489.3349790528005</v>
      </c>
      <c r="AD19" t="n">
        <v>395370.8250710183</v>
      </c>
      <c r="AE19" t="n">
        <v>540963.8053919384</v>
      </c>
      <c r="AF19" t="n">
        <v>2.718896994427054e-06</v>
      </c>
      <c r="AG19" t="n">
        <v>10.65755208333333</v>
      </c>
      <c r="AH19" t="n">
        <v>489334.9790528005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6.1233</v>
      </c>
      <c r="E20" t="n">
        <v>16.33</v>
      </c>
      <c r="F20" t="n">
        <v>13.16</v>
      </c>
      <c r="G20" t="n">
        <v>37.61</v>
      </c>
      <c r="H20" t="n">
        <v>0.53</v>
      </c>
      <c r="I20" t="n">
        <v>21</v>
      </c>
      <c r="J20" t="n">
        <v>183.44</v>
      </c>
      <c r="K20" t="n">
        <v>52.44</v>
      </c>
      <c r="L20" t="n">
        <v>5.5</v>
      </c>
      <c r="M20" t="n">
        <v>19</v>
      </c>
      <c r="N20" t="n">
        <v>35.5</v>
      </c>
      <c r="O20" t="n">
        <v>22858.66</v>
      </c>
      <c r="P20" t="n">
        <v>151.1</v>
      </c>
      <c r="Q20" t="n">
        <v>988.1</v>
      </c>
      <c r="R20" t="n">
        <v>50.55</v>
      </c>
      <c r="S20" t="n">
        <v>35.43</v>
      </c>
      <c r="T20" t="n">
        <v>6479.82</v>
      </c>
      <c r="U20" t="n">
        <v>0.7</v>
      </c>
      <c r="V20" t="n">
        <v>0.87</v>
      </c>
      <c r="W20" t="n">
        <v>3</v>
      </c>
      <c r="X20" t="n">
        <v>0.41</v>
      </c>
      <c r="Y20" t="n">
        <v>1</v>
      </c>
      <c r="Z20" t="n">
        <v>10</v>
      </c>
      <c r="AA20" t="n">
        <v>393.5803834620625</v>
      </c>
      <c r="AB20" t="n">
        <v>538.514044193856</v>
      </c>
      <c r="AC20" t="n">
        <v>487.1190196252016</v>
      </c>
      <c r="AD20" t="n">
        <v>393580.3834620625</v>
      </c>
      <c r="AE20" t="n">
        <v>538514.044193856</v>
      </c>
      <c r="AF20" t="n">
        <v>2.725796844358882e-06</v>
      </c>
      <c r="AG20" t="n">
        <v>10.63151041666667</v>
      </c>
      <c r="AH20" t="n">
        <v>487119.0196252016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6.1529</v>
      </c>
      <c r="E21" t="n">
        <v>16.25</v>
      </c>
      <c r="F21" t="n">
        <v>13.12</v>
      </c>
      <c r="G21" t="n">
        <v>39.36</v>
      </c>
      <c r="H21" t="n">
        <v>0.55</v>
      </c>
      <c r="I21" t="n">
        <v>20</v>
      </c>
      <c r="J21" t="n">
        <v>183.82</v>
      </c>
      <c r="K21" t="n">
        <v>52.44</v>
      </c>
      <c r="L21" t="n">
        <v>5.75</v>
      </c>
      <c r="M21" t="n">
        <v>18</v>
      </c>
      <c r="N21" t="n">
        <v>35.63</v>
      </c>
      <c r="O21" t="n">
        <v>22905.03</v>
      </c>
      <c r="P21" t="n">
        <v>149.61</v>
      </c>
      <c r="Q21" t="n">
        <v>988.13</v>
      </c>
      <c r="R21" t="n">
        <v>49.22</v>
      </c>
      <c r="S21" t="n">
        <v>35.43</v>
      </c>
      <c r="T21" t="n">
        <v>5820.92</v>
      </c>
      <c r="U21" t="n">
        <v>0.72</v>
      </c>
      <c r="V21" t="n">
        <v>0.87</v>
      </c>
      <c r="W21" t="n">
        <v>2.99</v>
      </c>
      <c r="X21" t="n">
        <v>0.37</v>
      </c>
      <c r="Y21" t="n">
        <v>1</v>
      </c>
      <c r="Z21" t="n">
        <v>10</v>
      </c>
      <c r="AA21" t="n">
        <v>391.1996432009709</v>
      </c>
      <c r="AB21" t="n">
        <v>535.2566103377827</v>
      </c>
      <c r="AC21" t="n">
        <v>484.1724706845148</v>
      </c>
      <c r="AD21" t="n">
        <v>391199.6432009708</v>
      </c>
      <c r="AE21" t="n">
        <v>535256.6103377828</v>
      </c>
      <c r="AF21" t="n">
        <v>2.738973331970631e-06</v>
      </c>
      <c r="AG21" t="n">
        <v>10.57942708333333</v>
      </c>
      <c r="AH21" t="n">
        <v>484172.4706845148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6.1738</v>
      </c>
      <c r="E22" t="n">
        <v>16.2</v>
      </c>
      <c r="F22" t="n">
        <v>13.1</v>
      </c>
      <c r="G22" t="n">
        <v>41.37</v>
      </c>
      <c r="H22" t="n">
        <v>0.58</v>
      </c>
      <c r="I22" t="n">
        <v>19</v>
      </c>
      <c r="J22" t="n">
        <v>184.19</v>
      </c>
      <c r="K22" t="n">
        <v>52.44</v>
      </c>
      <c r="L22" t="n">
        <v>6</v>
      </c>
      <c r="M22" t="n">
        <v>17</v>
      </c>
      <c r="N22" t="n">
        <v>35.75</v>
      </c>
      <c r="O22" t="n">
        <v>22951.43</v>
      </c>
      <c r="P22" t="n">
        <v>148.12</v>
      </c>
      <c r="Q22" t="n">
        <v>988.14</v>
      </c>
      <c r="R22" t="n">
        <v>48.61</v>
      </c>
      <c r="S22" t="n">
        <v>35.43</v>
      </c>
      <c r="T22" t="n">
        <v>5523.01</v>
      </c>
      <c r="U22" t="n">
        <v>0.73</v>
      </c>
      <c r="V22" t="n">
        <v>0.87</v>
      </c>
      <c r="W22" t="n">
        <v>2.99</v>
      </c>
      <c r="X22" t="n">
        <v>0.35</v>
      </c>
      <c r="Y22" t="n">
        <v>1</v>
      </c>
      <c r="Z22" t="n">
        <v>10</v>
      </c>
      <c r="AA22" t="n">
        <v>377.3632760717574</v>
      </c>
      <c r="AB22" t="n">
        <v>516.3250824141563</v>
      </c>
      <c r="AC22" t="n">
        <v>467.047741215353</v>
      </c>
      <c r="AD22" t="n">
        <v>377363.2760717574</v>
      </c>
      <c r="AE22" t="n">
        <v>516325.0824141563</v>
      </c>
      <c r="AF22" t="n">
        <v>2.748277000588386e-06</v>
      </c>
      <c r="AG22" t="n">
        <v>10.546875</v>
      </c>
      <c r="AH22" t="n">
        <v>467047.741215353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6.1934</v>
      </c>
      <c r="E23" t="n">
        <v>16.15</v>
      </c>
      <c r="F23" t="n">
        <v>13.09</v>
      </c>
      <c r="G23" t="n">
        <v>43.62</v>
      </c>
      <c r="H23" t="n">
        <v>0.6</v>
      </c>
      <c r="I23" t="n">
        <v>18</v>
      </c>
      <c r="J23" t="n">
        <v>184.57</v>
      </c>
      <c r="K23" t="n">
        <v>52.44</v>
      </c>
      <c r="L23" t="n">
        <v>6.25</v>
      </c>
      <c r="M23" t="n">
        <v>16</v>
      </c>
      <c r="N23" t="n">
        <v>35.88</v>
      </c>
      <c r="O23" t="n">
        <v>22997.88</v>
      </c>
      <c r="P23" t="n">
        <v>146.8</v>
      </c>
      <c r="Q23" t="n">
        <v>988.09</v>
      </c>
      <c r="R23" t="n">
        <v>47.99</v>
      </c>
      <c r="S23" t="n">
        <v>35.43</v>
      </c>
      <c r="T23" t="n">
        <v>5217.53</v>
      </c>
      <c r="U23" t="n">
        <v>0.74</v>
      </c>
      <c r="V23" t="n">
        <v>0.87</v>
      </c>
      <c r="W23" t="n">
        <v>3</v>
      </c>
      <c r="X23" t="n">
        <v>0.33</v>
      </c>
      <c r="Y23" t="n">
        <v>1</v>
      </c>
      <c r="Z23" t="n">
        <v>10</v>
      </c>
      <c r="AA23" t="n">
        <v>375.58404390434</v>
      </c>
      <c r="AB23" t="n">
        <v>513.8906584685126</v>
      </c>
      <c r="AC23" t="n">
        <v>464.845655274346</v>
      </c>
      <c r="AD23" t="n">
        <v>375584.04390434</v>
      </c>
      <c r="AE23" t="n">
        <v>513890.6584685125</v>
      </c>
      <c r="AF23" t="n">
        <v>2.757001972115085e-06</v>
      </c>
      <c r="AG23" t="n">
        <v>10.51432291666667</v>
      </c>
      <c r="AH23" t="n">
        <v>464845.655274346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6.2127</v>
      </c>
      <c r="E24" t="n">
        <v>16.1</v>
      </c>
      <c r="F24" t="n">
        <v>13.07</v>
      </c>
      <c r="G24" t="n">
        <v>46.13</v>
      </c>
      <c r="H24" t="n">
        <v>0.62</v>
      </c>
      <c r="I24" t="n">
        <v>17</v>
      </c>
      <c r="J24" t="n">
        <v>184.95</v>
      </c>
      <c r="K24" t="n">
        <v>52.44</v>
      </c>
      <c r="L24" t="n">
        <v>6.5</v>
      </c>
      <c r="M24" t="n">
        <v>15</v>
      </c>
      <c r="N24" t="n">
        <v>36.01</v>
      </c>
      <c r="O24" t="n">
        <v>23044.38</v>
      </c>
      <c r="P24" t="n">
        <v>143.58</v>
      </c>
      <c r="Q24" t="n">
        <v>988.08</v>
      </c>
      <c r="R24" t="n">
        <v>47.63</v>
      </c>
      <c r="S24" t="n">
        <v>35.43</v>
      </c>
      <c r="T24" t="n">
        <v>5043.06</v>
      </c>
      <c r="U24" t="n">
        <v>0.74</v>
      </c>
      <c r="V24" t="n">
        <v>0.87</v>
      </c>
      <c r="W24" t="n">
        <v>2.99</v>
      </c>
      <c r="X24" t="n">
        <v>0.32</v>
      </c>
      <c r="Y24" t="n">
        <v>1</v>
      </c>
      <c r="Z24" t="n">
        <v>10</v>
      </c>
      <c r="AA24" t="n">
        <v>371.9499807706073</v>
      </c>
      <c r="AB24" t="n">
        <v>508.9183729653892</v>
      </c>
      <c r="AC24" t="n">
        <v>460.3479177209941</v>
      </c>
      <c r="AD24" t="n">
        <v>371949.9807706074</v>
      </c>
      <c r="AE24" t="n">
        <v>508918.3729653892</v>
      </c>
      <c r="AF24" t="n">
        <v>2.765593398159232e-06</v>
      </c>
      <c r="AG24" t="n">
        <v>10.48177083333333</v>
      </c>
      <c r="AH24" t="n">
        <v>460347.9177209941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6.2114</v>
      </c>
      <c r="E25" t="n">
        <v>16.1</v>
      </c>
      <c r="F25" t="n">
        <v>13.07</v>
      </c>
      <c r="G25" t="n">
        <v>46.15</v>
      </c>
      <c r="H25" t="n">
        <v>0.65</v>
      </c>
      <c r="I25" t="n">
        <v>17</v>
      </c>
      <c r="J25" t="n">
        <v>185.33</v>
      </c>
      <c r="K25" t="n">
        <v>52.44</v>
      </c>
      <c r="L25" t="n">
        <v>6.75</v>
      </c>
      <c r="M25" t="n">
        <v>15</v>
      </c>
      <c r="N25" t="n">
        <v>36.13</v>
      </c>
      <c r="O25" t="n">
        <v>23090.91</v>
      </c>
      <c r="P25" t="n">
        <v>142.87</v>
      </c>
      <c r="Q25" t="n">
        <v>988.17</v>
      </c>
      <c r="R25" t="n">
        <v>47.57</v>
      </c>
      <c r="S25" t="n">
        <v>35.43</v>
      </c>
      <c r="T25" t="n">
        <v>5013.35</v>
      </c>
      <c r="U25" t="n">
        <v>0.74</v>
      </c>
      <c r="V25" t="n">
        <v>0.87</v>
      </c>
      <c r="W25" t="n">
        <v>3</v>
      </c>
      <c r="X25" t="n">
        <v>0.32</v>
      </c>
      <c r="Y25" t="n">
        <v>1</v>
      </c>
      <c r="Z25" t="n">
        <v>10</v>
      </c>
      <c r="AA25" t="n">
        <v>371.3651545545802</v>
      </c>
      <c r="AB25" t="n">
        <v>508.118187935909</v>
      </c>
      <c r="AC25" t="n">
        <v>459.6241012276608</v>
      </c>
      <c r="AD25" t="n">
        <v>371365.1545545802</v>
      </c>
      <c r="AE25" t="n">
        <v>508118.187935909</v>
      </c>
      <c r="AF25" t="n">
        <v>2.765014701068176e-06</v>
      </c>
      <c r="AG25" t="n">
        <v>10.48177083333333</v>
      </c>
      <c r="AH25" t="n">
        <v>459624.1012276608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6.2343</v>
      </c>
      <c r="E26" t="n">
        <v>16.04</v>
      </c>
      <c r="F26" t="n">
        <v>13.05</v>
      </c>
      <c r="G26" t="n">
        <v>48.94</v>
      </c>
      <c r="H26" t="n">
        <v>0.67</v>
      </c>
      <c r="I26" t="n">
        <v>16</v>
      </c>
      <c r="J26" t="n">
        <v>185.7</v>
      </c>
      <c r="K26" t="n">
        <v>52.44</v>
      </c>
      <c r="L26" t="n">
        <v>7</v>
      </c>
      <c r="M26" t="n">
        <v>14</v>
      </c>
      <c r="N26" t="n">
        <v>36.26</v>
      </c>
      <c r="O26" t="n">
        <v>23137.49</v>
      </c>
      <c r="P26" t="n">
        <v>141.85</v>
      </c>
      <c r="Q26" t="n">
        <v>988.12</v>
      </c>
      <c r="R26" t="n">
        <v>46.98</v>
      </c>
      <c r="S26" t="n">
        <v>35.43</v>
      </c>
      <c r="T26" t="n">
        <v>4721.25</v>
      </c>
      <c r="U26" t="n">
        <v>0.75</v>
      </c>
      <c r="V26" t="n">
        <v>0.87</v>
      </c>
      <c r="W26" t="n">
        <v>2.99</v>
      </c>
      <c r="X26" t="n">
        <v>0.3</v>
      </c>
      <c r="Y26" t="n">
        <v>1</v>
      </c>
      <c r="Z26" t="n">
        <v>10</v>
      </c>
      <c r="AA26" t="n">
        <v>369.7442494810273</v>
      </c>
      <c r="AB26" t="n">
        <v>505.9003941049889</v>
      </c>
      <c r="AC26" t="n">
        <v>457.6179705272706</v>
      </c>
      <c r="AD26" t="n">
        <v>369744.2494810273</v>
      </c>
      <c r="AE26" t="n">
        <v>505900.394104989</v>
      </c>
      <c r="AF26" t="n">
        <v>2.775208672902941e-06</v>
      </c>
      <c r="AG26" t="n">
        <v>10.44270833333333</v>
      </c>
      <c r="AH26" t="n">
        <v>457617.9705272706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6.2512</v>
      </c>
      <c r="E27" t="n">
        <v>16</v>
      </c>
      <c r="F27" t="n">
        <v>13.04</v>
      </c>
      <c r="G27" t="n">
        <v>52.17</v>
      </c>
      <c r="H27" t="n">
        <v>0.6899999999999999</v>
      </c>
      <c r="I27" t="n">
        <v>15</v>
      </c>
      <c r="J27" t="n">
        <v>186.08</v>
      </c>
      <c r="K27" t="n">
        <v>52.44</v>
      </c>
      <c r="L27" t="n">
        <v>7.25</v>
      </c>
      <c r="M27" t="n">
        <v>13</v>
      </c>
      <c r="N27" t="n">
        <v>36.39</v>
      </c>
      <c r="O27" t="n">
        <v>23184.11</v>
      </c>
      <c r="P27" t="n">
        <v>140.35</v>
      </c>
      <c r="Q27" t="n">
        <v>988.08</v>
      </c>
      <c r="R27" t="n">
        <v>46.87</v>
      </c>
      <c r="S27" t="n">
        <v>35.43</v>
      </c>
      <c r="T27" t="n">
        <v>4672.21</v>
      </c>
      <c r="U27" t="n">
        <v>0.76</v>
      </c>
      <c r="V27" t="n">
        <v>0.87</v>
      </c>
      <c r="W27" t="n">
        <v>2.99</v>
      </c>
      <c r="X27" t="n">
        <v>0.29</v>
      </c>
      <c r="Y27" t="n">
        <v>1</v>
      </c>
      <c r="Z27" t="n">
        <v>10</v>
      </c>
      <c r="AA27" t="n">
        <v>367.9239864170756</v>
      </c>
      <c r="AB27" t="n">
        <v>503.4098298765514</v>
      </c>
      <c r="AC27" t="n">
        <v>455.3651022532664</v>
      </c>
      <c r="AD27" t="n">
        <v>367923.9864170756</v>
      </c>
      <c r="AE27" t="n">
        <v>503409.8298765515</v>
      </c>
      <c r="AF27" t="n">
        <v>2.782731735086676e-06</v>
      </c>
      <c r="AG27" t="n">
        <v>10.41666666666667</v>
      </c>
      <c r="AH27" t="n">
        <v>455365.1022532664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6.2535</v>
      </c>
      <c r="E28" t="n">
        <v>15.99</v>
      </c>
      <c r="F28" t="n">
        <v>13.04</v>
      </c>
      <c r="G28" t="n">
        <v>52.15</v>
      </c>
      <c r="H28" t="n">
        <v>0.71</v>
      </c>
      <c r="I28" t="n">
        <v>15</v>
      </c>
      <c r="J28" t="n">
        <v>186.46</v>
      </c>
      <c r="K28" t="n">
        <v>52.44</v>
      </c>
      <c r="L28" t="n">
        <v>7.5</v>
      </c>
      <c r="M28" t="n">
        <v>13</v>
      </c>
      <c r="N28" t="n">
        <v>36.52</v>
      </c>
      <c r="O28" t="n">
        <v>23230.78</v>
      </c>
      <c r="P28" t="n">
        <v>139.03</v>
      </c>
      <c r="Q28" t="n">
        <v>988.08</v>
      </c>
      <c r="R28" t="n">
        <v>46.34</v>
      </c>
      <c r="S28" t="n">
        <v>35.43</v>
      </c>
      <c r="T28" t="n">
        <v>4405.24</v>
      </c>
      <c r="U28" t="n">
        <v>0.76</v>
      </c>
      <c r="V28" t="n">
        <v>0.87</v>
      </c>
      <c r="W28" t="n">
        <v>3</v>
      </c>
      <c r="X28" t="n">
        <v>0.28</v>
      </c>
      <c r="Y28" t="n">
        <v>1</v>
      </c>
      <c r="Z28" t="n">
        <v>10</v>
      </c>
      <c r="AA28" t="n">
        <v>366.7113577311466</v>
      </c>
      <c r="AB28" t="n">
        <v>501.7506578110614</v>
      </c>
      <c r="AC28" t="n">
        <v>453.8642792410441</v>
      </c>
      <c r="AD28" t="n">
        <v>366711.3577311466</v>
      </c>
      <c r="AE28" t="n">
        <v>501750.6578110614</v>
      </c>
      <c r="AF28" t="n">
        <v>2.783755583786237e-06</v>
      </c>
      <c r="AG28" t="n">
        <v>10.41015625</v>
      </c>
      <c r="AH28" t="n">
        <v>453864.2792410441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6.2809</v>
      </c>
      <c r="E29" t="n">
        <v>15.92</v>
      </c>
      <c r="F29" t="n">
        <v>13</v>
      </c>
      <c r="G29" t="n">
        <v>55.73</v>
      </c>
      <c r="H29" t="n">
        <v>0.74</v>
      </c>
      <c r="I29" t="n">
        <v>14</v>
      </c>
      <c r="J29" t="n">
        <v>186.84</v>
      </c>
      <c r="K29" t="n">
        <v>52.44</v>
      </c>
      <c r="L29" t="n">
        <v>7.75</v>
      </c>
      <c r="M29" t="n">
        <v>12</v>
      </c>
      <c r="N29" t="n">
        <v>36.65</v>
      </c>
      <c r="O29" t="n">
        <v>23277.49</v>
      </c>
      <c r="P29" t="n">
        <v>137.32</v>
      </c>
      <c r="Q29" t="n">
        <v>988.08</v>
      </c>
      <c r="R29" t="n">
        <v>45.51</v>
      </c>
      <c r="S29" t="n">
        <v>35.43</v>
      </c>
      <c r="T29" t="n">
        <v>3996.01</v>
      </c>
      <c r="U29" t="n">
        <v>0.78</v>
      </c>
      <c r="V29" t="n">
        <v>0.88</v>
      </c>
      <c r="W29" t="n">
        <v>2.99</v>
      </c>
      <c r="X29" t="n">
        <v>0.25</v>
      </c>
      <c r="Y29" t="n">
        <v>1</v>
      </c>
      <c r="Z29" t="n">
        <v>10</v>
      </c>
      <c r="AA29" t="n">
        <v>364.3191155821337</v>
      </c>
      <c r="AB29" t="n">
        <v>498.4774865645068</v>
      </c>
      <c r="AC29" t="n">
        <v>450.903494864336</v>
      </c>
      <c r="AD29" t="n">
        <v>364319.1155821337</v>
      </c>
      <c r="AE29" t="n">
        <v>498477.4865645068</v>
      </c>
      <c r="AF29" t="n">
        <v>2.795952737859276e-06</v>
      </c>
      <c r="AG29" t="n">
        <v>10.36458333333333</v>
      </c>
      <c r="AH29" t="n">
        <v>450903.494864336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6.2804</v>
      </c>
      <c r="E30" t="n">
        <v>15.92</v>
      </c>
      <c r="F30" t="n">
        <v>13</v>
      </c>
      <c r="G30" t="n">
        <v>55.73</v>
      </c>
      <c r="H30" t="n">
        <v>0.76</v>
      </c>
      <c r="I30" t="n">
        <v>14</v>
      </c>
      <c r="J30" t="n">
        <v>187.22</v>
      </c>
      <c r="K30" t="n">
        <v>52.44</v>
      </c>
      <c r="L30" t="n">
        <v>8</v>
      </c>
      <c r="M30" t="n">
        <v>11</v>
      </c>
      <c r="N30" t="n">
        <v>36.78</v>
      </c>
      <c r="O30" t="n">
        <v>23324.24</v>
      </c>
      <c r="P30" t="n">
        <v>134.59</v>
      </c>
      <c r="Q30" t="n">
        <v>988.13</v>
      </c>
      <c r="R30" t="n">
        <v>45.37</v>
      </c>
      <c r="S30" t="n">
        <v>35.43</v>
      </c>
      <c r="T30" t="n">
        <v>3926.39</v>
      </c>
      <c r="U30" t="n">
        <v>0.78</v>
      </c>
      <c r="V30" t="n">
        <v>0.88</v>
      </c>
      <c r="W30" t="n">
        <v>2.99</v>
      </c>
      <c r="X30" t="n">
        <v>0.25</v>
      </c>
      <c r="Y30" t="n">
        <v>1</v>
      </c>
      <c r="Z30" t="n">
        <v>10</v>
      </c>
      <c r="AA30" t="n">
        <v>361.9671254462343</v>
      </c>
      <c r="AB30" t="n">
        <v>495.2593898980877</v>
      </c>
      <c r="AC30" t="n">
        <v>447.9925288271328</v>
      </c>
      <c r="AD30" t="n">
        <v>361967.1254462343</v>
      </c>
      <c r="AE30" t="n">
        <v>495259.3898980877</v>
      </c>
      <c r="AF30" t="n">
        <v>2.795730162055023e-06</v>
      </c>
      <c r="AG30" t="n">
        <v>10.36458333333333</v>
      </c>
      <c r="AH30" t="n">
        <v>447992.5288271328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6.2957</v>
      </c>
      <c r="E31" t="n">
        <v>15.88</v>
      </c>
      <c r="F31" t="n">
        <v>13</v>
      </c>
      <c r="G31" t="n">
        <v>60.01</v>
      </c>
      <c r="H31" t="n">
        <v>0.78</v>
      </c>
      <c r="I31" t="n">
        <v>13</v>
      </c>
      <c r="J31" t="n">
        <v>187.6</v>
      </c>
      <c r="K31" t="n">
        <v>52.44</v>
      </c>
      <c r="L31" t="n">
        <v>8.25</v>
      </c>
      <c r="M31" t="n">
        <v>8</v>
      </c>
      <c r="N31" t="n">
        <v>36.9</v>
      </c>
      <c r="O31" t="n">
        <v>23371.04</v>
      </c>
      <c r="P31" t="n">
        <v>134.32</v>
      </c>
      <c r="Q31" t="n">
        <v>988.08</v>
      </c>
      <c r="R31" t="n">
        <v>45.4</v>
      </c>
      <c r="S31" t="n">
        <v>35.43</v>
      </c>
      <c r="T31" t="n">
        <v>3944.88</v>
      </c>
      <c r="U31" t="n">
        <v>0.78</v>
      </c>
      <c r="V31" t="n">
        <v>0.88</v>
      </c>
      <c r="W31" t="n">
        <v>2.99</v>
      </c>
      <c r="X31" t="n">
        <v>0.25</v>
      </c>
      <c r="Y31" t="n">
        <v>1</v>
      </c>
      <c r="Z31" t="n">
        <v>10</v>
      </c>
      <c r="AA31" t="n">
        <v>361.3257909900511</v>
      </c>
      <c r="AB31" t="n">
        <v>494.3818878014585</v>
      </c>
      <c r="AC31" t="n">
        <v>447.1987742990239</v>
      </c>
      <c r="AD31" t="n">
        <v>361325.7909900511</v>
      </c>
      <c r="AE31" t="n">
        <v>494381.8878014585</v>
      </c>
      <c r="AF31" t="n">
        <v>2.80254098166515e-06</v>
      </c>
      <c r="AG31" t="n">
        <v>10.33854166666667</v>
      </c>
      <c r="AH31" t="n">
        <v>447198.7742990239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6.2971</v>
      </c>
      <c r="E32" t="n">
        <v>15.88</v>
      </c>
      <c r="F32" t="n">
        <v>13</v>
      </c>
      <c r="G32" t="n">
        <v>59.99</v>
      </c>
      <c r="H32" t="n">
        <v>0.8</v>
      </c>
      <c r="I32" t="n">
        <v>13</v>
      </c>
      <c r="J32" t="n">
        <v>187.98</v>
      </c>
      <c r="K32" t="n">
        <v>52.44</v>
      </c>
      <c r="L32" t="n">
        <v>8.5</v>
      </c>
      <c r="M32" t="n">
        <v>6</v>
      </c>
      <c r="N32" t="n">
        <v>37.03</v>
      </c>
      <c r="O32" t="n">
        <v>23417.88</v>
      </c>
      <c r="P32" t="n">
        <v>133.71</v>
      </c>
      <c r="Q32" t="n">
        <v>988.09</v>
      </c>
      <c r="R32" t="n">
        <v>45.3</v>
      </c>
      <c r="S32" t="n">
        <v>35.43</v>
      </c>
      <c r="T32" t="n">
        <v>3894.2</v>
      </c>
      <c r="U32" t="n">
        <v>0.78</v>
      </c>
      <c r="V32" t="n">
        <v>0.88</v>
      </c>
      <c r="W32" t="n">
        <v>2.99</v>
      </c>
      <c r="X32" t="n">
        <v>0.24</v>
      </c>
      <c r="Y32" t="n">
        <v>1</v>
      </c>
      <c r="Z32" t="n">
        <v>10</v>
      </c>
      <c r="AA32" t="n">
        <v>360.7614508051026</v>
      </c>
      <c r="AB32" t="n">
        <v>493.6097326634802</v>
      </c>
      <c r="AC32" t="n">
        <v>446.5003125636878</v>
      </c>
      <c r="AD32" t="n">
        <v>360761.4508051026</v>
      </c>
      <c r="AE32" t="n">
        <v>493609.7326634802</v>
      </c>
      <c r="AF32" t="n">
        <v>2.803164193917057e-06</v>
      </c>
      <c r="AG32" t="n">
        <v>10.33854166666667</v>
      </c>
      <c r="AH32" t="n">
        <v>446500.3125636878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6.2969</v>
      </c>
      <c r="E33" t="n">
        <v>15.88</v>
      </c>
      <c r="F33" t="n">
        <v>13</v>
      </c>
      <c r="G33" t="n">
        <v>59.99</v>
      </c>
      <c r="H33" t="n">
        <v>0.82</v>
      </c>
      <c r="I33" t="n">
        <v>13</v>
      </c>
      <c r="J33" t="n">
        <v>188.36</v>
      </c>
      <c r="K33" t="n">
        <v>52.44</v>
      </c>
      <c r="L33" t="n">
        <v>8.75</v>
      </c>
      <c r="M33" t="n">
        <v>3</v>
      </c>
      <c r="N33" t="n">
        <v>37.16</v>
      </c>
      <c r="O33" t="n">
        <v>23464.76</v>
      </c>
      <c r="P33" t="n">
        <v>133</v>
      </c>
      <c r="Q33" t="n">
        <v>988.08</v>
      </c>
      <c r="R33" t="n">
        <v>45.23</v>
      </c>
      <c r="S33" t="n">
        <v>35.43</v>
      </c>
      <c r="T33" t="n">
        <v>3863.42</v>
      </c>
      <c r="U33" t="n">
        <v>0.78</v>
      </c>
      <c r="V33" t="n">
        <v>0.88</v>
      </c>
      <c r="W33" t="n">
        <v>2.99</v>
      </c>
      <c r="X33" t="n">
        <v>0.24</v>
      </c>
      <c r="Y33" t="n">
        <v>1</v>
      </c>
      <c r="Z33" t="n">
        <v>10</v>
      </c>
      <c r="AA33" t="n">
        <v>360.1531421293768</v>
      </c>
      <c r="AB33" t="n">
        <v>492.7774178966674</v>
      </c>
      <c r="AC33" t="n">
        <v>445.7474327500585</v>
      </c>
      <c r="AD33" t="n">
        <v>360153.1421293768</v>
      </c>
      <c r="AE33" t="n">
        <v>492777.4178966674</v>
      </c>
      <c r="AF33" t="n">
        <v>2.803075163595356e-06</v>
      </c>
      <c r="AG33" t="n">
        <v>10.33854166666667</v>
      </c>
      <c r="AH33" t="n">
        <v>445747.4327500585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6.2981</v>
      </c>
      <c r="E34" t="n">
        <v>15.88</v>
      </c>
      <c r="F34" t="n">
        <v>12.99</v>
      </c>
      <c r="G34" t="n">
        <v>59.98</v>
      </c>
      <c r="H34" t="n">
        <v>0.85</v>
      </c>
      <c r="I34" t="n">
        <v>13</v>
      </c>
      <c r="J34" t="n">
        <v>188.74</v>
      </c>
      <c r="K34" t="n">
        <v>52.44</v>
      </c>
      <c r="L34" t="n">
        <v>9</v>
      </c>
      <c r="M34" t="n">
        <v>2</v>
      </c>
      <c r="N34" t="n">
        <v>37.3</v>
      </c>
      <c r="O34" t="n">
        <v>23511.69</v>
      </c>
      <c r="P34" t="n">
        <v>132.39</v>
      </c>
      <c r="Q34" t="n">
        <v>988.08</v>
      </c>
      <c r="R34" t="n">
        <v>45.02</v>
      </c>
      <c r="S34" t="n">
        <v>35.43</v>
      </c>
      <c r="T34" t="n">
        <v>3757.26</v>
      </c>
      <c r="U34" t="n">
        <v>0.79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  <c r="AA34" t="n">
        <v>359.5551190736427</v>
      </c>
      <c r="AB34" t="n">
        <v>491.9591763688968</v>
      </c>
      <c r="AC34" t="n">
        <v>445.0072830452891</v>
      </c>
      <c r="AD34" t="n">
        <v>359555.1190736427</v>
      </c>
      <c r="AE34" t="n">
        <v>491959.1763688968</v>
      </c>
      <c r="AF34" t="n">
        <v>2.803609345525562e-06</v>
      </c>
      <c r="AG34" t="n">
        <v>10.33854166666667</v>
      </c>
      <c r="AH34" t="n">
        <v>445007.2830452891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6.2978</v>
      </c>
      <c r="E35" t="n">
        <v>15.88</v>
      </c>
      <c r="F35" t="n">
        <v>13</v>
      </c>
      <c r="G35" t="n">
        <v>59.98</v>
      </c>
      <c r="H35" t="n">
        <v>0.87</v>
      </c>
      <c r="I35" t="n">
        <v>13</v>
      </c>
      <c r="J35" t="n">
        <v>189.12</v>
      </c>
      <c r="K35" t="n">
        <v>52.44</v>
      </c>
      <c r="L35" t="n">
        <v>9.25</v>
      </c>
      <c r="M35" t="n">
        <v>1</v>
      </c>
      <c r="N35" t="n">
        <v>37.43</v>
      </c>
      <c r="O35" t="n">
        <v>23558.67</v>
      </c>
      <c r="P35" t="n">
        <v>132.28</v>
      </c>
      <c r="Q35" t="n">
        <v>988.08</v>
      </c>
      <c r="R35" t="n">
        <v>44.98</v>
      </c>
      <c r="S35" t="n">
        <v>35.43</v>
      </c>
      <c r="T35" t="n">
        <v>3735.17</v>
      </c>
      <c r="U35" t="n">
        <v>0.79</v>
      </c>
      <c r="V35" t="n">
        <v>0.88</v>
      </c>
      <c r="W35" t="n">
        <v>2.99</v>
      </c>
      <c r="X35" t="n">
        <v>0.24</v>
      </c>
      <c r="Y35" t="n">
        <v>1</v>
      </c>
      <c r="Z35" t="n">
        <v>10</v>
      </c>
      <c r="AA35" t="n">
        <v>359.5072570169515</v>
      </c>
      <c r="AB35" t="n">
        <v>491.8936893914071</v>
      </c>
      <c r="AC35" t="n">
        <v>444.9480460530194</v>
      </c>
      <c r="AD35" t="n">
        <v>359507.2570169516</v>
      </c>
      <c r="AE35" t="n">
        <v>491893.6893914071</v>
      </c>
      <c r="AF35" t="n">
        <v>2.80347580004301e-06</v>
      </c>
      <c r="AG35" t="n">
        <v>10.33854166666667</v>
      </c>
      <c r="AH35" t="n">
        <v>444948.0460530194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6.3197</v>
      </c>
      <c r="E36" t="n">
        <v>15.82</v>
      </c>
      <c r="F36" t="n">
        <v>12.98</v>
      </c>
      <c r="G36" t="n">
        <v>64.88</v>
      </c>
      <c r="H36" t="n">
        <v>0.89</v>
      </c>
      <c r="I36" t="n">
        <v>12</v>
      </c>
      <c r="J36" t="n">
        <v>189.5</v>
      </c>
      <c r="K36" t="n">
        <v>52.44</v>
      </c>
      <c r="L36" t="n">
        <v>9.5</v>
      </c>
      <c r="M36" t="n">
        <v>0</v>
      </c>
      <c r="N36" t="n">
        <v>37.56</v>
      </c>
      <c r="O36" t="n">
        <v>23605.68</v>
      </c>
      <c r="P36" t="n">
        <v>132.05</v>
      </c>
      <c r="Q36" t="n">
        <v>988.08</v>
      </c>
      <c r="R36" t="n">
        <v>44.36</v>
      </c>
      <c r="S36" t="n">
        <v>35.43</v>
      </c>
      <c r="T36" t="n">
        <v>3431.86</v>
      </c>
      <c r="U36" t="n">
        <v>0.8</v>
      </c>
      <c r="V36" t="n">
        <v>0.88</v>
      </c>
      <c r="W36" t="n">
        <v>2.99</v>
      </c>
      <c r="X36" t="n">
        <v>0.22</v>
      </c>
      <c r="Y36" t="n">
        <v>1</v>
      </c>
      <c r="Z36" t="n">
        <v>10</v>
      </c>
      <c r="AA36" t="n">
        <v>358.6576737834881</v>
      </c>
      <c r="AB36" t="n">
        <v>490.7312521304153</v>
      </c>
      <c r="AC36" t="n">
        <v>443.8965501727258</v>
      </c>
      <c r="AD36" t="n">
        <v>358657.673783488</v>
      </c>
      <c r="AE36" t="n">
        <v>490731.2521304153</v>
      </c>
      <c r="AF36" t="n">
        <v>2.813224620269271e-06</v>
      </c>
      <c r="AG36" t="n">
        <v>10.29947916666667</v>
      </c>
      <c r="AH36" t="n">
        <v>443896.5501727258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3.8136</v>
      </c>
      <c r="E2" t="n">
        <v>26.22</v>
      </c>
      <c r="F2" t="n">
        <v>16.3</v>
      </c>
      <c r="G2" t="n">
        <v>5.65</v>
      </c>
      <c r="H2" t="n">
        <v>0.08</v>
      </c>
      <c r="I2" t="n">
        <v>173</v>
      </c>
      <c r="J2" t="n">
        <v>213.37</v>
      </c>
      <c r="K2" t="n">
        <v>56.13</v>
      </c>
      <c r="L2" t="n">
        <v>1</v>
      </c>
      <c r="M2" t="n">
        <v>171</v>
      </c>
      <c r="N2" t="n">
        <v>46.25</v>
      </c>
      <c r="O2" t="n">
        <v>26550.29</v>
      </c>
      <c r="P2" t="n">
        <v>240.23</v>
      </c>
      <c r="Q2" t="n">
        <v>988.97</v>
      </c>
      <c r="R2" t="n">
        <v>148.02</v>
      </c>
      <c r="S2" t="n">
        <v>35.43</v>
      </c>
      <c r="T2" t="n">
        <v>54458.58</v>
      </c>
      <c r="U2" t="n">
        <v>0.24</v>
      </c>
      <c r="V2" t="n">
        <v>0.7</v>
      </c>
      <c r="W2" t="n">
        <v>3.25</v>
      </c>
      <c r="X2" t="n">
        <v>3.54</v>
      </c>
      <c r="Y2" t="n">
        <v>1</v>
      </c>
      <c r="Z2" t="n">
        <v>10</v>
      </c>
      <c r="AA2" t="n">
        <v>782.7287693466793</v>
      </c>
      <c r="AB2" t="n">
        <v>1070.964033776316</v>
      </c>
      <c r="AC2" t="n">
        <v>968.7527295001655</v>
      </c>
      <c r="AD2" t="n">
        <v>782728.7693466793</v>
      </c>
      <c r="AE2" t="n">
        <v>1070964.033776316</v>
      </c>
      <c r="AF2" t="n">
        <v>1.602020491170474e-06</v>
      </c>
      <c r="AG2" t="n">
        <v>17.0703125</v>
      </c>
      <c r="AH2" t="n">
        <v>968752.7295001656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4.2457</v>
      </c>
      <c r="E3" t="n">
        <v>23.55</v>
      </c>
      <c r="F3" t="n">
        <v>15.41</v>
      </c>
      <c r="G3" t="n">
        <v>7.06</v>
      </c>
      <c r="H3" t="n">
        <v>0.1</v>
      </c>
      <c r="I3" t="n">
        <v>131</v>
      </c>
      <c r="J3" t="n">
        <v>213.78</v>
      </c>
      <c r="K3" t="n">
        <v>56.13</v>
      </c>
      <c r="L3" t="n">
        <v>1.25</v>
      </c>
      <c r="M3" t="n">
        <v>129</v>
      </c>
      <c r="N3" t="n">
        <v>46.4</v>
      </c>
      <c r="O3" t="n">
        <v>26600.32</v>
      </c>
      <c r="P3" t="n">
        <v>226.16</v>
      </c>
      <c r="Q3" t="n">
        <v>988.4</v>
      </c>
      <c r="R3" t="n">
        <v>120.28</v>
      </c>
      <c r="S3" t="n">
        <v>35.43</v>
      </c>
      <c r="T3" t="n">
        <v>40793.7</v>
      </c>
      <c r="U3" t="n">
        <v>0.29</v>
      </c>
      <c r="V3" t="n">
        <v>0.74</v>
      </c>
      <c r="W3" t="n">
        <v>3.18</v>
      </c>
      <c r="X3" t="n">
        <v>2.65</v>
      </c>
      <c r="Y3" t="n">
        <v>1</v>
      </c>
      <c r="Z3" t="n">
        <v>10</v>
      </c>
      <c r="AA3" t="n">
        <v>687.3771260061245</v>
      </c>
      <c r="AB3" t="n">
        <v>940.4997087401529</v>
      </c>
      <c r="AC3" t="n">
        <v>850.7397365376237</v>
      </c>
      <c r="AD3" t="n">
        <v>687377.1260061245</v>
      </c>
      <c r="AE3" t="n">
        <v>940499.7087401529</v>
      </c>
      <c r="AF3" t="n">
        <v>1.783537444766751e-06</v>
      </c>
      <c r="AG3" t="n">
        <v>15.33203125</v>
      </c>
      <c r="AH3" t="n">
        <v>850739.7365376237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4.5681</v>
      </c>
      <c r="E4" t="n">
        <v>21.89</v>
      </c>
      <c r="F4" t="n">
        <v>14.84</v>
      </c>
      <c r="G4" t="n">
        <v>8.48</v>
      </c>
      <c r="H4" t="n">
        <v>0.12</v>
      </c>
      <c r="I4" t="n">
        <v>105</v>
      </c>
      <c r="J4" t="n">
        <v>214.19</v>
      </c>
      <c r="K4" t="n">
        <v>56.13</v>
      </c>
      <c r="L4" t="n">
        <v>1.5</v>
      </c>
      <c r="M4" t="n">
        <v>103</v>
      </c>
      <c r="N4" t="n">
        <v>46.56</v>
      </c>
      <c r="O4" t="n">
        <v>26650.41</v>
      </c>
      <c r="P4" t="n">
        <v>217.05</v>
      </c>
      <c r="Q4" t="n">
        <v>988.35</v>
      </c>
      <c r="R4" t="n">
        <v>102.59</v>
      </c>
      <c r="S4" t="n">
        <v>35.43</v>
      </c>
      <c r="T4" t="n">
        <v>32080.25</v>
      </c>
      <c r="U4" t="n">
        <v>0.35</v>
      </c>
      <c r="V4" t="n">
        <v>0.77</v>
      </c>
      <c r="W4" t="n">
        <v>3.14</v>
      </c>
      <c r="X4" t="n">
        <v>2.09</v>
      </c>
      <c r="Y4" t="n">
        <v>1</v>
      </c>
      <c r="Z4" t="n">
        <v>10</v>
      </c>
      <c r="AA4" t="n">
        <v>621.055865144436</v>
      </c>
      <c r="AB4" t="n">
        <v>849.7560337416604</v>
      </c>
      <c r="AC4" t="n">
        <v>768.6565105214394</v>
      </c>
      <c r="AD4" t="n">
        <v>621055.865144436</v>
      </c>
      <c r="AE4" t="n">
        <v>849756.0337416604</v>
      </c>
      <c r="AF4" t="n">
        <v>1.918971524469227e-06</v>
      </c>
      <c r="AG4" t="n">
        <v>14.25130208333333</v>
      </c>
      <c r="AH4" t="n">
        <v>768656.5105214394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4.7964</v>
      </c>
      <c r="E5" t="n">
        <v>20.85</v>
      </c>
      <c r="F5" t="n">
        <v>14.52</v>
      </c>
      <c r="G5" t="n">
        <v>9.9</v>
      </c>
      <c r="H5" t="n">
        <v>0.14</v>
      </c>
      <c r="I5" t="n">
        <v>88</v>
      </c>
      <c r="J5" t="n">
        <v>214.59</v>
      </c>
      <c r="K5" t="n">
        <v>56.13</v>
      </c>
      <c r="L5" t="n">
        <v>1.75</v>
      </c>
      <c r="M5" t="n">
        <v>86</v>
      </c>
      <c r="N5" t="n">
        <v>46.72</v>
      </c>
      <c r="O5" t="n">
        <v>26700.55</v>
      </c>
      <c r="P5" t="n">
        <v>211.33</v>
      </c>
      <c r="Q5" t="n">
        <v>988.42</v>
      </c>
      <c r="R5" t="n">
        <v>92.34</v>
      </c>
      <c r="S5" t="n">
        <v>35.43</v>
      </c>
      <c r="T5" t="n">
        <v>27042.53</v>
      </c>
      <c r="U5" t="n">
        <v>0.38</v>
      </c>
      <c r="V5" t="n">
        <v>0.79</v>
      </c>
      <c r="W5" t="n">
        <v>3.12</v>
      </c>
      <c r="X5" t="n">
        <v>1.76</v>
      </c>
      <c r="Y5" t="n">
        <v>1</v>
      </c>
      <c r="Z5" t="n">
        <v>10</v>
      </c>
      <c r="AA5" t="n">
        <v>583.9248672074075</v>
      </c>
      <c r="AB5" t="n">
        <v>798.9517642602004</v>
      </c>
      <c r="AC5" t="n">
        <v>722.7009292150501</v>
      </c>
      <c r="AD5" t="n">
        <v>583924.8672074075</v>
      </c>
      <c r="AE5" t="n">
        <v>798951.7642602004</v>
      </c>
      <c r="AF5" t="n">
        <v>2.014875992198989e-06</v>
      </c>
      <c r="AG5" t="n">
        <v>13.57421875</v>
      </c>
      <c r="AH5" t="n">
        <v>722700.9292150501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4.9915</v>
      </c>
      <c r="E6" t="n">
        <v>20.03</v>
      </c>
      <c r="F6" t="n">
        <v>14.25</v>
      </c>
      <c r="G6" t="n">
        <v>11.4</v>
      </c>
      <c r="H6" t="n">
        <v>0.17</v>
      </c>
      <c r="I6" t="n">
        <v>75</v>
      </c>
      <c r="J6" t="n">
        <v>215</v>
      </c>
      <c r="K6" t="n">
        <v>56.13</v>
      </c>
      <c r="L6" t="n">
        <v>2</v>
      </c>
      <c r="M6" t="n">
        <v>73</v>
      </c>
      <c r="N6" t="n">
        <v>46.87</v>
      </c>
      <c r="O6" t="n">
        <v>26750.75</v>
      </c>
      <c r="P6" t="n">
        <v>206.7</v>
      </c>
      <c r="Q6" t="n">
        <v>988.34</v>
      </c>
      <c r="R6" t="n">
        <v>84.14</v>
      </c>
      <c r="S6" t="n">
        <v>35.43</v>
      </c>
      <c r="T6" t="n">
        <v>23005.47</v>
      </c>
      <c r="U6" t="n">
        <v>0.42</v>
      </c>
      <c r="V6" t="n">
        <v>0.8</v>
      </c>
      <c r="W6" t="n">
        <v>3.09</v>
      </c>
      <c r="X6" t="n">
        <v>1.5</v>
      </c>
      <c r="Y6" t="n">
        <v>1</v>
      </c>
      <c r="Z6" t="n">
        <v>10</v>
      </c>
      <c r="AA6" t="n">
        <v>552.4848604395338</v>
      </c>
      <c r="AB6" t="n">
        <v>755.9341599651892</v>
      </c>
      <c r="AC6" t="n">
        <v>683.7888646983679</v>
      </c>
      <c r="AD6" t="n">
        <v>552484.8604395338</v>
      </c>
      <c r="AE6" t="n">
        <v>755934.1599651892</v>
      </c>
      <c r="AF6" t="n">
        <v>2.096833774301821e-06</v>
      </c>
      <c r="AG6" t="n">
        <v>13.04036458333333</v>
      </c>
      <c r="AH6" t="n">
        <v>683788.8646983679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5.134</v>
      </c>
      <c r="E7" t="n">
        <v>19.48</v>
      </c>
      <c r="F7" t="n">
        <v>14.08</v>
      </c>
      <c r="G7" t="n">
        <v>12.8</v>
      </c>
      <c r="H7" t="n">
        <v>0.19</v>
      </c>
      <c r="I7" t="n">
        <v>66</v>
      </c>
      <c r="J7" t="n">
        <v>215.41</v>
      </c>
      <c r="K7" t="n">
        <v>56.13</v>
      </c>
      <c r="L7" t="n">
        <v>2.25</v>
      </c>
      <c r="M7" t="n">
        <v>64</v>
      </c>
      <c r="N7" t="n">
        <v>47.03</v>
      </c>
      <c r="O7" t="n">
        <v>26801</v>
      </c>
      <c r="P7" t="n">
        <v>203.04</v>
      </c>
      <c r="Q7" t="n">
        <v>988.39</v>
      </c>
      <c r="R7" t="n">
        <v>78.61</v>
      </c>
      <c r="S7" t="n">
        <v>35.43</v>
      </c>
      <c r="T7" t="n">
        <v>20284.9</v>
      </c>
      <c r="U7" t="n">
        <v>0.45</v>
      </c>
      <c r="V7" t="n">
        <v>0.8100000000000001</v>
      </c>
      <c r="W7" t="n">
        <v>3.08</v>
      </c>
      <c r="X7" t="n">
        <v>1.32</v>
      </c>
      <c r="Y7" t="n">
        <v>1</v>
      </c>
      <c r="Z7" t="n">
        <v>10</v>
      </c>
      <c r="AA7" t="n">
        <v>539.1639573921994</v>
      </c>
      <c r="AB7" t="n">
        <v>737.70791273906</v>
      </c>
      <c r="AC7" t="n">
        <v>667.3021049268018</v>
      </c>
      <c r="AD7" t="n">
        <v>539163.9573921994</v>
      </c>
      <c r="AE7" t="n">
        <v>737707.91273906</v>
      </c>
      <c r="AF7" t="n">
        <v>2.156695301465601e-06</v>
      </c>
      <c r="AG7" t="n">
        <v>12.68229166666667</v>
      </c>
      <c r="AH7" t="n">
        <v>667302.1049268018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5.2584</v>
      </c>
      <c r="E8" t="n">
        <v>19.02</v>
      </c>
      <c r="F8" t="n">
        <v>13.91</v>
      </c>
      <c r="G8" t="n">
        <v>14.15</v>
      </c>
      <c r="H8" t="n">
        <v>0.21</v>
      </c>
      <c r="I8" t="n">
        <v>59</v>
      </c>
      <c r="J8" t="n">
        <v>215.82</v>
      </c>
      <c r="K8" t="n">
        <v>56.13</v>
      </c>
      <c r="L8" t="n">
        <v>2.5</v>
      </c>
      <c r="M8" t="n">
        <v>57</v>
      </c>
      <c r="N8" t="n">
        <v>47.19</v>
      </c>
      <c r="O8" t="n">
        <v>26851.31</v>
      </c>
      <c r="P8" t="n">
        <v>199.88</v>
      </c>
      <c r="Q8" t="n">
        <v>988.25</v>
      </c>
      <c r="R8" t="n">
        <v>73.69</v>
      </c>
      <c r="S8" t="n">
        <v>35.43</v>
      </c>
      <c r="T8" t="n">
        <v>17859.72</v>
      </c>
      <c r="U8" t="n">
        <v>0.48</v>
      </c>
      <c r="V8" t="n">
        <v>0.82</v>
      </c>
      <c r="W8" t="n">
        <v>3.06</v>
      </c>
      <c r="X8" t="n">
        <v>1.16</v>
      </c>
      <c r="Y8" t="n">
        <v>1</v>
      </c>
      <c r="Z8" t="n">
        <v>10</v>
      </c>
      <c r="AA8" t="n">
        <v>515.8006072782897</v>
      </c>
      <c r="AB8" t="n">
        <v>705.7411463949461</v>
      </c>
      <c r="AC8" t="n">
        <v>638.3862018969318</v>
      </c>
      <c r="AD8" t="n">
        <v>515800.6072782897</v>
      </c>
      <c r="AE8" t="n">
        <v>705741.1463949461</v>
      </c>
      <c r="AF8" t="n">
        <v>2.20895336447735e-06</v>
      </c>
      <c r="AG8" t="n">
        <v>12.3828125</v>
      </c>
      <c r="AH8" t="n">
        <v>638386.2018969317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5.3587</v>
      </c>
      <c r="E9" t="n">
        <v>18.66</v>
      </c>
      <c r="F9" t="n">
        <v>13.81</v>
      </c>
      <c r="G9" t="n">
        <v>15.63</v>
      </c>
      <c r="H9" t="n">
        <v>0.23</v>
      </c>
      <c r="I9" t="n">
        <v>53</v>
      </c>
      <c r="J9" t="n">
        <v>216.22</v>
      </c>
      <c r="K9" t="n">
        <v>56.13</v>
      </c>
      <c r="L9" t="n">
        <v>2.75</v>
      </c>
      <c r="M9" t="n">
        <v>51</v>
      </c>
      <c r="N9" t="n">
        <v>47.35</v>
      </c>
      <c r="O9" t="n">
        <v>26901.66</v>
      </c>
      <c r="P9" t="n">
        <v>197.6</v>
      </c>
      <c r="Q9" t="n">
        <v>988.13</v>
      </c>
      <c r="R9" t="n">
        <v>70.36</v>
      </c>
      <c r="S9" t="n">
        <v>35.43</v>
      </c>
      <c r="T9" t="n">
        <v>16223.74</v>
      </c>
      <c r="U9" t="n">
        <v>0.5</v>
      </c>
      <c r="V9" t="n">
        <v>0.83</v>
      </c>
      <c r="W9" t="n">
        <v>3.06</v>
      </c>
      <c r="X9" t="n">
        <v>1.06</v>
      </c>
      <c r="Y9" t="n">
        <v>1</v>
      </c>
      <c r="Z9" t="n">
        <v>10</v>
      </c>
      <c r="AA9" t="n">
        <v>507.7834292283239</v>
      </c>
      <c r="AB9" t="n">
        <v>694.7716896940498</v>
      </c>
      <c r="AC9" t="n">
        <v>628.4636547478398</v>
      </c>
      <c r="AD9" t="n">
        <v>507783.4292283239</v>
      </c>
      <c r="AE9" t="n">
        <v>694771.6896940498</v>
      </c>
      <c r="AF9" t="n">
        <v>2.251087477982804e-06</v>
      </c>
      <c r="AG9" t="n">
        <v>12.1484375</v>
      </c>
      <c r="AH9" t="n">
        <v>628463.6547478398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5.4538</v>
      </c>
      <c r="E10" t="n">
        <v>18.34</v>
      </c>
      <c r="F10" t="n">
        <v>13.7</v>
      </c>
      <c r="G10" t="n">
        <v>17.12</v>
      </c>
      <c r="H10" t="n">
        <v>0.25</v>
      </c>
      <c r="I10" t="n">
        <v>48</v>
      </c>
      <c r="J10" t="n">
        <v>216.63</v>
      </c>
      <c r="K10" t="n">
        <v>56.13</v>
      </c>
      <c r="L10" t="n">
        <v>3</v>
      </c>
      <c r="M10" t="n">
        <v>46</v>
      </c>
      <c r="N10" t="n">
        <v>47.51</v>
      </c>
      <c r="O10" t="n">
        <v>26952.08</v>
      </c>
      <c r="P10" t="n">
        <v>195.05</v>
      </c>
      <c r="Q10" t="n">
        <v>988.39</v>
      </c>
      <c r="R10" t="n">
        <v>67.11</v>
      </c>
      <c r="S10" t="n">
        <v>35.43</v>
      </c>
      <c r="T10" t="n">
        <v>14623.71</v>
      </c>
      <c r="U10" t="n">
        <v>0.53</v>
      </c>
      <c r="V10" t="n">
        <v>0.83</v>
      </c>
      <c r="W10" t="n">
        <v>3.04</v>
      </c>
      <c r="X10" t="n">
        <v>0.9399999999999999</v>
      </c>
      <c r="Y10" t="n">
        <v>1</v>
      </c>
      <c r="Z10" t="n">
        <v>10</v>
      </c>
      <c r="AA10" t="n">
        <v>499.8215573002123</v>
      </c>
      <c r="AB10" t="n">
        <v>683.8779052690084</v>
      </c>
      <c r="AC10" t="n">
        <v>618.6095578188017</v>
      </c>
      <c r="AD10" t="n">
        <v>499821.5573002123</v>
      </c>
      <c r="AE10" t="n">
        <v>683877.9052690084</v>
      </c>
      <c r="AF10" t="n">
        <v>2.291037170847895e-06</v>
      </c>
      <c r="AG10" t="n">
        <v>11.94010416666667</v>
      </c>
      <c r="AH10" t="n">
        <v>618609.5578188017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5.5259</v>
      </c>
      <c r="E11" t="n">
        <v>18.1</v>
      </c>
      <c r="F11" t="n">
        <v>13.63</v>
      </c>
      <c r="G11" t="n">
        <v>18.58</v>
      </c>
      <c r="H11" t="n">
        <v>0.27</v>
      </c>
      <c r="I11" t="n">
        <v>44</v>
      </c>
      <c r="J11" t="n">
        <v>217.04</v>
      </c>
      <c r="K11" t="n">
        <v>56.13</v>
      </c>
      <c r="L11" t="n">
        <v>3.25</v>
      </c>
      <c r="M11" t="n">
        <v>42</v>
      </c>
      <c r="N11" t="n">
        <v>47.66</v>
      </c>
      <c r="O11" t="n">
        <v>27002.55</v>
      </c>
      <c r="P11" t="n">
        <v>193.3</v>
      </c>
      <c r="Q11" t="n">
        <v>988.15</v>
      </c>
      <c r="R11" t="n">
        <v>64.94</v>
      </c>
      <c r="S11" t="n">
        <v>35.43</v>
      </c>
      <c r="T11" t="n">
        <v>13562.99</v>
      </c>
      <c r="U11" t="n">
        <v>0.55</v>
      </c>
      <c r="V11" t="n">
        <v>0.84</v>
      </c>
      <c r="W11" t="n">
        <v>3.03</v>
      </c>
      <c r="X11" t="n">
        <v>0.87</v>
      </c>
      <c r="Y11" t="n">
        <v>1</v>
      </c>
      <c r="Z11" t="n">
        <v>10</v>
      </c>
      <c r="AA11" t="n">
        <v>482.1173328641754</v>
      </c>
      <c r="AB11" t="n">
        <v>659.6542043403646</v>
      </c>
      <c r="AC11" t="n">
        <v>596.6977329086101</v>
      </c>
      <c r="AD11" t="n">
        <v>482117.3328641754</v>
      </c>
      <c r="AE11" t="n">
        <v>659654.2043403646</v>
      </c>
      <c r="AF11" t="n">
        <v>2.321325003188306e-06</v>
      </c>
      <c r="AG11" t="n">
        <v>11.78385416666667</v>
      </c>
      <c r="AH11" t="n">
        <v>596697.73290861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5.5888</v>
      </c>
      <c r="E12" t="n">
        <v>17.89</v>
      </c>
      <c r="F12" t="n">
        <v>13.55</v>
      </c>
      <c r="G12" t="n">
        <v>19.83</v>
      </c>
      <c r="H12" t="n">
        <v>0.29</v>
      </c>
      <c r="I12" t="n">
        <v>41</v>
      </c>
      <c r="J12" t="n">
        <v>217.45</v>
      </c>
      <c r="K12" t="n">
        <v>56.13</v>
      </c>
      <c r="L12" t="n">
        <v>3.5</v>
      </c>
      <c r="M12" t="n">
        <v>39</v>
      </c>
      <c r="N12" t="n">
        <v>47.82</v>
      </c>
      <c r="O12" t="n">
        <v>27053.07</v>
      </c>
      <c r="P12" t="n">
        <v>191.35</v>
      </c>
      <c r="Q12" t="n">
        <v>988.1799999999999</v>
      </c>
      <c r="R12" t="n">
        <v>62.59</v>
      </c>
      <c r="S12" t="n">
        <v>35.43</v>
      </c>
      <c r="T12" t="n">
        <v>12401.69</v>
      </c>
      <c r="U12" t="n">
        <v>0.57</v>
      </c>
      <c r="V12" t="n">
        <v>0.84</v>
      </c>
      <c r="W12" t="n">
        <v>3.03</v>
      </c>
      <c r="X12" t="n">
        <v>0.79</v>
      </c>
      <c r="Y12" t="n">
        <v>1</v>
      </c>
      <c r="Z12" t="n">
        <v>10</v>
      </c>
      <c r="AA12" t="n">
        <v>476.9466986270947</v>
      </c>
      <c r="AB12" t="n">
        <v>652.5795144649077</v>
      </c>
      <c r="AC12" t="n">
        <v>590.2982415054772</v>
      </c>
      <c r="AD12" t="n">
        <v>476946.6986270947</v>
      </c>
      <c r="AE12" t="n">
        <v>652579.5144649077</v>
      </c>
      <c r="AF12" t="n">
        <v>2.347748091318845e-06</v>
      </c>
      <c r="AG12" t="n">
        <v>11.64713541666667</v>
      </c>
      <c r="AH12" t="n">
        <v>590298.2415054772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5.6472</v>
      </c>
      <c r="E13" t="n">
        <v>17.71</v>
      </c>
      <c r="F13" t="n">
        <v>13.49</v>
      </c>
      <c r="G13" t="n">
        <v>21.3</v>
      </c>
      <c r="H13" t="n">
        <v>0.31</v>
      </c>
      <c r="I13" t="n">
        <v>38</v>
      </c>
      <c r="J13" t="n">
        <v>217.86</v>
      </c>
      <c r="K13" t="n">
        <v>56.13</v>
      </c>
      <c r="L13" t="n">
        <v>3.75</v>
      </c>
      <c r="M13" t="n">
        <v>36</v>
      </c>
      <c r="N13" t="n">
        <v>47.98</v>
      </c>
      <c r="O13" t="n">
        <v>27103.65</v>
      </c>
      <c r="P13" t="n">
        <v>189.45</v>
      </c>
      <c r="Q13" t="n">
        <v>988.28</v>
      </c>
      <c r="R13" t="n">
        <v>60.64</v>
      </c>
      <c r="S13" t="n">
        <v>35.43</v>
      </c>
      <c r="T13" t="n">
        <v>11439.54</v>
      </c>
      <c r="U13" t="n">
        <v>0.58</v>
      </c>
      <c r="V13" t="n">
        <v>0.84</v>
      </c>
      <c r="W13" t="n">
        <v>3.02</v>
      </c>
      <c r="X13" t="n">
        <v>0.74</v>
      </c>
      <c r="Y13" t="n">
        <v>1</v>
      </c>
      <c r="Z13" t="n">
        <v>10</v>
      </c>
      <c r="AA13" t="n">
        <v>472.2307066572596</v>
      </c>
      <c r="AB13" t="n">
        <v>646.1268861968973</v>
      </c>
      <c r="AC13" t="n">
        <v>584.4614430230449</v>
      </c>
      <c r="AD13" t="n">
        <v>472230.7066572596</v>
      </c>
      <c r="AE13" t="n">
        <v>646126.8861968974</v>
      </c>
      <c r="AF13" t="n">
        <v>2.372280815433685e-06</v>
      </c>
      <c r="AG13" t="n">
        <v>11.52994791666667</v>
      </c>
      <c r="AH13" t="n">
        <v>584461.443023045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5.7077</v>
      </c>
      <c r="E14" t="n">
        <v>17.52</v>
      </c>
      <c r="F14" t="n">
        <v>13.43</v>
      </c>
      <c r="G14" t="n">
        <v>23.02</v>
      </c>
      <c r="H14" t="n">
        <v>0.33</v>
      </c>
      <c r="I14" t="n">
        <v>35</v>
      </c>
      <c r="J14" t="n">
        <v>218.27</v>
      </c>
      <c r="K14" t="n">
        <v>56.13</v>
      </c>
      <c r="L14" t="n">
        <v>4</v>
      </c>
      <c r="M14" t="n">
        <v>33</v>
      </c>
      <c r="N14" t="n">
        <v>48.15</v>
      </c>
      <c r="O14" t="n">
        <v>27154.29</v>
      </c>
      <c r="P14" t="n">
        <v>187.87</v>
      </c>
      <c r="Q14" t="n">
        <v>988.1799999999999</v>
      </c>
      <c r="R14" t="n">
        <v>58.79</v>
      </c>
      <c r="S14" t="n">
        <v>35.43</v>
      </c>
      <c r="T14" t="n">
        <v>10528.81</v>
      </c>
      <c r="U14" t="n">
        <v>0.6</v>
      </c>
      <c r="V14" t="n">
        <v>0.85</v>
      </c>
      <c r="W14" t="n">
        <v>3.02</v>
      </c>
      <c r="X14" t="n">
        <v>0.68</v>
      </c>
      <c r="Y14" t="n">
        <v>1</v>
      </c>
      <c r="Z14" t="n">
        <v>10</v>
      </c>
      <c r="AA14" t="n">
        <v>467.65670331976</v>
      </c>
      <c r="AB14" t="n">
        <v>639.868533039745</v>
      </c>
      <c r="AC14" t="n">
        <v>578.8003783075575</v>
      </c>
      <c r="AD14" t="n">
        <v>467656.70331976</v>
      </c>
      <c r="AE14" t="n">
        <v>639868.5330397449</v>
      </c>
      <c r="AF14" t="n">
        <v>2.397695709422519e-06</v>
      </c>
      <c r="AG14" t="n">
        <v>11.40625</v>
      </c>
      <c r="AH14" t="n">
        <v>578800.3783075574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5.7491</v>
      </c>
      <c r="E15" t="n">
        <v>17.39</v>
      </c>
      <c r="F15" t="n">
        <v>13.39</v>
      </c>
      <c r="G15" t="n">
        <v>24.34</v>
      </c>
      <c r="H15" t="n">
        <v>0.35</v>
      </c>
      <c r="I15" t="n">
        <v>33</v>
      </c>
      <c r="J15" t="n">
        <v>218.68</v>
      </c>
      <c r="K15" t="n">
        <v>56.13</v>
      </c>
      <c r="L15" t="n">
        <v>4.25</v>
      </c>
      <c r="M15" t="n">
        <v>31</v>
      </c>
      <c r="N15" t="n">
        <v>48.31</v>
      </c>
      <c r="O15" t="n">
        <v>27204.98</v>
      </c>
      <c r="P15" t="n">
        <v>186.24</v>
      </c>
      <c r="Q15" t="n">
        <v>988.16</v>
      </c>
      <c r="R15" t="n">
        <v>57.47</v>
      </c>
      <c r="S15" t="n">
        <v>35.43</v>
      </c>
      <c r="T15" t="n">
        <v>9879.120000000001</v>
      </c>
      <c r="U15" t="n">
        <v>0.62</v>
      </c>
      <c r="V15" t="n">
        <v>0.85</v>
      </c>
      <c r="W15" t="n">
        <v>3.02</v>
      </c>
      <c r="X15" t="n">
        <v>0.63</v>
      </c>
      <c r="Y15" t="n">
        <v>1</v>
      </c>
      <c r="Z15" t="n">
        <v>10</v>
      </c>
      <c r="AA15" t="n">
        <v>464.1823172246093</v>
      </c>
      <c r="AB15" t="n">
        <v>635.1147247052628</v>
      </c>
      <c r="AC15" t="n">
        <v>574.5002667685065</v>
      </c>
      <c r="AD15" t="n">
        <v>464182.3172246093</v>
      </c>
      <c r="AE15" t="n">
        <v>635114.7247052628</v>
      </c>
      <c r="AF15" t="n">
        <v>2.415087058366943e-06</v>
      </c>
      <c r="AG15" t="n">
        <v>11.32161458333333</v>
      </c>
      <c r="AH15" t="n">
        <v>574500.2667685065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5.7829</v>
      </c>
      <c r="E16" t="n">
        <v>17.29</v>
      </c>
      <c r="F16" t="n">
        <v>13.37</v>
      </c>
      <c r="G16" t="n">
        <v>25.88</v>
      </c>
      <c r="H16" t="n">
        <v>0.36</v>
      </c>
      <c r="I16" t="n">
        <v>31</v>
      </c>
      <c r="J16" t="n">
        <v>219.09</v>
      </c>
      <c r="K16" t="n">
        <v>56.13</v>
      </c>
      <c r="L16" t="n">
        <v>4.5</v>
      </c>
      <c r="M16" t="n">
        <v>29</v>
      </c>
      <c r="N16" t="n">
        <v>48.47</v>
      </c>
      <c r="O16" t="n">
        <v>27255.72</v>
      </c>
      <c r="P16" t="n">
        <v>185.28</v>
      </c>
      <c r="Q16" t="n">
        <v>988.1900000000001</v>
      </c>
      <c r="R16" t="n">
        <v>56.88</v>
      </c>
      <c r="S16" t="n">
        <v>35.43</v>
      </c>
      <c r="T16" t="n">
        <v>9598.549999999999</v>
      </c>
      <c r="U16" t="n">
        <v>0.62</v>
      </c>
      <c r="V16" t="n">
        <v>0.85</v>
      </c>
      <c r="W16" t="n">
        <v>3.02</v>
      </c>
      <c r="X16" t="n">
        <v>0.62</v>
      </c>
      <c r="Y16" t="n">
        <v>1</v>
      </c>
      <c r="Z16" t="n">
        <v>10</v>
      </c>
      <c r="AA16" t="n">
        <v>461.7902910790123</v>
      </c>
      <c r="AB16" t="n">
        <v>631.8418490041114</v>
      </c>
      <c r="AC16" t="n">
        <v>571.5397497307629</v>
      </c>
      <c r="AD16" t="n">
        <v>461790.2910790123</v>
      </c>
      <c r="AE16" t="n">
        <v>631841.8490041114</v>
      </c>
      <c r="AF16" t="n">
        <v>2.429285792529299e-06</v>
      </c>
      <c r="AG16" t="n">
        <v>11.25651041666667</v>
      </c>
      <c r="AH16" t="n">
        <v>571539.7497307629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5.8303</v>
      </c>
      <c r="E17" t="n">
        <v>17.15</v>
      </c>
      <c r="F17" t="n">
        <v>13.31</v>
      </c>
      <c r="G17" t="n">
        <v>27.55</v>
      </c>
      <c r="H17" t="n">
        <v>0.38</v>
      </c>
      <c r="I17" t="n">
        <v>29</v>
      </c>
      <c r="J17" t="n">
        <v>219.51</v>
      </c>
      <c r="K17" t="n">
        <v>56.13</v>
      </c>
      <c r="L17" t="n">
        <v>4.75</v>
      </c>
      <c r="M17" t="n">
        <v>27</v>
      </c>
      <c r="N17" t="n">
        <v>48.63</v>
      </c>
      <c r="O17" t="n">
        <v>27306.53</v>
      </c>
      <c r="P17" t="n">
        <v>183.46</v>
      </c>
      <c r="Q17" t="n">
        <v>988.1799999999999</v>
      </c>
      <c r="R17" t="n">
        <v>55.18</v>
      </c>
      <c r="S17" t="n">
        <v>35.43</v>
      </c>
      <c r="T17" t="n">
        <v>8757.92</v>
      </c>
      <c r="U17" t="n">
        <v>0.64</v>
      </c>
      <c r="V17" t="n">
        <v>0.86</v>
      </c>
      <c r="W17" t="n">
        <v>3.01</v>
      </c>
      <c r="X17" t="n">
        <v>0.5600000000000001</v>
      </c>
      <c r="Y17" t="n">
        <v>1</v>
      </c>
      <c r="Z17" t="n">
        <v>10</v>
      </c>
      <c r="AA17" t="n">
        <v>445.6716568119088</v>
      </c>
      <c r="AB17" t="n">
        <v>609.7876224959039</v>
      </c>
      <c r="AC17" t="n">
        <v>551.5903476471974</v>
      </c>
      <c r="AD17" t="n">
        <v>445671.6568119088</v>
      </c>
      <c r="AE17" t="n">
        <v>609787.6224959039</v>
      </c>
      <c r="AF17" t="n">
        <v>2.449197626827988e-06</v>
      </c>
      <c r="AG17" t="n">
        <v>11.16536458333333</v>
      </c>
      <c r="AH17" t="n">
        <v>551590.3476471974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5.8456</v>
      </c>
      <c r="E18" t="n">
        <v>17.11</v>
      </c>
      <c r="F18" t="n">
        <v>13.31</v>
      </c>
      <c r="G18" t="n">
        <v>28.53</v>
      </c>
      <c r="H18" t="n">
        <v>0.4</v>
      </c>
      <c r="I18" t="n">
        <v>28</v>
      </c>
      <c r="J18" t="n">
        <v>219.92</v>
      </c>
      <c r="K18" t="n">
        <v>56.13</v>
      </c>
      <c r="L18" t="n">
        <v>5</v>
      </c>
      <c r="M18" t="n">
        <v>26</v>
      </c>
      <c r="N18" t="n">
        <v>48.79</v>
      </c>
      <c r="O18" t="n">
        <v>27357.39</v>
      </c>
      <c r="P18" t="n">
        <v>182.58</v>
      </c>
      <c r="Q18" t="n">
        <v>988.11</v>
      </c>
      <c r="R18" t="n">
        <v>55.22</v>
      </c>
      <c r="S18" t="n">
        <v>35.43</v>
      </c>
      <c r="T18" t="n">
        <v>8780.01</v>
      </c>
      <c r="U18" t="n">
        <v>0.64</v>
      </c>
      <c r="V18" t="n">
        <v>0.86</v>
      </c>
      <c r="W18" t="n">
        <v>3.01</v>
      </c>
      <c r="X18" t="n">
        <v>0.5600000000000001</v>
      </c>
      <c r="Y18" t="n">
        <v>1</v>
      </c>
      <c r="Z18" t="n">
        <v>10</v>
      </c>
      <c r="AA18" t="n">
        <v>444.2438366154468</v>
      </c>
      <c r="AB18" t="n">
        <v>607.834015912123</v>
      </c>
      <c r="AC18" t="n">
        <v>549.8231905338686</v>
      </c>
      <c r="AD18" t="n">
        <v>444243.8366154468</v>
      </c>
      <c r="AE18" t="n">
        <v>607834.015912123</v>
      </c>
      <c r="AF18" t="n">
        <v>2.455624864481363e-06</v>
      </c>
      <c r="AG18" t="n">
        <v>11.13932291666667</v>
      </c>
      <c r="AH18" t="n">
        <v>549823.1905338686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5.8943</v>
      </c>
      <c r="E19" t="n">
        <v>16.97</v>
      </c>
      <c r="F19" t="n">
        <v>13.26</v>
      </c>
      <c r="G19" t="n">
        <v>30.59</v>
      </c>
      <c r="H19" t="n">
        <v>0.42</v>
      </c>
      <c r="I19" t="n">
        <v>26</v>
      </c>
      <c r="J19" t="n">
        <v>220.33</v>
      </c>
      <c r="K19" t="n">
        <v>56.13</v>
      </c>
      <c r="L19" t="n">
        <v>5.25</v>
      </c>
      <c r="M19" t="n">
        <v>24</v>
      </c>
      <c r="N19" t="n">
        <v>48.95</v>
      </c>
      <c r="O19" t="n">
        <v>27408.3</v>
      </c>
      <c r="P19" t="n">
        <v>180.87</v>
      </c>
      <c r="Q19" t="n">
        <v>988.29</v>
      </c>
      <c r="R19" t="n">
        <v>53.12</v>
      </c>
      <c r="S19" t="n">
        <v>35.43</v>
      </c>
      <c r="T19" t="n">
        <v>7741.92</v>
      </c>
      <c r="U19" t="n">
        <v>0.67</v>
      </c>
      <c r="V19" t="n">
        <v>0.86</v>
      </c>
      <c r="W19" t="n">
        <v>3.01</v>
      </c>
      <c r="X19" t="n">
        <v>0.5</v>
      </c>
      <c r="Y19" t="n">
        <v>1</v>
      </c>
      <c r="Z19" t="n">
        <v>10</v>
      </c>
      <c r="AA19" t="n">
        <v>440.5280396538785</v>
      </c>
      <c r="AB19" t="n">
        <v>602.749898579913</v>
      </c>
      <c r="AC19" t="n">
        <v>545.2242942242411</v>
      </c>
      <c r="AD19" t="n">
        <v>440528.0396538785</v>
      </c>
      <c r="AE19" t="n">
        <v>602749.898579913</v>
      </c>
      <c r="AF19" t="n">
        <v>2.476082803940142e-06</v>
      </c>
      <c r="AG19" t="n">
        <v>11.04817708333333</v>
      </c>
      <c r="AH19" t="n">
        <v>545224.2942242412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5.9181</v>
      </c>
      <c r="E20" t="n">
        <v>16.9</v>
      </c>
      <c r="F20" t="n">
        <v>13.23</v>
      </c>
      <c r="G20" t="n">
        <v>31.75</v>
      </c>
      <c r="H20" t="n">
        <v>0.44</v>
      </c>
      <c r="I20" t="n">
        <v>25</v>
      </c>
      <c r="J20" t="n">
        <v>220.74</v>
      </c>
      <c r="K20" t="n">
        <v>56.13</v>
      </c>
      <c r="L20" t="n">
        <v>5.5</v>
      </c>
      <c r="M20" t="n">
        <v>23</v>
      </c>
      <c r="N20" t="n">
        <v>49.12</v>
      </c>
      <c r="O20" t="n">
        <v>27459.27</v>
      </c>
      <c r="P20" t="n">
        <v>179.6</v>
      </c>
      <c r="Q20" t="n">
        <v>988.12</v>
      </c>
      <c r="R20" t="n">
        <v>52.68</v>
      </c>
      <c r="S20" t="n">
        <v>35.43</v>
      </c>
      <c r="T20" t="n">
        <v>7525.39</v>
      </c>
      <c r="U20" t="n">
        <v>0.67</v>
      </c>
      <c r="V20" t="n">
        <v>0.86</v>
      </c>
      <c r="W20" t="n">
        <v>3</v>
      </c>
      <c r="X20" t="n">
        <v>0.47</v>
      </c>
      <c r="Y20" t="n">
        <v>1</v>
      </c>
      <c r="Z20" t="n">
        <v>10</v>
      </c>
      <c r="AA20" t="n">
        <v>438.3097431711304</v>
      </c>
      <c r="AB20" t="n">
        <v>599.7147274678831</v>
      </c>
      <c r="AC20" t="n">
        <v>542.4787955832541</v>
      </c>
      <c r="AD20" t="n">
        <v>438309.7431711304</v>
      </c>
      <c r="AE20" t="n">
        <v>599714.7274678831</v>
      </c>
      <c r="AF20" t="n">
        <v>2.486080729178724e-06</v>
      </c>
      <c r="AG20" t="n">
        <v>11.00260416666667</v>
      </c>
      <c r="AH20" t="n">
        <v>542478.7955832541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5.9416</v>
      </c>
      <c r="E21" t="n">
        <v>16.83</v>
      </c>
      <c r="F21" t="n">
        <v>13.2</v>
      </c>
      <c r="G21" t="n">
        <v>33.01</v>
      </c>
      <c r="H21" t="n">
        <v>0.46</v>
      </c>
      <c r="I21" t="n">
        <v>24</v>
      </c>
      <c r="J21" t="n">
        <v>221.16</v>
      </c>
      <c r="K21" t="n">
        <v>56.13</v>
      </c>
      <c r="L21" t="n">
        <v>5.75</v>
      </c>
      <c r="M21" t="n">
        <v>22</v>
      </c>
      <c r="N21" t="n">
        <v>49.28</v>
      </c>
      <c r="O21" t="n">
        <v>27510.3</v>
      </c>
      <c r="P21" t="n">
        <v>178.19</v>
      </c>
      <c r="Q21" t="n">
        <v>988.28</v>
      </c>
      <c r="R21" t="n">
        <v>51.65</v>
      </c>
      <c r="S21" t="n">
        <v>35.43</v>
      </c>
      <c r="T21" t="n">
        <v>7014.44</v>
      </c>
      <c r="U21" t="n">
        <v>0.6899999999999999</v>
      </c>
      <c r="V21" t="n">
        <v>0.86</v>
      </c>
      <c r="W21" t="n">
        <v>3</v>
      </c>
      <c r="X21" t="n">
        <v>0.45</v>
      </c>
      <c r="Y21" t="n">
        <v>1</v>
      </c>
      <c r="Z21" t="n">
        <v>10</v>
      </c>
      <c r="AA21" t="n">
        <v>435.8216553460791</v>
      </c>
      <c r="AB21" t="n">
        <v>596.31041593896</v>
      </c>
      <c r="AC21" t="n">
        <v>539.3993867686701</v>
      </c>
      <c r="AD21" t="n">
        <v>435821.6553460791</v>
      </c>
      <c r="AE21" t="n">
        <v>596310.4159389599</v>
      </c>
      <c r="AF21" t="n">
        <v>2.495952630149594e-06</v>
      </c>
      <c r="AG21" t="n">
        <v>10.95703125</v>
      </c>
      <c r="AH21" t="n">
        <v>539399.3867686701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5.9587</v>
      </c>
      <c r="E22" t="n">
        <v>16.78</v>
      </c>
      <c r="F22" t="n">
        <v>13.2</v>
      </c>
      <c r="G22" t="n">
        <v>34.43</v>
      </c>
      <c r="H22" t="n">
        <v>0.48</v>
      </c>
      <c r="I22" t="n">
        <v>23</v>
      </c>
      <c r="J22" t="n">
        <v>221.57</v>
      </c>
      <c r="K22" t="n">
        <v>56.13</v>
      </c>
      <c r="L22" t="n">
        <v>6</v>
      </c>
      <c r="M22" t="n">
        <v>21</v>
      </c>
      <c r="N22" t="n">
        <v>49.45</v>
      </c>
      <c r="O22" t="n">
        <v>27561.39</v>
      </c>
      <c r="P22" t="n">
        <v>177.39</v>
      </c>
      <c r="Q22" t="n">
        <v>988.27</v>
      </c>
      <c r="R22" t="n">
        <v>51.61</v>
      </c>
      <c r="S22" t="n">
        <v>35.43</v>
      </c>
      <c r="T22" t="n">
        <v>6999.77</v>
      </c>
      <c r="U22" t="n">
        <v>0.6899999999999999</v>
      </c>
      <c r="V22" t="n">
        <v>0.86</v>
      </c>
      <c r="W22" t="n">
        <v>3</v>
      </c>
      <c r="X22" t="n">
        <v>0.44</v>
      </c>
      <c r="Y22" t="n">
        <v>1</v>
      </c>
      <c r="Z22" t="n">
        <v>10</v>
      </c>
      <c r="AA22" t="n">
        <v>434.4515367743612</v>
      </c>
      <c r="AB22" t="n">
        <v>594.4357592637701</v>
      </c>
      <c r="AC22" t="n">
        <v>537.7036446954634</v>
      </c>
      <c r="AD22" t="n">
        <v>434451.5367743612</v>
      </c>
      <c r="AE22" t="n">
        <v>594435.7592637702</v>
      </c>
      <c r="AF22" t="n">
        <v>2.503136013409247e-06</v>
      </c>
      <c r="AG22" t="n">
        <v>10.92447916666667</v>
      </c>
      <c r="AH22" t="n">
        <v>537703.6446954634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5.9807</v>
      </c>
      <c r="E23" t="n">
        <v>16.72</v>
      </c>
      <c r="F23" t="n">
        <v>13.18</v>
      </c>
      <c r="G23" t="n">
        <v>35.94</v>
      </c>
      <c r="H23" t="n">
        <v>0.5</v>
      </c>
      <c r="I23" t="n">
        <v>22</v>
      </c>
      <c r="J23" t="n">
        <v>221.99</v>
      </c>
      <c r="K23" t="n">
        <v>56.13</v>
      </c>
      <c r="L23" t="n">
        <v>6.25</v>
      </c>
      <c r="M23" t="n">
        <v>20</v>
      </c>
      <c r="N23" t="n">
        <v>49.61</v>
      </c>
      <c r="O23" t="n">
        <v>27612.53</v>
      </c>
      <c r="P23" t="n">
        <v>176.29</v>
      </c>
      <c r="Q23" t="n">
        <v>988.15</v>
      </c>
      <c r="R23" t="n">
        <v>50.84</v>
      </c>
      <c r="S23" t="n">
        <v>35.43</v>
      </c>
      <c r="T23" t="n">
        <v>6621.29</v>
      </c>
      <c r="U23" t="n">
        <v>0.7</v>
      </c>
      <c r="V23" t="n">
        <v>0.86</v>
      </c>
      <c r="W23" t="n">
        <v>3</v>
      </c>
      <c r="X23" t="n">
        <v>0.42</v>
      </c>
      <c r="Y23" t="n">
        <v>1</v>
      </c>
      <c r="Z23" t="n">
        <v>10</v>
      </c>
      <c r="AA23" t="n">
        <v>432.5461852221339</v>
      </c>
      <c r="AB23" t="n">
        <v>591.8287732118349</v>
      </c>
      <c r="AC23" t="n">
        <v>535.3454657333967</v>
      </c>
      <c r="AD23" t="n">
        <v>432546.1852221339</v>
      </c>
      <c r="AE23" t="n">
        <v>591828.773211835</v>
      </c>
      <c r="AF23" t="n">
        <v>2.51237779304155e-06</v>
      </c>
      <c r="AG23" t="n">
        <v>10.88541666666667</v>
      </c>
      <c r="AH23" t="n">
        <v>535345.4657333967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6.0063</v>
      </c>
      <c r="E24" t="n">
        <v>16.65</v>
      </c>
      <c r="F24" t="n">
        <v>13.15</v>
      </c>
      <c r="G24" t="n">
        <v>37.57</v>
      </c>
      <c r="H24" t="n">
        <v>0.52</v>
      </c>
      <c r="I24" t="n">
        <v>21</v>
      </c>
      <c r="J24" t="n">
        <v>222.4</v>
      </c>
      <c r="K24" t="n">
        <v>56.13</v>
      </c>
      <c r="L24" t="n">
        <v>6.5</v>
      </c>
      <c r="M24" t="n">
        <v>19</v>
      </c>
      <c r="N24" t="n">
        <v>49.78</v>
      </c>
      <c r="O24" t="n">
        <v>27663.85</v>
      </c>
      <c r="P24" t="n">
        <v>174.69</v>
      </c>
      <c r="Q24" t="n">
        <v>988.12</v>
      </c>
      <c r="R24" t="n">
        <v>50.14</v>
      </c>
      <c r="S24" t="n">
        <v>35.43</v>
      </c>
      <c r="T24" t="n">
        <v>6276.9</v>
      </c>
      <c r="U24" t="n">
        <v>0.71</v>
      </c>
      <c r="V24" t="n">
        <v>0.87</v>
      </c>
      <c r="W24" t="n">
        <v>3</v>
      </c>
      <c r="X24" t="n">
        <v>0.4</v>
      </c>
      <c r="Y24" t="n">
        <v>1</v>
      </c>
      <c r="Z24" t="n">
        <v>10</v>
      </c>
      <c r="AA24" t="n">
        <v>430.0266217147676</v>
      </c>
      <c r="AB24" t="n">
        <v>588.3813952657592</v>
      </c>
      <c r="AC24" t="n">
        <v>532.2271007000692</v>
      </c>
      <c r="AD24" t="n">
        <v>430026.6217147676</v>
      </c>
      <c r="AE24" t="n">
        <v>588381.3952657592</v>
      </c>
      <c r="AF24" t="n">
        <v>2.523131863886412e-06</v>
      </c>
      <c r="AG24" t="n">
        <v>10.83984375</v>
      </c>
      <c r="AH24" t="n">
        <v>532227.1007000692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6.034</v>
      </c>
      <c r="E25" t="n">
        <v>16.57</v>
      </c>
      <c r="F25" t="n">
        <v>13.12</v>
      </c>
      <c r="G25" t="n">
        <v>39.35</v>
      </c>
      <c r="H25" t="n">
        <v>0.54</v>
      </c>
      <c r="I25" t="n">
        <v>20</v>
      </c>
      <c r="J25" t="n">
        <v>222.82</v>
      </c>
      <c r="K25" t="n">
        <v>56.13</v>
      </c>
      <c r="L25" t="n">
        <v>6.75</v>
      </c>
      <c r="M25" t="n">
        <v>18</v>
      </c>
      <c r="N25" t="n">
        <v>49.94</v>
      </c>
      <c r="O25" t="n">
        <v>27715.11</v>
      </c>
      <c r="P25" t="n">
        <v>173.5</v>
      </c>
      <c r="Q25" t="n">
        <v>988.08</v>
      </c>
      <c r="R25" t="n">
        <v>48.92</v>
      </c>
      <c r="S25" t="n">
        <v>35.43</v>
      </c>
      <c r="T25" t="n">
        <v>5671.49</v>
      </c>
      <c r="U25" t="n">
        <v>0.72</v>
      </c>
      <c r="V25" t="n">
        <v>0.87</v>
      </c>
      <c r="W25" t="n">
        <v>3</v>
      </c>
      <c r="X25" t="n">
        <v>0.36</v>
      </c>
      <c r="Y25" t="n">
        <v>1</v>
      </c>
      <c r="Z25" t="n">
        <v>10</v>
      </c>
      <c r="AA25" t="n">
        <v>427.8235484247344</v>
      </c>
      <c r="AB25" t="n">
        <v>585.3670531976018</v>
      </c>
      <c r="AC25" t="n">
        <v>529.5004432082411</v>
      </c>
      <c r="AD25" t="n">
        <v>427823.5484247344</v>
      </c>
      <c r="AE25" t="n">
        <v>585367.0531976018</v>
      </c>
      <c r="AF25" t="n">
        <v>2.534768104605266e-06</v>
      </c>
      <c r="AG25" t="n">
        <v>10.78776041666667</v>
      </c>
      <c r="AH25" t="n">
        <v>529500.4432082411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6.052</v>
      </c>
      <c r="E26" t="n">
        <v>16.52</v>
      </c>
      <c r="F26" t="n">
        <v>13.11</v>
      </c>
      <c r="G26" t="n">
        <v>41.39</v>
      </c>
      <c r="H26" t="n">
        <v>0.5600000000000001</v>
      </c>
      <c r="I26" t="n">
        <v>19</v>
      </c>
      <c r="J26" t="n">
        <v>223.23</v>
      </c>
      <c r="K26" t="n">
        <v>56.13</v>
      </c>
      <c r="L26" t="n">
        <v>7</v>
      </c>
      <c r="M26" t="n">
        <v>17</v>
      </c>
      <c r="N26" t="n">
        <v>50.11</v>
      </c>
      <c r="O26" t="n">
        <v>27766.43</v>
      </c>
      <c r="P26" t="n">
        <v>172.46</v>
      </c>
      <c r="Q26" t="n">
        <v>988.1</v>
      </c>
      <c r="R26" t="n">
        <v>48.78</v>
      </c>
      <c r="S26" t="n">
        <v>35.43</v>
      </c>
      <c r="T26" t="n">
        <v>5604.49</v>
      </c>
      <c r="U26" t="n">
        <v>0.73</v>
      </c>
      <c r="V26" t="n">
        <v>0.87</v>
      </c>
      <c r="W26" t="n">
        <v>3</v>
      </c>
      <c r="X26" t="n">
        <v>0.35</v>
      </c>
      <c r="Y26" t="n">
        <v>1</v>
      </c>
      <c r="Z26" t="n">
        <v>10</v>
      </c>
      <c r="AA26" t="n">
        <v>426.205040342476</v>
      </c>
      <c r="AB26" t="n">
        <v>583.1525390359186</v>
      </c>
      <c r="AC26" t="n">
        <v>527.4972791700587</v>
      </c>
      <c r="AD26" t="n">
        <v>426205.040342476</v>
      </c>
      <c r="AE26" t="n">
        <v>583152.5390359187</v>
      </c>
      <c r="AF26" t="n">
        <v>2.542329560668059e-06</v>
      </c>
      <c r="AG26" t="n">
        <v>10.75520833333333</v>
      </c>
      <c r="AH26" t="n">
        <v>527497.2791700588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6.0707</v>
      </c>
      <c r="E27" t="n">
        <v>16.47</v>
      </c>
      <c r="F27" t="n">
        <v>13.1</v>
      </c>
      <c r="G27" t="n">
        <v>43.67</v>
      </c>
      <c r="H27" t="n">
        <v>0.58</v>
      </c>
      <c r="I27" t="n">
        <v>18</v>
      </c>
      <c r="J27" t="n">
        <v>223.65</v>
      </c>
      <c r="K27" t="n">
        <v>56.13</v>
      </c>
      <c r="L27" t="n">
        <v>7.25</v>
      </c>
      <c r="M27" t="n">
        <v>16</v>
      </c>
      <c r="N27" t="n">
        <v>50.27</v>
      </c>
      <c r="O27" t="n">
        <v>27817.81</v>
      </c>
      <c r="P27" t="n">
        <v>171.32</v>
      </c>
      <c r="Q27" t="n">
        <v>988.22</v>
      </c>
      <c r="R27" t="n">
        <v>48.3</v>
      </c>
      <c r="S27" t="n">
        <v>35.43</v>
      </c>
      <c r="T27" t="n">
        <v>5370.79</v>
      </c>
      <c r="U27" t="n">
        <v>0.73</v>
      </c>
      <c r="V27" t="n">
        <v>0.87</v>
      </c>
      <c r="W27" t="n">
        <v>3</v>
      </c>
      <c r="X27" t="n">
        <v>0.35</v>
      </c>
      <c r="Y27" t="n">
        <v>1</v>
      </c>
      <c r="Z27" t="n">
        <v>10</v>
      </c>
      <c r="AA27" t="n">
        <v>424.4820875072589</v>
      </c>
      <c r="AB27" t="n">
        <v>580.7951189554601</v>
      </c>
      <c r="AC27" t="n">
        <v>525.3648479534194</v>
      </c>
      <c r="AD27" t="n">
        <v>424482.0875072589</v>
      </c>
      <c r="AE27" t="n">
        <v>580795.1189554601</v>
      </c>
      <c r="AF27" t="n">
        <v>2.550185073355517e-06</v>
      </c>
      <c r="AG27" t="n">
        <v>10.72265625</v>
      </c>
      <c r="AH27" t="n">
        <v>525364.8479534193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6.0739</v>
      </c>
      <c r="E28" t="n">
        <v>16.46</v>
      </c>
      <c r="F28" t="n">
        <v>13.09</v>
      </c>
      <c r="G28" t="n">
        <v>43.64</v>
      </c>
      <c r="H28" t="n">
        <v>0.59</v>
      </c>
      <c r="I28" t="n">
        <v>18</v>
      </c>
      <c r="J28" t="n">
        <v>224.07</v>
      </c>
      <c r="K28" t="n">
        <v>56.13</v>
      </c>
      <c r="L28" t="n">
        <v>7.5</v>
      </c>
      <c r="M28" t="n">
        <v>16</v>
      </c>
      <c r="N28" t="n">
        <v>50.44</v>
      </c>
      <c r="O28" t="n">
        <v>27869.24</v>
      </c>
      <c r="P28" t="n">
        <v>169.84</v>
      </c>
      <c r="Q28" t="n">
        <v>988.08</v>
      </c>
      <c r="R28" t="n">
        <v>48.24</v>
      </c>
      <c r="S28" t="n">
        <v>35.43</v>
      </c>
      <c r="T28" t="n">
        <v>5341.52</v>
      </c>
      <c r="U28" t="n">
        <v>0.73</v>
      </c>
      <c r="V28" t="n">
        <v>0.87</v>
      </c>
      <c r="W28" t="n">
        <v>2.99</v>
      </c>
      <c r="X28" t="n">
        <v>0.34</v>
      </c>
      <c r="Y28" t="n">
        <v>1</v>
      </c>
      <c r="Z28" t="n">
        <v>10</v>
      </c>
      <c r="AA28" t="n">
        <v>423.0004489232404</v>
      </c>
      <c r="AB28" t="n">
        <v>578.7678756795251</v>
      </c>
      <c r="AC28" t="n">
        <v>523.5310819304857</v>
      </c>
      <c r="AD28" t="n">
        <v>423000.4489232404</v>
      </c>
      <c r="AE28" t="n">
        <v>578767.8756795251</v>
      </c>
      <c r="AF28" t="n">
        <v>2.551529332211124e-06</v>
      </c>
      <c r="AG28" t="n">
        <v>10.71614583333333</v>
      </c>
      <c r="AH28" t="n">
        <v>523531.0819304857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6.0949</v>
      </c>
      <c r="E29" t="n">
        <v>16.41</v>
      </c>
      <c r="F29" t="n">
        <v>13.08</v>
      </c>
      <c r="G29" t="n">
        <v>46.15</v>
      </c>
      <c r="H29" t="n">
        <v>0.61</v>
      </c>
      <c r="I29" t="n">
        <v>17</v>
      </c>
      <c r="J29" t="n">
        <v>224.49</v>
      </c>
      <c r="K29" t="n">
        <v>56.13</v>
      </c>
      <c r="L29" t="n">
        <v>7.75</v>
      </c>
      <c r="M29" t="n">
        <v>15</v>
      </c>
      <c r="N29" t="n">
        <v>50.61</v>
      </c>
      <c r="O29" t="n">
        <v>27920.73</v>
      </c>
      <c r="P29" t="n">
        <v>168.37</v>
      </c>
      <c r="Q29" t="n">
        <v>988.08</v>
      </c>
      <c r="R29" t="n">
        <v>47.77</v>
      </c>
      <c r="S29" t="n">
        <v>35.43</v>
      </c>
      <c r="T29" t="n">
        <v>5112.33</v>
      </c>
      <c r="U29" t="n">
        <v>0.74</v>
      </c>
      <c r="V29" t="n">
        <v>0.87</v>
      </c>
      <c r="W29" t="n">
        <v>2.99</v>
      </c>
      <c r="X29" t="n">
        <v>0.32</v>
      </c>
      <c r="Y29" t="n">
        <v>1</v>
      </c>
      <c r="Z29" t="n">
        <v>10</v>
      </c>
      <c r="AA29" t="n">
        <v>420.9202683207787</v>
      </c>
      <c r="AB29" t="n">
        <v>575.9216808081455</v>
      </c>
      <c r="AC29" t="n">
        <v>520.9565239029711</v>
      </c>
      <c r="AD29" t="n">
        <v>420920.2683207787</v>
      </c>
      <c r="AE29" t="n">
        <v>575921.6808081456</v>
      </c>
      <c r="AF29" t="n">
        <v>2.56035103095105e-06</v>
      </c>
      <c r="AG29" t="n">
        <v>10.68359375</v>
      </c>
      <c r="AH29" t="n">
        <v>520956.5239029711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6.1183</v>
      </c>
      <c r="E30" t="n">
        <v>16.34</v>
      </c>
      <c r="F30" t="n">
        <v>13.06</v>
      </c>
      <c r="G30" t="n">
        <v>48.96</v>
      </c>
      <c r="H30" t="n">
        <v>0.63</v>
      </c>
      <c r="I30" t="n">
        <v>16</v>
      </c>
      <c r="J30" t="n">
        <v>224.9</v>
      </c>
      <c r="K30" t="n">
        <v>56.13</v>
      </c>
      <c r="L30" t="n">
        <v>8</v>
      </c>
      <c r="M30" t="n">
        <v>14</v>
      </c>
      <c r="N30" t="n">
        <v>50.78</v>
      </c>
      <c r="O30" t="n">
        <v>27972.28</v>
      </c>
      <c r="P30" t="n">
        <v>167.29</v>
      </c>
      <c r="Q30" t="n">
        <v>988.15</v>
      </c>
      <c r="R30" t="n">
        <v>47.05</v>
      </c>
      <c r="S30" t="n">
        <v>35.43</v>
      </c>
      <c r="T30" t="n">
        <v>4756.21</v>
      </c>
      <c r="U30" t="n">
        <v>0.75</v>
      </c>
      <c r="V30" t="n">
        <v>0.87</v>
      </c>
      <c r="W30" t="n">
        <v>2.99</v>
      </c>
      <c r="X30" t="n">
        <v>0.3</v>
      </c>
      <c r="Y30" t="n">
        <v>1</v>
      </c>
      <c r="Z30" t="n">
        <v>10</v>
      </c>
      <c r="AA30" t="n">
        <v>419.0766315959246</v>
      </c>
      <c r="AB30" t="n">
        <v>573.3991357056884</v>
      </c>
      <c r="AC30" t="n">
        <v>518.6747269646781</v>
      </c>
      <c r="AD30" t="n">
        <v>419076.6315959246</v>
      </c>
      <c r="AE30" t="n">
        <v>573399.1357056884</v>
      </c>
      <c r="AF30" t="n">
        <v>2.570180923832681e-06</v>
      </c>
      <c r="AG30" t="n">
        <v>10.63802083333333</v>
      </c>
      <c r="AH30" t="n">
        <v>518674.7269646781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6.1218</v>
      </c>
      <c r="E31" t="n">
        <v>16.34</v>
      </c>
      <c r="F31" t="n">
        <v>13.05</v>
      </c>
      <c r="G31" t="n">
        <v>48.92</v>
      </c>
      <c r="H31" t="n">
        <v>0.65</v>
      </c>
      <c r="I31" t="n">
        <v>16</v>
      </c>
      <c r="J31" t="n">
        <v>225.32</v>
      </c>
      <c r="K31" t="n">
        <v>56.13</v>
      </c>
      <c r="L31" t="n">
        <v>8.25</v>
      </c>
      <c r="M31" t="n">
        <v>14</v>
      </c>
      <c r="N31" t="n">
        <v>50.95</v>
      </c>
      <c r="O31" t="n">
        <v>28023.89</v>
      </c>
      <c r="P31" t="n">
        <v>166.56</v>
      </c>
      <c r="Q31" t="n">
        <v>988.22</v>
      </c>
      <c r="R31" t="n">
        <v>46.97</v>
      </c>
      <c r="S31" t="n">
        <v>35.43</v>
      </c>
      <c r="T31" t="n">
        <v>4714.73</v>
      </c>
      <c r="U31" t="n">
        <v>0.75</v>
      </c>
      <c r="V31" t="n">
        <v>0.87</v>
      </c>
      <c r="W31" t="n">
        <v>2.99</v>
      </c>
      <c r="X31" t="n">
        <v>0.29</v>
      </c>
      <c r="Y31" t="n">
        <v>1</v>
      </c>
      <c r="Z31" t="n">
        <v>10</v>
      </c>
      <c r="AA31" t="n">
        <v>418.2660225249207</v>
      </c>
      <c r="AB31" t="n">
        <v>572.2900246131925</v>
      </c>
      <c r="AC31" t="n">
        <v>517.6714678782029</v>
      </c>
      <c r="AD31" t="n">
        <v>418266.0225249208</v>
      </c>
      <c r="AE31" t="n">
        <v>572290.0246131925</v>
      </c>
      <c r="AF31" t="n">
        <v>2.571651206956002e-06</v>
      </c>
      <c r="AG31" t="n">
        <v>10.63802083333333</v>
      </c>
      <c r="AH31" t="n">
        <v>517671.4678782029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6.1399</v>
      </c>
      <c r="E32" t="n">
        <v>16.29</v>
      </c>
      <c r="F32" t="n">
        <v>13.04</v>
      </c>
      <c r="G32" t="n">
        <v>52.16</v>
      </c>
      <c r="H32" t="n">
        <v>0.67</v>
      </c>
      <c r="I32" t="n">
        <v>15</v>
      </c>
      <c r="J32" t="n">
        <v>225.74</v>
      </c>
      <c r="K32" t="n">
        <v>56.13</v>
      </c>
      <c r="L32" t="n">
        <v>8.5</v>
      </c>
      <c r="M32" t="n">
        <v>13</v>
      </c>
      <c r="N32" t="n">
        <v>51.11</v>
      </c>
      <c r="O32" t="n">
        <v>28075.56</v>
      </c>
      <c r="P32" t="n">
        <v>164.98</v>
      </c>
      <c r="Q32" t="n">
        <v>988.08</v>
      </c>
      <c r="R32" t="n">
        <v>46.8</v>
      </c>
      <c r="S32" t="n">
        <v>35.43</v>
      </c>
      <c r="T32" t="n">
        <v>4634.89</v>
      </c>
      <c r="U32" t="n">
        <v>0.76</v>
      </c>
      <c r="V32" t="n">
        <v>0.87</v>
      </c>
      <c r="W32" t="n">
        <v>2.99</v>
      </c>
      <c r="X32" t="n">
        <v>0.29</v>
      </c>
      <c r="Y32" t="n">
        <v>1</v>
      </c>
      <c r="Z32" t="n">
        <v>10</v>
      </c>
      <c r="AA32" t="n">
        <v>416.2167446084409</v>
      </c>
      <c r="AB32" t="n">
        <v>569.4861121601039</v>
      </c>
      <c r="AC32" t="n">
        <v>515.1351568943211</v>
      </c>
      <c r="AD32" t="n">
        <v>416216.7446084409</v>
      </c>
      <c r="AE32" t="n">
        <v>569486.1121601039</v>
      </c>
      <c r="AF32" t="n">
        <v>2.579254671108033e-06</v>
      </c>
      <c r="AG32" t="n">
        <v>10.60546875</v>
      </c>
      <c r="AH32" t="n">
        <v>515135.1568943211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6.1469</v>
      </c>
      <c r="E33" t="n">
        <v>16.27</v>
      </c>
      <c r="F33" t="n">
        <v>13.02</v>
      </c>
      <c r="G33" t="n">
        <v>52.09</v>
      </c>
      <c r="H33" t="n">
        <v>0.6899999999999999</v>
      </c>
      <c r="I33" t="n">
        <v>15</v>
      </c>
      <c r="J33" t="n">
        <v>226.16</v>
      </c>
      <c r="K33" t="n">
        <v>56.13</v>
      </c>
      <c r="L33" t="n">
        <v>8.75</v>
      </c>
      <c r="M33" t="n">
        <v>13</v>
      </c>
      <c r="N33" t="n">
        <v>51.28</v>
      </c>
      <c r="O33" t="n">
        <v>28127.29</v>
      </c>
      <c r="P33" t="n">
        <v>164.04</v>
      </c>
      <c r="Q33" t="n">
        <v>988.08</v>
      </c>
      <c r="R33" t="n">
        <v>46.3</v>
      </c>
      <c r="S33" t="n">
        <v>35.43</v>
      </c>
      <c r="T33" t="n">
        <v>4386.15</v>
      </c>
      <c r="U33" t="n">
        <v>0.77</v>
      </c>
      <c r="V33" t="n">
        <v>0.88</v>
      </c>
      <c r="W33" t="n">
        <v>2.98</v>
      </c>
      <c r="X33" t="n">
        <v>0.27</v>
      </c>
      <c r="Y33" t="n">
        <v>1</v>
      </c>
      <c r="Z33" t="n">
        <v>10</v>
      </c>
      <c r="AA33" t="n">
        <v>415.0657684158867</v>
      </c>
      <c r="AB33" t="n">
        <v>567.9112957559652</v>
      </c>
      <c r="AC33" t="n">
        <v>513.7106387575247</v>
      </c>
      <c r="AD33" t="n">
        <v>415065.7684158867</v>
      </c>
      <c r="AE33" t="n">
        <v>567911.2957559652</v>
      </c>
      <c r="AF33" t="n">
        <v>2.582195237354675e-06</v>
      </c>
      <c r="AG33" t="n">
        <v>10.59244791666667</v>
      </c>
      <c r="AH33" t="n">
        <v>513710.6387575248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6.1697</v>
      </c>
      <c r="E34" t="n">
        <v>16.21</v>
      </c>
      <c r="F34" t="n">
        <v>13</v>
      </c>
      <c r="G34" t="n">
        <v>55.73</v>
      </c>
      <c r="H34" t="n">
        <v>0.71</v>
      </c>
      <c r="I34" t="n">
        <v>14</v>
      </c>
      <c r="J34" t="n">
        <v>226.58</v>
      </c>
      <c r="K34" t="n">
        <v>56.13</v>
      </c>
      <c r="L34" t="n">
        <v>9</v>
      </c>
      <c r="M34" t="n">
        <v>12</v>
      </c>
      <c r="N34" t="n">
        <v>51.45</v>
      </c>
      <c r="O34" t="n">
        <v>28179.08</v>
      </c>
      <c r="P34" t="n">
        <v>162.52</v>
      </c>
      <c r="Q34" t="n">
        <v>988.14</v>
      </c>
      <c r="R34" t="n">
        <v>45.57</v>
      </c>
      <c r="S34" t="n">
        <v>35.43</v>
      </c>
      <c r="T34" t="n">
        <v>4027.7</v>
      </c>
      <c r="U34" t="n">
        <v>0.78</v>
      </c>
      <c r="V34" t="n">
        <v>0.88</v>
      </c>
      <c r="W34" t="n">
        <v>2.98</v>
      </c>
      <c r="X34" t="n">
        <v>0.25</v>
      </c>
      <c r="Y34" t="n">
        <v>1</v>
      </c>
      <c r="Z34" t="n">
        <v>10</v>
      </c>
      <c r="AA34" t="n">
        <v>400.6696762574707</v>
      </c>
      <c r="AB34" t="n">
        <v>548.2139273540583</v>
      </c>
      <c r="AC34" t="n">
        <v>495.8931595504658</v>
      </c>
      <c r="AD34" t="n">
        <v>400669.6762574707</v>
      </c>
      <c r="AE34" t="n">
        <v>548213.9273540584</v>
      </c>
      <c r="AF34" t="n">
        <v>2.59177308170088e-06</v>
      </c>
      <c r="AG34" t="n">
        <v>10.55338541666667</v>
      </c>
      <c r="AH34" t="n">
        <v>495893.1595504658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6.1674</v>
      </c>
      <c r="E35" t="n">
        <v>16.21</v>
      </c>
      <c r="F35" t="n">
        <v>13.01</v>
      </c>
      <c r="G35" t="n">
        <v>55.76</v>
      </c>
      <c r="H35" t="n">
        <v>0.72</v>
      </c>
      <c r="I35" t="n">
        <v>14</v>
      </c>
      <c r="J35" t="n">
        <v>227</v>
      </c>
      <c r="K35" t="n">
        <v>56.13</v>
      </c>
      <c r="L35" t="n">
        <v>9.25</v>
      </c>
      <c r="M35" t="n">
        <v>12</v>
      </c>
      <c r="N35" t="n">
        <v>51.62</v>
      </c>
      <c r="O35" t="n">
        <v>28230.92</v>
      </c>
      <c r="P35" t="n">
        <v>162.17</v>
      </c>
      <c r="Q35" t="n">
        <v>988.11</v>
      </c>
      <c r="R35" t="n">
        <v>45.63</v>
      </c>
      <c r="S35" t="n">
        <v>35.43</v>
      </c>
      <c r="T35" t="n">
        <v>4058.07</v>
      </c>
      <c r="U35" t="n">
        <v>0.78</v>
      </c>
      <c r="V35" t="n">
        <v>0.88</v>
      </c>
      <c r="W35" t="n">
        <v>2.99</v>
      </c>
      <c r="X35" t="n">
        <v>0.26</v>
      </c>
      <c r="Y35" t="n">
        <v>1</v>
      </c>
      <c r="Z35" t="n">
        <v>10</v>
      </c>
      <c r="AA35" t="n">
        <v>400.478920246523</v>
      </c>
      <c r="AB35" t="n">
        <v>547.9529265643183</v>
      </c>
      <c r="AC35" t="n">
        <v>495.6570683097817</v>
      </c>
      <c r="AD35" t="n">
        <v>400478.920246523</v>
      </c>
      <c r="AE35" t="n">
        <v>547952.9265643184</v>
      </c>
      <c r="AF35" t="n">
        <v>2.590806895648412e-06</v>
      </c>
      <c r="AG35" t="n">
        <v>10.55338541666667</v>
      </c>
      <c r="AH35" t="n">
        <v>495657.0683097817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6.1944</v>
      </c>
      <c r="E36" t="n">
        <v>16.14</v>
      </c>
      <c r="F36" t="n">
        <v>12.98</v>
      </c>
      <c r="G36" t="n">
        <v>59.92</v>
      </c>
      <c r="H36" t="n">
        <v>0.74</v>
      </c>
      <c r="I36" t="n">
        <v>13</v>
      </c>
      <c r="J36" t="n">
        <v>227.42</v>
      </c>
      <c r="K36" t="n">
        <v>56.13</v>
      </c>
      <c r="L36" t="n">
        <v>9.5</v>
      </c>
      <c r="M36" t="n">
        <v>11</v>
      </c>
      <c r="N36" t="n">
        <v>51.8</v>
      </c>
      <c r="O36" t="n">
        <v>28282.83</v>
      </c>
      <c r="P36" t="n">
        <v>159.38</v>
      </c>
      <c r="Q36" t="n">
        <v>988.16</v>
      </c>
      <c r="R36" t="n">
        <v>44.79</v>
      </c>
      <c r="S36" t="n">
        <v>35.43</v>
      </c>
      <c r="T36" t="n">
        <v>3639.51</v>
      </c>
      <c r="U36" t="n">
        <v>0.79</v>
      </c>
      <c r="V36" t="n">
        <v>0.88</v>
      </c>
      <c r="W36" t="n">
        <v>2.98</v>
      </c>
      <c r="X36" t="n">
        <v>0.23</v>
      </c>
      <c r="Y36" t="n">
        <v>1</v>
      </c>
      <c r="Z36" t="n">
        <v>10</v>
      </c>
      <c r="AA36" t="n">
        <v>397.0272960089446</v>
      </c>
      <c r="AB36" t="n">
        <v>543.2302620075494</v>
      </c>
      <c r="AC36" t="n">
        <v>491.3851282300093</v>
      </c>
      <c r="AD36" t="n">
        <v>397027.2960089446</v>
      </c>
      <c r="AE36" t="n">
        <v>543230.2620075494</v>
      </c>
      <c r="AF36" t="n">
        <v>2.602149079742602e-06</v>
      </c>
      <c r="AG36" t="n">
        <v>10.5078125</v>
      </c>
      <c r="AH36" t="n">
        <v>491385.1282300093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6.1859</v>
      </c>
      <c r="E37" t="n">
        <v>16.17</v>
      </c>
      <c r="F37" t="n">
        <v>13</v>
      </c>
      <c r="G37" t="n">
        <v>60.02</v>
      </c>
      <c r="H37" t="n">
        <v>0.76</v>
      </c>
      <c r="I37" t="n">
        <v>13</v>
      </c>
      <c r="J37" t="n">
        <v>227.84</v>
      </c>
      <c r="K37" t="n">
        <v>56.13</v>
      </c>
      <c r="L37" t="n">
        <v>9.75</v>
      </c>
      <c r="M37" t="n">
        <v>11</v>
      </c>
      <c r="N37" t="n">
        <v>51.97</v>
      </c>
      <c r="O37" t="n">
        <v>28334.8</v>
      </c>
      <c r="P37" t="n">
        <v>159.18</v>
      </c>
      <c r="Q37" t="n">
        <v>988.08</v>
      </c>
      <c r="R37" t="n">
        <v>45.59</v>
      </c>
      <c r="S37" t="n">
        <v>35.43</v>
      </c>
      <c r="T37" t="n">
        <v>4039.11</v>
      </c>
      <c r="U37" t="n">
        <v>0.78</v>
      </c>
      <c r="V37" t="n">
        <v>0.88</v>
      </c>
      <c r="W37" t="n">
        <v>2.99</v>
      </c>
      <c r="X37" t="n">
        <v>0.25</v>
      </c>
      <c r="Y37" t="n">
        <v>1</v>
      </c>
      <c r="Z37" t="n">
        <v>10</v>
      </c>
      <c r="AA37" t="n">
        <v>397.2078239847258</v>
      </c>
      <c r="AB37" t="n">
        <v>543.4772683483454</v>
      </c>
      <c r="AC37" t="n">
        <v>491.6085606323155</v>
      </c>
      <c r="AD37" t="n">
        <v>397207.8239847259</v>
      </c>
      <c r="AE37" t="n">
        <v>543477.2683483454</v>
      </c>
      <c r="AF37" t="n">
        <v>2.598578392157394e-06</v>
      </c>
      <c r="AG37" t="n">
        <v>10.52734375</v>
      </c>
      <c r="AH37" t="n">
        <v>491608.5606323155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6.192</v>
      </c>
      <c r="E38" t="n">
        <v>16.15</v>
      </c>
      <c r="F38" t="n">
        <v>12.99</v>
      </c>
      <c r="G38" t="n">
        <v>59.95</v>
      </c>
      <c r="H38" t="n">
        <v>0.78</v>
      </c>
      <c r="I38" t="n">
        <v>13</v>
      </c>
      <c r="J38" t="n">
        <v>228.27</v>
      </c>
      <c r="K38" t="n">
        <v>56.13</v>
      </c>
      <c r="L38" t="n">
        <v>10</v>
      </c>
      <c r="M38" t="n">
        <v>11</v>
      </c>
      <c r="N38" t="n">
        <v>52.14</v>
      </c>
      <c r="O38" t="n">
        <v>28386.82</v>
      </c>
      <c r="P38" t="n">
        <v>158.34</v>
      </c>
      <c r="Q38" t="n">
        <v>988.09</v>
      </c>
      <c r="R38" t="n">
        <v>45.07</v>
      </c>
      <c r="S38" t="n">
        <v>35.43</v>
      </c>
      <c r="T38" t="n">
        <v>3783.57</v>
      </c>
      <c r="U38" t="n">
        <v>0.79</v>
      </c>
      <c r="V38" t="n">
        <v>0.88</v>
      </c>
      <c r="W38" t="n">
        <v>2.98</v>
      </c>
      <c r="X38" t="n">
        <v>0.23</v>
      </c>
      <c r="Y38" t="n">
        <v>1</v>
      </c>
      <c r="Z38" t="n">
        <v>10</v>
      </c>
      <c r="AA38" t="n">
        <v>396.2326947787174</v>
      </c>
      <c r="AB38" t="n">
        <v>542.1430535490204</v>
      </c>
      <c r="AC38" t="n">
        <v>490.4016814208556</v>
      </c>
      <c r="AD38" t="n">
        <v>396232.6947787174</v>
      </c>
      <c r="AE38" t="n">
        <v>542143.0535490203</v>
      </c>
      <c r="AF38" t="n">
        <v>2.601140885600896e-06</v>
      </c>
      <c r="AG38" t="n">
        <v>10.51432291666667</v>
      </c>
      <c r="AH38" t="n">
        <v>490401.6814208556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6.2153</v>
      </c>
      <c r="E39" t="n">
        <v>16.09</v>
      </c>
      <c r="F39" t="n">
        <v>12.97</v>
      </c>
      <c r="G39" t="n">
        <v>64.84999999999999</v>
      </c>
      <c r="H39" t="n">
        <v>0.8</v>
      </c>
      <c r="I39" t="n">
        <v>12</v>
      </c>
      <c r="J39" t="n">
        <v>228.69</v>
      </c>
      <c r="K39" t="n">
        <v>56.13</v>
      </c>
      <c r="L39" t="n">
        <v>10.25</v>
      </c>
      <c r="M39" t="n">
        <v>10</v>
      </c>
      <c r="N39" t="n">
        <v>52.31</v>
      </c>
      <c r="O39" t="n">
        <v>28438.91</v>
      </c>
      <c r="P39" t="n">
        <v>155.79</v>
      </c>
      <c r="Q39" t="n">
        <v>988.12</v>
      </c>
      <c r="R39" t="n">
        <v>44.39</v>
      </c>
      <c r="S39" t="n">
        <v>35.43</v>
      </c>
      <c r="T39" t="n">
        <v>3445.61</v>
      </c>
      <c r="U39" t="n">
        <v>0.8</v>
      </c>
      <c r="V39" t="n">
        <v>0.88</v>
      </c>
      <c r="W39" t="n">
        <v>2.98</v>
      </c>
      <c r="X39" t="n">
        <v>0.22</v>
      </c>
      <c r="Y39" t="n">
        <v>1</v>
      </c>
      <c r="Z39" t="n">
        <v>10</v>
      </c>
      <c r="AA39" t="n">
        <v>393.0102225410542</v>
      </c>
      <c r="AB39" t="n">
        <v>537.733924868008</v>
      </c>
      <c r="AC39" t="n">
        <v>486.4133537929081</v>
      </c>
      <c r="AD39" t="n">
        <v>393010.2225410542</v>
      </c>
      <c r="AE39" t="n">
        <v>537733.924868008</v>
      </c>
      <c r="AF39" t="n">
        <v>2.610928770393289e-06</v>
      </c>
      <c r="AG39" t="n">
        <v>10.47526041666667</v>
      </c>
      <c r="AH39" t="n">
        <v>486413.3537929081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6.2135</v>
      </c>
      <c r="E40" t="n">
        <v>16.09</v>
      </c>
      <c r="F40" t="n">
        <v>12.97</v>
      </c>
      <c r="G40" t="n">
        <v>64.87</v>
      </c>
      <c r="H40" t="n">
        <v>0.8100000000000001</v>
      </c>
      <c r="I40" t="n">
        <v>12</v>
      </c>
      <c r="J40" t="n">
        <v>229.11</v>
      </c>
      <c r="K40" t="n">
        <v>56.13</v>
      </c>
      <c r="L40" t="n">
        <v>10.5</v>
      </c>
      <c r="M40" t="n">
        <v>10</v>
      </c>
      <c r="N40" t="n">
        <v>52.48</v>
      </c>
      <c r="O40" t="n">
        <v>28491.06</v>
      </c>
      <c r="P40" t="n">
        <v>155.33</v>
      </c>
      <c r="Q40" t="n">
        <v>988.13</v>
      </c>
      <c r="R40" t="n">
        <v>44.46</v>
      </c>
      <c r="S40" t="n">
        <v>35.43</v>
      </c>
      <c r="T40" t="n">
        <v>3482.84</v>
      </c>
      <c r="U40" t="n">
        <v>0.8</v>
      </c>
      <c r="V40" t="n">
        <v>0.88</v>
      </c>
      <c r="W40" t="n">
        <v>2.99</v>
      </c>
      <c r="X40" t="n">
        <v>0.22</v>
      </c>
      <c r="Y40" t="n">
        <v>1</v>
      </c>
      <c r="Z40" t="n">
        <v>10</v>
      </c>
      <c r="AA40" t="n">
        <v>392.6630841834738</v>
      </c>
      <c r="AB40" t="n">
        <v>537.2589548525028</v>
      </c>
      <c r="AC40" t="n">
        <v>485.9837142490583</v>
      </c>
      <c r="AD40" t="n">
        <v>392663.0841834738</v>
      </c>
      <c r="AE40" t="n">
        <v>537258.9548525028</v>
      </c>
      <c r="AF40" t="n">
        <v>2.61017262478701e-06</v>
      </c>
      <c r="AG40" t="n">
        <v>10.47526041666667</v>
      </c>
      <c r="AH40" t="n">
        <v>485983.7142490583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6.2158</v>
      </c>
      <c r="E41" t="n">
        <v>16.09</v>
      </c>
      <c r="F41" t="n">
        <v>12.97</v>
      </c>
      <c r="G41" t="n">
        <v>64.84</v>
      </c>
      <c r="H41" t="n">
        <v>0.83</v>
      </c>
      <c r="I41" t="n">
        <v>12</v>
      </c>
      <c r="J41" t="n">
        <v>229.53</v>
      </c>
      <c r="K41" t="n">
        <v>56.13</v>
      </c>
      <c r="L41" t="n">
        <v>10.75</v>
      </c>
      <c r="M41" t="n">
        <v>10</v>
      </c>
      <c r="N41" t="n">
        <v>52.66</v>
      </c>
      <c r="O41" t="n">
        <v>28543.27</v>
      </c>
      <c r="P41" t="n">
        <v>154.03</v>
      </c>
      <c r="Q41" t="n">
        <v>988.16</v>
      </c>
      <c r="R41" t="n">
        <v>44.46</v>
      </c>
      <c r="S41" t="n">
        <v>35.43</v>
      </c>
      <c r="T41" t="n">
        <v>3482.28</v>
      </c>
      <c r="U41" t="n">
        <v>0.8</v>
      </c>
      <c r="V41" t="n">
        <v>0.88</v>
      </c>
      <c r="W41" t="n">
        <v>2.98</v>
      </c>
      <c r="X41" t="n">
        <v>0.21</v>
      </c>
      <c r="Y41" t="n">
        <v>1</v>
      </c>
      <c r="Z41" t="n">
        <v>10</v>
      </c>
      <c r="AA41" t="n">
        <v>391.4538569424442</v>
      </c>
      <c r="AB41" t="n">
        <v>535.6044367939853</v>
      </c>
      <c r="AC41" t="n">
        <v>484.487101071915</v>
      </c>
      <c r="AD41" t="n">
        <v>391453.8569424442</v>
      </c>
      <c r="AE41" t="n">
        <v>535604.4367939853</v>
      </c>
      <c r="AF41" t="n">
        <v>2.611138810839478e-06</v>
      </c>
      <c r="AG41" t="n">
        <v>10.47526041666667</v>
      </c>
      <c r="AH41" t="n">
        <v>484487.101071915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6.2366</v>
      </c>
      <c r="E42" t="n">
        <v>16.03</v>
      </c>
      <c r="F42" t="n">
        <v>12.96</v>
      </c>
      <c r="G42" t="n">
        <v>70.68000000000001</v>
      </c>
      <c r="H42" t="n">
        <v>0.85</v>
      </c>
      <c r="I42" t="n">
        <v>11</v>
      </c>
      <c r="J42" t="n">
        <v>229.96</v>
      </c>
      <c r="K42" t="n">
        <v>56.13</v>
      </c>
      <c r="L42" t="n">
        <v>11</v>
      </c>
      <c r="M42" t="n">
        <v>9</v>
      </c>
      <c r="N42" t="n">
        <v>52.83</v>
      </c>
      <c r="O42" t="n">
        <v>28595.54</v>
      </c>
      <c r="P42" t="n">
        <v>152.79</v>
      </c>
      <c r="Q42" t="n">
        <v>988.1</v>
      </c>
      <c r="R42" t="n">
        <v>43.98</v>
      </c>
      <c r="S42" t="n">
        <v>35.43</v>
      </c>
      <c r="T42" t="n">
        <v>3247.3</v>
      </c>
      <c r="U42" t="n">
        <v>0.8100000000000001</v>
      </c>
      <c r="V42" t="n">
        <v>0.88</v>
      </c>
      <c r="W42" t="n">
        <v>2.98</v>
      </c>
      <c r="X42" t="n">
        <v>0.2</v>
      </c>
      <c r="Y42" t="n">
        <v>1</v>
      </c>
      <c r="Z42" t="n">
        <v>10</v>
      </c>
      <c r="AA42" t="n">
        <v>389.6922518237337</v>
      </c>
      <c r="AB42" t="n">
        <v>533.1941309540327</v>
      </c>
      <c r="AC42" t="n">
        <v>482.306831438442</v>
      </c>
      <c r="AD42" t="n">
        <v>389692.2518237337</v>
      </c>
      <c r="AE42" t="n">
        <v>533194.1309540328</v>
      </c>
      <c r="AF42" t="n">
        <v>2.619876493400929e-06</v>
      </c>
      <c r="AG42" t="n">
        <v>10.43619791666667</v>
      </c>
      <c r="AH42" t="n">
        <v>482306.831438442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6.2392</v>
      </c>
      <c r="E43" t="n">
        <v>16.03</v>
      </c>
      <c r="F43" t="n">
        <v>12.95</v>
      </c>
      <c r="G43" t="n">
        <v>70.64</v>
      </c>
      <c r="H43" t="n">
        <v>0.87</v>
      </c>
      <c r="I43" t="n">
        <v>11</v>
      </c>
      <c r="J43" t="n">
        <v>230.38</v>
      </c>
      <c r="K43" t="n">
        <v>56.13</v>
      </c>
      <c r="L43" t="n">
        <v>11.25</v>
      </c>
      <c r="M43" t="n">
        <v>7</v>
      </c>
      <c r="N43" t="n">
        <v>53</v>
      </c>
      <c r="O43" t="n">
        <v>28647.87</v>
      </c>
      <c r="P43" t="n">
        <v>152.05</v>
      </c>
      <c r="Q43" t="n">
        <v>988.08</v>
      </c>
      <c r="R43" t="n">
        <v>43.85</v>
      </c>
      <c r="S43" t="n">
        <v>35.43</v>
      </c>
      <c r="T43" t="n">
        <v>3183.48</v>
      </c>
      <c r="U43" t="n">
        <v>0.8100000000000001</v>
      </c>
      <c r="V43" t="n">
        <v>0.88</v>
      </c>
      <c r="W43" t="n">
        <v>2.98</v>
      </c>
      <c r="X43" t="n">
        <v>0.2</v>
      </c>
      <c r="Y43" t="n">
        <v>1</v>
      </c>
      <c r="Z43" t="n">
        <v>10</v>
      </c>
      <c r="AA43" t="n">
        <v>388.9249833859998</v>
      </c>
      <c r="AB43" t="n">
        <v>532.1443204280308</v>
      </c>
      <c r="AC43" t="n">
        <v>481.3572133556232</v>
      </c>
      <c r="AD43" t="n">
        <v>388924.9833859998</v>
      </c>
      <c r="AE43" t="n">
        <v>532144.3204280308</v>
      </c>
      <c r="AF43" t="n">
        <v>2.62096870372111e-06</v>
      </c>
      <c r="AG43" t="n">
        <v>10.43619791666667</v>
      </c>
      <c r="AH43" t="n">
        <v>481357.2133556232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6.2347</v>
      </c>
      <c r="E44" t="n">
        <v>16.04</v>
      </c>
      <c r="F44" t="n">
        <v>12.96</v>
      </c>
      <c r="G44" t="n">
        <v>70.7</v>
      </c>
      <c r="H44" t="n">
        <v>0.89</v>
      </c>
      <c r="I44" t="n">
        <v>11</v>
      </c>
      <c r="J44" t="n">
        <v>230.81</v>
      </c>
      <c r="K44" t="n">
        <v>56.13</v>
      </c>
      <c r="L44" t="n">
        <v>11.5</v>
      </c>
      <c r="M44" t="n">
        <v>6</v>
      </c>
      <c r="N44" t="n">
        <v>53.18</v>
      </c>
      <c r="O44" t="n">
        <v>28700.26</v>
      </c>
      <c r="P44" t="n">
        <v>151.9</v>
      </c>
      <c r="Q44" t="n">
        <v>988.08</v>
      </c>
      <c r="R44" t="n">
        <v>44.12</v>
      </c>
      <c r="S44" t="n">
        <v>35.43</v>
      </c>
      <c r="T44" t="n">
        <v>3316.64</v>
      </c>
      <c r="U44" t="n">
        <v>0.8</v>
      </c>
      <c r="V44" t="n">
        <v>0.88</v>
      </c>
      <c r="W44" t="n">
        <v>2.99</v>
      </c>
      <c r="X44" t="n">
        <v>0.21</v>
      </c>
      <c r="Y44" t="n">
        <v>1</v>
      </c>
      <c r="Z44" t="n">
        <v>10</v>
      </c>
      <c r="AA44" t="n">
        <v>388.9730434462685</v>
      </c>
      <c r="AB44" t="n">
        <v>532.2100783227506</v>
      </c>
      <c r="AC44" t="n">
        <v>481.4166954091629</v>
      </c>
      <c r="AD44" t="n">
        <v>388973.0434462685</v>
      </c>
      <c r="AE44" t="n">
        <v>532210.0783227506</v>
      </c>
      <c r="AF44" t="n">
        <v>2.619078339705411e-06</v>
      </c>
      <c r="AG44" t="n">
        <v>10.44270833333333</v>
      </c>
      <c r="AH44" t="n">
        <v>481416.6954091629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6.237</v>
      </c>
      <c r="E45" t="n">
        <v>16.03</v>
      </c>
      <c r="F45" t="n">
        <v>12.96</v>
      </c>
      <c r="G45" t="n">
        <v>70.67</v>
      </c>
      <c r="H45" t="n">
        <v>0.9</v>
      </c>
      <c r="I45" t="n">
        <v>11</v>
      </c>
      <c r="J45" t="n">
        <v>231.23</v>
      </c>
      <c r="K45" t="n">
        <v>56.13</v>
      </c>
      <c r="L45" t="n">
        <v>11.75</v>
      </c>
      <c r="M45" t="n">
        <v>4</v>
      </c>
      <c r="N45" t="n">
        <v>53.36</v>
      </c>
      <c r="O45" t="n">
        <v>28752.71</v>
      </c>
      <c r="P45" t="n">
        <v>150.57</v>
      </c>
      <c r="Q45" t="n">
        <v>988.08</v>
      </c>
      <c r="R45" t="n">
        <v>44.04</v>
      </c>
      <c r="S45" t="n">
        <v>35.43</v>
      </c>
      <c r="T45" t="n">
        <v>3275.3</v>
      </c>
      <c r="U45" t="n">
        <v>0.8</v>
      </c>
      <c r="V45" t="n">
        <v>0.88</v>
      </c>
      <c r="W45" t="n">
        <v>2.98</v>
      </c>
      <c r="X45" t="n">
        <v>0.2</v>
      </c>
      <c r="Y45" t="n">
        <v>1</v>
      </c>
      <c r="Z45" t="n">
        <v>10</v>
      </c>
      <c r="AA45" t="n">
        <v>387.743111371857</v>
      </c>
      <c r="AB45" t="n">
        <v>530.5272309977672</v>
      </c>
      <c r="AC45" t="n">
        <v>479.8944566709848</v>
      </c>
      <c r="AD45" t="n">
        <v>387743.111371857</v>
      </c>
      <c r="AE45" t="n">
        <v>530527.2309977672</v>
      </c>
      <c r="AF45" t="n">
        <v>2.620044525757879e-06</v>
      </c>
      <c r="AG45" t="n">
        <v>10.43619791666667</v>
      </c>
      <c r="AH45" t="n">
        <v>479894.4566709847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6.2361</v>
      </c>
      <c r="E46" t="n">
        <v>16.04</v>
      </c>
      <c r="F46" t="n">
        <v>12.96</v>
      </c>
      <c r="G46" t="n">
        <v>70.68000000000001</v>
      </c>
      <c r="H46" t="n">
        <v>0.92</v>
      </c>
      <c r="I46" t="n">
        <v>11</v>
      </c>
      <c r="J46" t="n">
        <v>231.66</v>
      </c>
      <c r="K46" t="n">
        <v>56.13</v>
      </c>
      <c r="L46" t="n">
        <v>12</v>
      </c>
      <c r="M46" t="n">
        <v>2</v>
      </c>
      <c r="N46" t="n">
        <v>53.53</v>
      </c>
      <c r="O46" t="n">
        <v>28805.23</v>
      </c>
      <c r="P46" t="n">
        <v>149.68</v>
      </c>
      <c r="Q46" t="n">
        <v>988.1</v>
      </c>
      <c r="R46" t="n">
        <v>43.9</v>
      </c>
      <c r="S46" t="n">
        <v>35.43</v>
      </c>
      <c r="T46" t="n">
        <v>3205.7</v>
      </c>
      <c r="U46" t="n">
        <v>0.8100000000000001</v>
      </c>
      <c r="V46" t="n">
        <v>0.88</v>
      </c>
      <c r="W46" t="n">
        <v>2.99</v>
      </c>
      <c r="X46" t="n">
        <v>0.2</v>
      </c>
      <c r="Y46" t="n">
        <v>1</v>
      </c>
      <c r="Z46" t="n">
        <v>10</v>
      </c>
      <c r="AA46" t="n">
        <v>386.9934593222333</v>
      </c>
      <c r="AB46" t="n">
        <v>529.5015239911578</v>
      </c>
      <c r="AC46" t="n">
        <v>478.9666417014973</v>
      </c>
      <c r="AD46" t="n">
        <v>386993.4593222333</v>
      </c>
      <c r="AE46" t="n">
        <v>529501.5239911578</v>
      </c>
      <c r="AF46" t="n">
        <v>2.61966645295474e-06</v>
      </c>
      <c r="AG46" t="n">
        <v>10.44270833333333</v>
      </c>
      <c r="AH46" t="n">
        <v>478966.6417014973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6.2366</v>
      </c>
      <c r="E47" t="n">
        <v>16.03</v>
      </c>
      <c r="F47" t="n">
        <v>12.96</v>
      </c>
      <c r="G47" t="n">
        <v>70.68000000000001</v>
      </c>
      <c r="H47" t="n">
        <v>0.9399999999999999</v>
      </c>
      <c r="I47" t="n">
        <v>11</v>
      </c>
      <c r="J47" t="n">
        <v>232.08</v>
      </c>
      <c r="K47" t="n">
        <v>56.13</v>
      </c>
      <c r="L47" t="n">
        <v>12.25</v>
      </c>
      <c r="M47" t="n">
        <v>1</v>
      </c>
      <c r="N47" t="n">
        <v>53.71</v>
      </c>
      <c r="O47" t="n">
        <v>28857.81</v>
      </c>
      <c r="P47" t="n">
        <v>149.75</v>
      </c>
      <c r="Q47" t="n">
        <v>988.1799999999999</v>
      </c>
      <c r="R47" t="n">
        <v>43.81</v>
      </c>
      <c r="S47" t="n">
        <v>35.43</v>
      </c>
      <c r="T47" t="n">
        <v>3161.72</v>
      </c>
      <c r="U47" t="n">
        <v>0.8100000000000001</v>
      </c>
      <c r="V47" t="n">
        <v>0.88</v>
      </c>
      <c r="W47" t="n">
        <v>2.99</v>
      </c>
      <c r="X47" t="n">
        <v>0.2</v>
      </c>
      <c r="Y47" t="n">
        <v>1</v>
      </c>
      <c r="Z47" t="n">
        <v>10</v>
      </c>
      <c r="AA47" t="n">
        <v>387.0395958824269</v>
      </c>
      <c r="AB47" t="n">
        <v>529.564650068216</v>
      </c>
      <c r="AC47" t="n">
        <v>479.0237431143591</v>
      </c>
      <c r="AD47" t="n">
        <v>387039.5958824269</v>
      </c>
      <c r="AE47" t="n">
        <v>529564.650068216</v>
      </c>
      <c r="AF47" t="n">
        <v>2.619876493400929e-06</v>
      </c>
      <c r="AG47" t="n">
        <v>10.43619791666667</v>
      </c>
      <c r="AH47" t="n">
        <v>479023.7431143592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6.2383</v>
      </c>
      <c r="E48" t="n">
        <v>16.03</v>
      </c>
      <c r="F48" t="n">
        <v>12.95</v>
      </c>
      <c r="G48" t="n">
        <v>70.65000000000001</v>
      </c>
      <c r="H48" t="n">
        <v>0.96</v>
      </c>
      <c r="I48" t="n">
        <v>11</v>
      </c>
      <c r="J48" t="n">
        <v>232.51</v>
      </c>
      <c r="K48" t="n">
        <v>56.13</v>
      </c>
      <c r="L48" t="n">
        <v>12.5</v>
      </c>
      <c r="M48" t="n">
        <v>1</v>
      </c>
      <c r="N48" t="n">
        <v>53.88</v>
      </c>
      <c r="O48" t="n">
        <v>28910.45</v>
      </c>
      <c r="P48" t="n">
        <v>149.63</v>
      </c>
      <c r="Q48" t="n">
        <v>988.1799999999999</v>
      </c>
      <c r="R48" t="n">
        <v>43.75</v>
      </c>
      <c r="S48" t="n">
        <v>35.43</v>
      </c>
      <c r="T48" t="n">
        <v>3133.1</v>
      </c>
      <c r="U48" t="n">
        <v>0.8100000000000001</v>
      </c>
      <c r="V48" t="n">
        <v>0.88</v>
      </c>
      <c r="W48" t="n">
        <v>2.99</v>
      </c>
      <c r="X48" t="n">
        <v>0.2</v>
      </c>
      <c r="Y48" t="n">
        <v>1</v>
      </c>
      <c r="Z48" t="n">
        <v>10</v>
      </c>
      <c r="AA48" t="n">
        <v>386.8410762206996</v>
      </c>
      <c r="AB48" t="n">
        <v>529.2930267089714</v>
      </c>
      <c r="AC48" t="n">
        <v>478.778043107295</v>
      </c>
      <c r="AD48" t="n">
        <v>386841.0762206996</v>
      </c>
      <c r="AE48" t="n">
        <v>529293.0267089714</v>
      </c>
      <c r="AF48" t="n">
        <v>2.62059063091797e-06</v>
      </c>
      <c r="AG48" t="n">
        <v>10.43619791666667</v>
      </c>
      <c r="AH48" t="n">
        <v>478778.0431072951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6.2623</v>
      </c>
      <c r="E49" t="n">
        <v>15.97</v>
      </c>
      <c r="F49" t="n">
        <v>12.93</v>
      </c>
      <c r="G49" t="n">
        <v>77.59999999999999</v>
      </c>
      <c r="H49" t="n">
        <v>0.97</v>
      </c>
      <c r="I49" t="n">
        <v>10</v>
      </c>
      <c r="J49" t="n">
        <v>232.94</v>
      </c>
      <c r="K49" t="n">
        <v>56.13</v>
      </c>
      <c r="L49" t="n">
        <v>12.75</v>
      </c>
      <c r="M49" t="n">
        <v>0</v>
      </c>
      <c r="N49" t="n">
        <v>54.06</v>
      </c>
      <c r="O49" t="n">
        <v>28963.15</v>
      </c>
      <c r="P49" t="n">
        <v>149.35</v>
      </c>
      <c r="Q49" t="n">
        <v>988.1799999999999</v>
      </c>
      <c r="R49" t="n">
        <v>43.14</v>
      </c>
      <c r="S49" t="n">
        <v>35.43</v>
      </c>
      <c r="T49" t="n">
        <v>2830.81</v>
      </c>
      <c r="U49" t="n">
        <v>0.82</v>
      </c>
      <c r="V49" t="n">
        <v>0.88</v>
      </c>
      <c r="W49" t="n">
        <v>2.99</v>
      </c>
      <c r="X49" t="n">
        <v>0.18</v>
      </c>
      <c r="Y49" t="n">
        <v>1</v>
      </c>
      <c r="Z49" t="n">
        <v>10</v>
      </c>
      <c r="AA49" t="n">
        <v>385.7982277425288</v>
      </c>
      <c r="AB49" t="n">
        <v>527.8661554139103</v>
      </c>
      <c r="AC49" t="n">
        <v>477.4873504060081</v>
      </c>
      <c r="AD49" t="n">
        <v>385798.2277425288</v>
      </c>
      <c r="AE49" t="n">
        <v>527866.1554139103</v>
      </c>
      <c r="AF49" t="n">
        <v>2.630672572335027e-06</v>
      </c>
      <c r="AG49" t="n">
        <v>10.39713541666667</v>
      </c>
      <c r="AH49" t="n">
        <v>477487.3504060081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2024-09-24T15:27:06Z</dcterms:created>
  <dcterms:modified xmlns:dcterms="http://purl.org/dc/terms/" xmlns:xsi="http://www.w3.org/2001/XMLSchema-instance" xsi:type="dcterms:W3CDTF">2024-09-24T15:27:06Z</dcterms:modified>
</cp:coreProperties>
</file>