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xVal>
          <yVal>
            <numRef>
              <f>gráficos!$B$7:$B$934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  <c r="AA2" t="n">
        <v>613.059002378501</v>
      </c>
      <c r="AB2" t="n">
        <v>838.8143733086221</v>
      </c>
      <c r="AC2" t="n">
        <v>758.7591068034135</v>
      </c>
      <c r="AD2" t="n">
        <v>613059.002378501</v>
      </c>
      <c r="AE2" t="n">
        <v>838814.373308622</v>
      </c>
      <c r="AF2" t="n">
        <v>2.650290368770797e-06</v>
      </c>
      <c r="AG2" t="n">
        <v>10.60763888888889</v>
      </c>
      <c r="AH2" t="n">
        <v>758759.1068034135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  <c r="AA3" t="n">
        <v>505.9180265405164</v>
      </c>
      <c r="AB3" t="n">
        <v>692.2193634408331</v>
      </c>
      <c r="AC3" t="n">
        <v>626.1549189300176</v>
      </c>
      <c r="AD3" t="n">
        <v>505918.0265405164</v>
      </c>
      <c r="AE3" t="n">
        <v>692219.3634408332</v>
      </c>
      <c r="AF3" t="n">
        <v>3.03830127448693e-06</v>
      </c>
      <c r="AG3" t="n">
        <v>9.253472222222223</v>
      </c>
      <c r="AH3" t="n">
        <v>626154.9189300176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  <c r="AA4" t="n">
        <v>438.8800826173933</v>
      </c>
      <c r="AB4" t="n">
        <v>600.4950910598606</v>
      </c>
      <c r="AC4" t="n">
        <v>543.1846823692604</v>
      </c>
      <c r="AD4" t="n">
        <v>438880.0826173933</v>
      </c>
      <c r="AE4" t="n">
        <v>600495.0910598605</v>
      </c>
      <c r="AF4" t="n">
        <v>3.310870918998262e-06</v>
      </c>
      <c r="AG4" t="n">
        <v>8.492476851851853</v>
      </c>
      <c r="AH4" t="n">
        <v>543184.6823692604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  <c r="AA5" t="n">
        <v>412.2819276219942</v>
      </c>
      <c r="AB5" t="n">
        <v>564.1023219673733</v>
      </c>
      <c r="AC5" t="n">
        <v>510.265188081388</v>
      </c>
      <c r="AD5" t="n">
        <v>412281.9276219942</v>
      </c>
      <c r="AE5" t="n">
        <v>564102.3219673734</v>
      </c>
      <c r="AF5" t="n">
        <v>3.516585691700754e-06</v>
      </c>
      <c r="AG5" t="n">
        <v>7.994791666666667</v>
      </c>
      <c r="AH5" t="n">
        <v>510265.188081388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  <c r="AA6" t="n">
        <v>381.214930364701</v>
      </c>
      <c r="AB6" t="n">
        <v>521.5950857407566</v>
      </c>
      <c r="AC6" t="n">
        <v>471.8147828209587</v>
      </c>
      <c r="AD6" t="n">
        <v>381214.930364701</v>
      </c>
      <c r="AE6" t="n">
        <v>521595.0857407566</v>
      </c>
      <c r="AF6" t="n">
        <v>3.684694599010774e-06</v>
      </c>
      <c r="AG6" t="n">
        <v>7.630208333333333</v>
      </c>
      <c r="AH6" t="n">
        <v>471814.7828209586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  <c r="AA7" t="n">
        <v>369.4799106074116</v>
      </c>
      <c r="AB7" t="n">
        <v>505.5387139962999</v>
      </c>
      <c r="AC7" t="n">
        <v>457.2908086605335</v>
      </c>
      <c r="AD7" t="n">
        <v>369479.9106074116</v>
      </c>
      <c r="AE7" t="n">
        <v>505538.7139962999</v>
      </c>
      <c r="AF7" t="n">
        <v>3.799164132427655e-06</v>
      </c>
      <c r="AG7" t="n">
        <v>7.40162037037037</v>
      </c>
      <c r="AH7" t="n">
        <v>457290.8086605335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  <c r="AA8" t="n">
        <v>347.1383090268245</v>
      </c>
      <c r="AB8" t="n">
        <v>474.9699490718421</v>
      </c>
      <c r="AC8" t="n">
        <v>429.639483756935</v>
      </c>
      <c r="AD8" t="n">
        <v>347138.3090268245</v>
      </c>
      <c r="AE8" t="n">
        <v>474969.9490718421</v>
      </c>
      <c r="AF8" t="n">
        <v>3.906151361877558e-06</v>
      </c>
      <c r="AG8" t="n">
        <v>7.199074074074074</v>
      </c>
      <c r="AH8" t="n">
        <v>429639.483756935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  <c r="AA9" t="n">
        <v>339.0900384453113</v>
      </c>
      <c r="AB9" t="n">
        <v>463.9579501975769</v>
      </c>
      <c r="AC9" t="n">
        <v>419.6784545997921</v>
      </c>
      <c r="AD9" t="n">
        <v>339090.0384453113</v>
      </c>
      <c r="AE9" t="n">
        <v>463957.9501975769</v>
      </c>
      <c r="AF9" t="n">
        <v>3.993704035569076e-06</v>
      </c>
      <c r="AG9" t="n">
        <v>7.039930555555554</v>
      </c>
      <c r="AH9" t="n">
        <v>419678.4545997921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  <c r="AA10" t="n">
        <v>331.6318095809007</v>
      </c>
      <c r="AB10" t="n">
        <v>453.7532724314547</v>
      </c>
      <c r="AC10" t="n">
        <v>410.4476969573136</v>
      </c>
      <c r="AD10" t="n">
        <v>331631.8095809007</v>
      </c>
      <c r="AE10" t="n">
        <v>453753.2724314547</v>
      </c>
      <c r="AF10" t="n">
        <v>4.076883934214959e-06</v>
      </c>
      <c r="AG10" t="n">
        <v>6.898148148148149</v>
      </c>
      <c r="AH10" t="n">
        <v>410447.6969573136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  <c r="AA11" t="n">
        <v>323.0873458755178</v>
      </c>
      <c r="AB11" t="n">
        <v>442.0623602346154</v>
      </c>
      <c r="AC11" t="n">
        <v>399.8725490122422</v>
      </c>
      <c r="AD11" t="n">
        <v>323087.3458755178</v>
      </c>
      <c r="AE11" t="n">
        <v>442062.3602346154</v>
      </c>
      <c r="AF11" t="n">
        <v>4.173084985218959e-06</v>
      </c>
      <c r="AG11" t="n">
        <v>6.73900462962963</v>
      </c>
      <c r="AH11" t="n">
        <v>399872.5490122422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  <c r="AA12" t="n">
        <v>323.0057728874165</v>
      </c>
      <c r="AB12" t="n">
        <v>441.950748473549</v>
      </c>
      <c r="AC12" t="n">
        <v>399.7715893210039</v>
      </c>
      <c r="AD12" t="n">
        <v>323005.7728874165</v>
      </c>
      <c r="AE12" t="n">
        <v>441950.748473549</v>
      </c>
      <c r="AF12" t="n">
        <v>4.182510744761775e-06</v>
      </c>
      <c r="AG12" t="n">
        <v>6.721643518518519</v>
      </c>
      <c r="AH12" t="n">
        <v>399771.5893210039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  <c r="AA13" t="n">
        <v>321.6944993602964</v>
      </c>
      <c r="AB13" t="n">
        <v>440.156606184438</v>
      </c>
      <c r="AC13" t="n">
        <v>398.1486774538711</v>
      </c>
      <c r="AD13" t="n">
        <v>321694.4993602964</v>
      </c>
      <c r="AE13" t="n">
        <v>440156.606184438</v>
      </c>
      <c r="AF13" t="n">
        <v>4.201362263847407e-06</v>
      </c>
      <c r="AG13" t="n">
        <v>6.692708333333333</v>
      </c>
      <c r="AH13" t="n">
        <v>398148.6774538711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  <c r="AA14" t="n">
        <v>303.9329829176354</v>
      </c>
      <c r="AB14" t="n">
        <v>415.8545158047863</v>
      </c>
      <c r="AC14" t="n">
        <v>376.1659444718553</v>
      </c>
      <c r="AD14" t="n">
        <v>303932.9829176354</v>
      </c>
      <c r="AE14" t="n">
        <v>415854.5158047863</v>
      </c>
      <c r="AF14" t="n">
        <v>4.268119962877456e-06</v>
      </c>
      <c r="AG14" t="n">
        <v>6.588541666666667</v>
      </c>
      <c r="AH14" t="n">
        <v>376165.9444718553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  <c r="AA15" t="n">
        <v>300.2529509497778</v>
      </c>
      <c r="AB15" t="n">
        <v>410.8193337148112</v>
      </c>
      <c r="AC15" t="n">
        <v>371.611313093625</v>
      </c>
      <c r="AD15" t="n">
        <v>300252.9509497777</v>
      </c>
      <c r="AE15" t="n">
        <v>410819.3337148112</v>
      </c>
      <c r="AF15" t="n">
        <v>4.310292948873149e-06</v>
      </c>
      <c r="AG15" t="n">
        <v>6.52199074074074</v>
      </c>
      <c r="AH15" t="n">
        <v>371611.313093625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  <c r="AA16" t="n">
        <v>297.4502315804208</v>
      </c>
      <c r="AB16" t="n">
        <v>406.9845294264051</v>
      </c>
      <c r="AC16" t="n">
        <v>368.1424971443228</v>
      </c>
      <c r="AD16" t="n">
        <v>297450.2315804208</v>
      </c>
      <c r="AE16" t="n">
        <v>406984.5294264051</v>
      </c>
      <c r="AF16" t="n">
        <v>4.336432426368175e-06</v>
      </c>
      <c r="AG16" t="n">
        <v>6.484375</v>
      </c>
      <c r="AH16" t="n">
        <v>368142.4971443228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  <c r="AA17" t="n">
        <v>294.3940606326494</v>
      </c>
      <c r="AB17" t="n">
        <v>402.8029415069177</v>
      </c>
      <c r="AC17" t="n">
        <v>364.3599941069758</v>
      </c>
      <c r="AD17" t="n">
        <v>294394.0606326494</v>
      </c>
      <c r="AE17" t="n">
        <v>402802.9415069177</v>
      </c>
      <c r="AF17" t="n">
        <v>4.377439339018365e-06</v>
      </c>
      <c r="AG17" t="n">
        <v>6.423611111111111</v>
      </c>
      <c r="AH17" t="n">
        <v>364359.9941069758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  <c r="AA18" t="n">
        <v>292.186696544814</v>
      </c>
      <c r="AB18" t="n">
        <v>399.7827285799108</v>
      </c>
      <c r="AC18" t="n">
        <v>361.6280260628269</v>
      </c>
      <c r="AD18" t="n">
        <v>292186.696544814</v>
      </c>
      <c r="AE18" t="n">
        <v>399782.7285799108</v>
      </c>
      <c r="AF18" t="n">
        <v>4.402218397610304e-06</v>
      </c>
      <c r="AG18" t="n">
        <v>6.38599537037037</v>
      </c>
      <c r="AH18" t="n">
        <v>361628.0260628269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  <c r="AA19" t="n">
        <v>289.213756679905</v>
      </c>
      <c r="AB19" t="n">
        <v>395.715021099892</v>
      </c>
      <c r="AC19" t="n">
        <v>357.9485348756378</v>
      </c>
      <c r="AD19" t="n">
        <v>289213.7566799051</v>
      </c>
      <c r="AE19" t="n">
        <v>395715.021099892</v>
      </c>
      <c r="AF19" t="n">
        <v>4.434479760169221e-06</v>
      </c>
      <c r="AG19" t="n">
        <v>6.339699074074074</v>
      </c>
      <c r="AH19" t="n">
        <v>357948.5348756379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  <c r="AA20" t="n">
        <v>287.6919798441165</v>
      </c>
      <c r="AB20" t="n">
        <v>393.6328588971103</v>
      </c>
      <c r="AC20" t="n">
        <v>356.0650913111566</v>
      </c>
      <c r="AD20" t="n">
        <v>287691.9798441165</v>
      </c>
      <c r="AE20" t="n">
        <v>393632.8588971103</v>
      </c>
      <c r="AF20" t="n">
        <v>4.44662635751821e-06</v>
      </c>
      <c r="AG20" t="n">
        <v>6.322337962962963</v>
      </c>
      <c r="AH20" t="n">
        <v>356065.0913111566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  <c r="AA21" t="n">
        <v>285.2116098937232</v>
      </c>
      <c r="AB21" t="n">
        <v>390.2391073047829</v>
      </c>
      <c r="AC21" t="n">
        <v>352.9952346076407</v>
      </c>
      <c r="AD21" t="n">
        <v>285211.6098937232</v>
      </c>
      <c r="AE21" t="n">
        <v>390239.1073047828</v>
      </c>
      <c r="AF21" t="n">
        <v>4.477818819510417e-06</v>
      </c>
      <c r="AG21" t="n">
        <v>6.278935185185186</v>
      </c>
      <c r="AH21" t="n">
        <v>352995.2346076407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  <c r="AA22" t="n">
        <v>282.4739137274964</v>
      </c>
      <c r="AB22" t="n">
        <v>386.4932706315207</v>
      </c>
      <c r="AC22" t="n">
        <v>349.6068953291598</v>
      </c>
      <c r="AD22" t="n">
        <v>282473.9137274964</v>
      </c>
      <c r="AE22" t="n">
        <v>386493.2706315207</v>
      </c>
      <c r="AF22" t="n">
        <v>4.505707407023698e-06</v>
      </c>
      <c r="AG22" t="n">
        <v>6.241319444444446</v>
      </c>
      <c r="AH22" t="n">
        <v>349606.8953291598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  <c r="AA23" t="n">
        <v>281.5886030640665</v>
      </c>
      <c r="AB23" t="n">
        <v>385.2819495246659</v>
      </c>
      <c r="AC23" t="n">
        <v>348.5111810086434</v>
      </c>
      <c r="AD23" t="n">
        <v>281588.6030640665</v>
      </c>
      <c r="AE23" t="n">
        <v>385281.9495246659</v>
      </c>
      <c r="AF23" t="n">
        <v>4.516882276584768e-06</v>
      </c>
      <c r="AG23" t="n">
        <v>6.223958333333335</v>
      </c>
      <c r="AH23" t="n">
        <v>348511.1810086434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  <c r="AA24" t="n">
        <v>280.7206637207486</v>
      </c>
      <c r="AB24" t="n">
        <v>384.0943966243569</v>
      </c>
      <c r="AC24" t="n">
        <v>347.4369664903989</v>
      </c>
      <c r="AD24" t="n">
        <v>280720.6637207486</v>
      </c>
      <c r="AE24" t="n">
        <v>384094.3966243569</v>
      </c>
      <c r="AF24" t="n">
        <v>4.524947617224498e-06</v>
      </c>
      <c r="AG24" t="n">
        <v>6.21238425925926</v>
      </c>
      <c r="AH24" t="n">
        <v>347436.9664903989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  <c r="AA25" t="n">
        <v>278.7759117438676</v>
      </c>
      <c r="AB25" t="n">
        <v>381.4335011731864</v>
      </c>
      <c r="AC25" t="n">
        <v>345.0300231664979</v>
      </c>
      <c r="AD25" t="n">
        <v>278775.9117438676</v>
      </c>
      <c r="AE25" t="n">
        <v>381433.5011731864</v>
      </c>
      <c r="AF25" t="n">
        <v>4.540495261831205e-06</v>
      </c>
      <c r="AG25" t="n">
        <v>6.19212962962963</v>
      </c>
      <c r="AH25" t="n">
        <v>345030.0231664979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  <c r="AA26" t="n">
        <v>276.8630985366448</v>
      </c>
      <c r="AB26" t="n">
        <v>378.8163057557013</v>
      </c>
      <c r="AC26" t="n">
        <v>342.6626092064007</v>
      </c>
      <c r="AD26" t="n">
        <v>276863.0985366448</v>
      </c>
      <c r="AE26" t="n">
        <v>378816.3057557013</v>
      </c>
      <c r="AF26" t="n">
        <v>4.557792016456167e-06</v>
      </c>
      <c r="AG26" t="n">
        <v>6.168981481481482</v>
      </c>
      <c r="AH26" t="n">
        <v>342662.6092064007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275.5327334566835</v>
      </c>
      <c r="AB27" t="n">
        <v>376.9960415617331</v>
      </c>
      <c r="AC27" t="n">
        <v>341.016068472348</v>
      </c>
      <c r="AD27" t="n">
        <v>275532.7334566835</v>
      </c>
      <c r="AE27" t="n">
        <v>376996.0415617331</v>
      </c>
      <c r="AF27" t="n">
        <v>4.571396205487034e-06</v>
      </c>
      <c r="AG27" t="n">
        <v>6.151620370370371</v>
      </c>
      <c r="AH27" t="n">
        <v>341016.068472348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  <c r="AA28" t="n">
        <v>273.9249817439995</v>
      </c>
      <c r="AB28" t="n">
        <v>374.7962447394391</v>
      </c>
      <c r="AC28" t="n">
        <v>339.0262171713395</v>
      </c>
      <c r="AD28" t="n">
        <v>273924.9817439995</v>
      </c>
      <c r="AE28" t="n">
        <v>374796.2447394391</v>
      </c>
      <c r="AF28" t="n">
        <v>4.58937316956354e-06</v>
      </c>
      <c r="AG28" t="n">
        <v>6.125578703703705</v>
      </c>
      <c r="AH28" t="n">
        <v>339026.2171713395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  <c r="AA29" t="n">
        <v>271.6907080931724</v>
      </c>
      <c r="AB29" t="n">
        <v>371.7392129611807</v>
      </c>
      <c r="AC29" t="n">
        <v>336.2609442154271</v>
      </c>
      <c r="AD29" t="n">
        <v>271690.7080931724</v>
      </c>
      <c r="AE29" t="n">
        <v>371739.2129611807</v>
      </c>
      <c r="AF29" t="n">
        <v>4.606281233073334e-06</v>
      </c>
      <c r="AG29" t="n">
        <v>6.105324074074075</v>
      </c>
      <c r="AH29" t="n">
        <v>336260.9442154271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  <c r="AA30" t="n">
        <v>270.8182148761229</v>
      </c>
      <c r="AB30" t="n">
        <v>370.5454292499293</v>
      </c>
      <c r="AC30" t="n">
        <v>335.1810935460916</v>
      </c>
      <c r="AD30" t="n">
        <v>270818.2148761228</v>
      </c>
      <c r="AE30" t="n">
        <v>370545.4292499293</v>
      </c>
      <c r="AF30" t="n">
        <v>4.602199976364074e-06</v>
      </c>
      <c r="AG30" t="n">
        <v>6.108217592592593</v>
      </c>
      <c r="AH30" t="n">
        <v>335181.0935460916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  <c r="AA31" t="n">
        <v>269.1901080726886</v>
      </c>
      <c r="AB31" t="n">
        <v>368.3177816944679</v>
      </c>
      <c r="AC31" t="n">
        <v>333.1660495468003</v>
      </c>
      <c r="AD31" t="n">
        <v>269190.1080726886</v>
      </c>
      <c r="AE31" t="n">
        <v>368317.7816944679</v>
      </c>
      <c r="AF31" t="n">
        <v>4.623772333255879e-06</v>
      </c>
      <c r="AG31" t="n">
        <v>6.082175925925926</v>
      </c>
      <c r="AH31" t="n">
        <v>333166.0495468003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  <c r="AA32" t="n">
        <v>266.7078283968915</v>
      </c>
      <c r="AB32" t="n">
        <v>364.9214171315917</v>
      </c>
      <c r="AC32" t="n">
        <v>330.0938292509775</v>
      </c>
      <c r="AD32" t="n">
        <v>266707.8283968915</v>
      </c>
      <c r="AE32" t="n">
        <v>364921.4171315917</v>
      </c>
      <c r="AF32" t="n">
        <v>4.64864856462661e-06</v>
      </c>
      <c r="AG32" t="n">
        <v>6.047453703703703</v>
      </c>
      <c r="AH32" t="n">
        <v>330093.8292509775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  <c r="AA33" t="n">
        <v>267.586663732056</v>
      </c>
      <c r="AB33" t="n">
        <v>366.1238784086424</v>
      </c>
      <c r="AC33" t="n">
        <v>331.1815293114116</v>
      </c>
      <c r="AD33" t="n">
        <v>267586.663732056</v>
      </c>
      <c r="AE33" t="n">
        <v>366123.8784086424</v>
      </c>
      <c r="AF33" t="n">
        <v>4.625521443274135e-06</v>
      </c>
      <c r="AG33" t="n">
        <v>6.079282407407408</v>
      </c>
      <c r="AH33" t="n">
        <v>331181.5293114115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  <c r="AA34" t="n">
        <v>265.4546863671726</v>
      </c>
      <c r="AB34" t="n">
        <v>363.2068129218057</v>
      </c>
      <c r="AC34" t="n">
        <v>328.5428644605114</v>
      </c>
      <c r="AD34" t="n">
        <v>265454.6863671726</v>
      </c>
      <c r="AE34" t="n">
        <v>363206.8129218058</v>
      </c>
      <c r="AF34" t="n">
        <v>4.644761653474933e-06</v>
      </c>
      <c r="AG34" t="n">
        <v>6.053240740740741</v>
      </c>
      <c r="AH34" t="n">
        <v>328542.8644605114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  <c r="AA35" t="n">
        <v>263.5698905695222</v>
      </c>
      <c r="AB35" t="n">
        <v>360.6279521601385</v>
      </c>
      <c r="AC35" t="n">
        <v>326.2101265504839</v>
      </c>
      <c r="AD35" t="n">
        <v>263569.8905695222</v>
      </c>
      <c r="AE35" t="n">
        <v>360627.9521601385</v>
      </c>
      <c r="AF35" t="n">
        <v>4.662349926436271e-06</v>
      </c>
      <c r="AG35" t="n">
        <v>6.030092592592593</v>
      </c>
      <c r="AH35" t="n">
        <v>326210.1265504839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  <c r="AA36" t="n">
        <v>262.7864606029376</v>
      </c>
      <c r="AB36" t="n">
        <v>359.5560287173666</v>
      </c>
      <c r="AC36" t="n">
        <v>325.2405059766362</v>
      </c>
      <c r="AD36" t="n">
        <v>262786.4606029376</v>
      </c>
      <c r="AE36" t="n">
        <v>359556.0287173666</v>
      </c>
      <c r="AF36" t="n">
        <v>4.658948879178554e-06</v>
      </c>
      <c r="AG36" t="n">
        <v>6.03587962962963</v>
      </c>
      <c r="AH36" t="n">
        <v>325240.5059766362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  <c r="AA37" t="n">
        <v>260.7717106074072</v>
      </c>
      <c r="AB37" t="n">
        <v>356.7993588889851</v>
      </c>
      <c r="AC37" t="n">
        <v>322.7469288476649</v>
      </c>
      <c r="AD37" t="n">
        <v>260771.7106074071</v>
      </c>
      <c r="AE37" t="n">
        <v>356799.3588889851</v>
      </c>
      <c r="AF37" t="n">
        <v>4.680229717733983e-06</v>
      </c>
      <c r="AG37" t="n">
        <v>6.006944444444446</v>
      </c>
      <c r="AH37" t="n">
        <v>322746.928847665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  <c r="AA38" t="n">
        <v>260.7517726566784</v>
      </c>
      <c r="AB38" t="n">
        <v>356.7720789051978</v>
      </c>
      <c r="AC38" t="n">
        <v>322.7222524272426</v>
      </c>
      <c r="AD38" t="n">
        <v>260751.7726566784</v>
      </c>
      <c r="AE38" t="n">
        <v>356772.0789051978</v>
      </c>
      <c r="AF38" t="n">
        <v>4.677217361591434e-06</v>
      </c>
      <c r="AG38" t="n">
        <v>6.012731481481482</v>
      </c>
      <c r="AH38" t="n">
        <v>322722.2524272426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  <c r="AA39" t="n">
        <v>259.7325984922867</v>
      </c>
      <c r="AB39" t="n">
        <v>355.3775998506862</v>
      </c>
      <c r="AC39" t="n">
        <v>321.46086049653</v>
      </c>
      <c r="AD39" t="n">
        <v>259732.5984922867</v>
      </c>
      <c r="AE39" t="n">
        <v>355377.5998506862</v>
      </c>
      <c r="AF39" t="n">
        <v>4.676148461024724e-06</v>
      </c>
      <c r="AG39" t="n">
        <v>6.012731481481482</v>
      </c>
      <c r="AH39" t="n">
        <v>321460.86049653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  <c r="AA40" t="n">
        <v>259.7055266981935</v>
      </c>
      <c r="AB40" t="n">
        <v>355.3405590276847</v>
      </c>
      <c r="AC40" t="n">
        <v>321.4273547976886</v>
      </c>
      <c r="AD40" t="n">
        <v>259705.5266981935</v>
      </c>
      <c r="AE40" t="n">
        <v>355340.5590276847</v>
      </c>
      <c r="AF40" t="n">
        <v>4.675176733236804e-06</v>
      </c>
      <c r="AG40" t="n">
        <v>6.012731481481482</v>
      </c>
      <c r="AH40" t="n">
        <v>321427.3547976885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1.8843</v>
      </c>
      <c r="E2" t="n">
        <v>53.07</v>
      </c>
      <c r="F2" t="n">
        <v>28.91</v>
      </c>
      <c r="G2" t="n">
        <v>4.55</v>
      </c>
      <c r="H2" t="n">
        <v>0.06</v>
      </c>
      <c r="I2" t="n">
        <v>381</v>
      </c>
      <c r="J2" t="n">
        <v>296.65</v>
      </c>
      <c r="K2" t="n">
        <v>61.82</v>
      </c>
      <c r="L2" t="n">
        <v>1</v>
      </c>
      <c r="M2" t="n">
        <v>379</v>
      </c>
      <c r="N2" t="n">
        <v>83.83</v>
      </c>
      <c r="O2" t="n">
        <v>36821.52</v>
      </c>
      <c r="P2" t="n">
        <v>522.8099999999999</v>
      </c>
      <c r="Q2" t="n">
        <v>1319.79</v>
      </c>
      <c r="R2" t="n">
        <v>441.9</v>
      </c>
      <c r="S2" t="n">
        <v>59.92</v>
      </c>
      <c r="T2" t="n">
        <v>189052.32</v>
      </c>
      <c r="U2" t="n">
        <v>0.14</v>
      </c>
      <c r="V2" t="n">
        <v>0.59</v>
      </c>
      <c r="W2" t="n">
        <v>0.78</v>
      </c>
      <c r="X2" t="n">
        <v>11.62</v>
      </c>
      <c r="Y2" t="n">
        <v>1</v>
      </c>
      <c r="Z2" t="n">
        <v>10</v>
      </c>
      <c r="AA2" t="n">
        <v>1195.243904312095</v>
      </c>
      <c r="AB2" t="n">
        <v>1635.385440319339</v>
      </c>
      <c r="AC2" t="n">
        <v>1479.306549173142</v>
      </c>
      <c r="AD2" t="n">
        <v>1195243.904312095</v>
      </c>
      <c r="AE2" t="n">
        <v>1635385.440319339</v>
      </c>
      <c r="AF2" t="n">
        <v>1.6242207216032e-06</v>
      </c>
      <c r="AG2" t="n">
        <v>15.35590277777778</v>
      </c>
      <c r="AH2" t="n">
        <v>1479306.549173142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2.3359</v>
      </c>
      <c r="E3" t="n">
        <v>42.81</v>
      </c>
      <c r="F3" t="n">
        <v>25.15</v>
      </c>
      <c r="G3" t="n">
        <v>5.71</v>
      </c>
      <c r="H3" t="n">
        <v>0.07000000000000001</v>
      </c>
      <c r="I3" t="n">
        <v>264</v>
      </c>
      <c r="J3" t="n">
        <v>297.17</v>
      </c>
      <c r="K3" t="n">
        <v>61.82</v>
      </c>
      <c r="L3" t="n">
        <v>1.25</v>
      </c>
      <c r="M3" t="n">
        <v>262</v>
      </c>
      <c r="N3" t="n">
        <v>84.09999999999999</v>
      </c>
      <c r="O3" t="n">
        <v>36885.7</v>
      </c>
      <c r="P3" t="n">
        <v>453.51</v>
      </c>
      <c r="Q3" t="n">
        <v>1319.66</v>
      </c>
      <c r="R3" t="n">
        <v>318.14</v>
      </c>
      <c r="S3" t="n">
        <v>59.92</v>
      </c>
      <c r="T3" t="n">
        <v>127753.2</v>
      </c>
      <c r="U3" t="n">
        <v>0.19</v>
      </c>
      <c r="V3" t="n">
        <v>0.68</v>
      </c>
      <c r="W3" t="n">
        <v>0.58</v>
      </c>
      <c r="X3" t="n">
        <v>7.86</v>
      </c>
      <c r="Y3" t="n">
        <v>1</v>
      </c>
      <c r="Z3" t="n">
        <v>10</v>
      </c>
      <c r="AA3" t="n">
        <v>866.2804262273339</v>
      </c>
      <c r="AB3" t="n">
        <v>1185.283096759382</v>
      </c>
      <c r="AC3" t="n">
        <v>1072.16134155994</v>
      </c>
      <c r="AD3" t="n">
        <v>866280.426227334</v>
      </c>
      <c r="AE3" t="n">
        <v>1185283.096759381</v>
      </c>
      <c r="AF3" t="n">
        <v>2.013488926175723e-06</v>
      </c>
      <c r="AG3" t="n">
        <v>12.38715277777778</v>
      </c>
      <c r="AH3" t="n">
        <v>1072161.34155994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2.6644</v>
      </c>
      <c r="E4" t="n">
        <v>37.53</v>
      </c>
      <c r="F4" t="n">
        <v>23.26</v>
      </c>
      <c r="G4" t="n">
        <v>6.87</v>
      </c>
      <c r="H4" t="n">
        <v>0.09</v>
      </c>
      <c r="I4" t="n">
        <v>203</v>
      </c>
      <c r="J4" t="n">
        <v>297.7</v>
      </c>
      <c r="K4" t="n">
        <v>61.82</v>
      </c>
      <c r="L4" t="n">
        <v>1.5</v>
      </c>
      <c r="M4" t="n">
        <v>201</v>
      </c>
      <c r="N4" t="n">
        <v>84.37</v>
      </c>
      <c r="O4" t="n">
        <v>36949.99</v>
      </c>
      <c r="P4" t="n">
        <v>418.43</v>
      </c>
      <c r="Q4" t="n">
        <v>1319.56</v>
      </c>
      <c r="R4" t="n">
        <v>255.99</v>
      </c>
      <c r="S4" t="n">
        <v>59.92</v>
      </c>
      <c r="T4" t="n">
        <v>96984.7</v>
      </c>
      <c r="U4" t="n">
        <v>0.23</v>
      </c>
      <c r="V4" t="n">
        <v>0.73</v>
      </c>
      <c r="W4" t="n">
        <v>0.49</v>
      </c>
      <c r="X4" t="n">
        <v>5.97</v>
      </c>
      <c r="Y4" t="n">
        <v>1</v>
      </c>
      <c r="Z4" t="n">
        <v>10</v>
      </c>
      <c r="AA4" t="n">
        <v>722.658834532961</v>
      </c>
      <c r="AB4" t="n">
        <v>988.7736988656973</v>
      </c>
      <c r="AC4" t="n">
        <v>894.4065247985567</v>
      </c>
      <c r="AD4" t="n">
        <v>722658.834532961</v>
      </c>
      <c r="AE4" t="n">
        <v>988773.6988656973</v>
      </c>
      <c r="AF4" t="n">
        <v>2.296647927951795e-06</v>
      </c>
      <c r="AG4" t="n">
        <v>10.859375</v>
      </c>
      <c r="AH4" t="n">
        <v>894406.5247985567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2.9295</v>
      </c>
      <c r="E5" t="n">
        <v>34.14</v>
      </c>
      <c r="F5" t="n">
        <v>22.03</v>
      </c>
      <c r="G5" t="n">
        <v>8.06</v>
      </c>
      <c r="H5" t="n">
        <v>0.1</v>
      </c>
      <c r="I5" t="n">
        <v>164</v>
      </c>
      <c r="J5" t="n">
        <v>298.22</v>
      </c>
      <c r="K5" t="n">
        <v>61.82</v>
      </c>
      <c r="L5" t="n">
        <v>1.75</v>
      </c>
      <c r="M5" t="n">
        <v>162</v>
      </c>
      <c r="N5" t="n">
        <v>84.65000000000001</v>
      </c>
      <c r="O5" t="n">
        <v>37014.39</v>
      </c>
      <c r="P5" t="n">
        <v>395.22</v>
      </c>
      <c r="Q5" t="n">
        <v>1319.52</v>
      </c>
      <c r="R5" t="n">
        <v>215.72</v>
      </c>
      <c r="S5" t="n">
        <v>59.92</v>
      </c>
      <c r="T5" t="n">
        <v>77047.31</v>
      </c>
      <c r="U5" t="n">
        <v>0.28</v>
      </c>
      <c r="V5" t="n">
        <v>0.77</v>
      </c>
      <c r="W5" t="n">
        <v>0.42</v>
      </c>
      <c r="X5" t="n">
        <v>4.74</v>
      </c>
      <c r="Y5" t="n">
        <v>1</v>
      </c>
      <c r="Z5" t="n">
        <v>10</v>
      </c>
      <c r="AA5" t="n">
        <v>626.5922523601981</v>
      </c>
      <c r="AB5" t="n">
        <v>857.3311629784321</v>
      </c>
      <c r="AC5" t="n">
        <v>775.5086800556143</v>
      </c>
      <c r="AD5" t="n">
        <v>626592.2523601982</v>
      </c>
      <c r="AE5" t="n">
        <v>857331.162978432</v>
      </c>
      <c r="AF5" t="n">
        <v>2.525157673372911e-06</v>
      </c>
      <c r="AG5" t="n">
        <v>9.878472222222223</v>
      </c>
      <c r="AH5" t="n">
        <v>775508.6800556142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3.1329</v>
      </c>
      <c r="E6" t="n">
        <v>31.92</v>
      </c>
      <c r="F6" t="n">
        <v>21.26</v>
      </c>
      <c r="G6" t="n">
        <v>9.24</v>
      </c>
      <c r="H6" t="n">
        <v>0.12</v>
      </c>
      <c r="I6" t="n">
        <v>138</v>
      </c>
      <c r="J6" t="n">
        <v>298.74</v>
      </c>
      <c r="K6" t="n">
        <v>61.82</v>
      </c>
      <c r="L6" t="n">
        <v>2</v>
      </c>
      <c r="M6" t="n">
        <v>136</v>
      </c>
      <c r="N6" t="n">
        <v>84.92</v>
      </c>
      <c r="O6" t="n">
        <v>37078.91</v>
      </c>
      <c r="P6" t="n">
        <v>380.47</v>
      </c>
      <c r="Q6" t="n">
        <v>1319.4</v>
      </c>
      <c r="R6" t="n">
        <v>190.39</v>
      </c>
      <c r="S6" t="n">
        <v>59.92</v>
      </c>
      <c r="T6" t="n">
        <v>64507.8</v>
      </c>
      <c r="U6" t="n">
        <v>0.31</v>
      </c>
      <c r="V6" t="n">
        <v>0.8</v>
      </c>
      <c r="W6" t="n">
        <v>0.39</v>
      </c>
      <c r="X6" t="n">
        <v>3.98</v>
      </c>
      <c r="Y6" t="n">
        <v>1</v>
      </c>
      <c r="Z6" t="n">
        <v>10</v>
      </c>
      <c r="AA6" t="n">
        <v>571.0095040290186</v>
      </c>
      <c r="AB6" t="n">
        <v>781.2803945739188</v>
      </c>
      <c r="AC6" t="n">
        <v>706.7160902497038</v>
      </c>
      <c r="AD6" t="n">
        <v>571009.5040290186</v>
      </c>
      <c r="AE6" t="n">
        <v>781280.3945739188</v>
      </c>
      <c r="AF6" t="n">
        <v>2.700483521047957e-06</v>
      </c>
      <c r="AG6" t="n">
        <v>9.236111111111112</v>
      </c>
      <c r="AH6" t="n">
        <v>706716.0902497038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3.2898</v>
      </c>
      <c r="E7" t="n">
        <v>30.4</v>
      </c>
      <c r="F7" t="n">
        <v>20.73</v>
      </c>
      <c r="G7" t="n">
        <v>10.37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370.35</v>
      </c>
      <c r="Q7" t="n">
        <v>1319.32</v>
      </c>
      <c r="R7" t="n">
        <v>173.39</v>
      </c>
      <c r="S7" t="n">
        <v>59.92</v>
      </c>
      <c r="T7" t="n">
        <v>56099.99</v>
      </c>
      <c r="U7" t="n">
        <v>0.35</v>
      </c>
      <c r="V7" t="n">
        <v>0.82</v>
      </c>
      <c r="W7" t="n">
        <v>0.36</v>
      </c>
      <c r="X7" t="n">
        <v>3.45</v>
      </c>
      <c r="Y7" t="n">
        <v>1</v>
      </c>
      <c r="Z7" t="n">
        <v>10</v>
      </c>
      <c r="AA7" t="n">
        <v>542.83617070099</v>
      </c>
      <c r="AB7" t="n">
        <v>742.7323969947646</v>
      </c>
      <c r="AC7" t="n">
        <v>671.8470594570498</v>
      </c>
      <c r="AD7" t="n">
        <v>542836.17070099</v>
      </c>
      <c r="AE7" t="n">
        <v>742732.3969947646</v>
      </c>
      <c r="AF7" t="n">
        <v>2.835727500891689e-06</v>
      </c>
      <c r="AG7" t="n">
        <v>8.796296296296296</v>
      </c>
      <c r="AH7" t="n">
        <v>671847.0594570498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3.439</v>
      </c>
      <c r="E8" t="n">
        <v>29.08</v>
      </c>
      <c r="F8" t="n">
        <v>20.25</v>
      </c>
      <c r="G8" t="n">
        <v>11.57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360.77</v>
      </c>
      <c r="Q8" t="n">
        <v>1319.14</v>
      </c>
      <c r="R8" t="n">
        <v>157.45</v>
      </c>
      <c r="S8" t="n">
        <v>59.92</v>
      </c>
      <c r="T8" t="n">
        <v>48205.2</v>
      </c>
      <c r="U8" t="n">
        <v>0.38</v>
      </c>
      <c r="V8" t="n">
        <v>0.84</v>
      </c>
      <c r="W8" t="n">
        <v>0.33</v>
      </c>
      <c r="X8" t="n">
        <v>2.97</v>
      </c>
      <c r="Y8" t="n">
        <v>1</v>
      </c>
      <c r="Z8" t="n">
        <v>10</v>
      </c>
      <c r="AA8" t="n">
        <v>505.6156039800883</v>
      </c>
      <c r="AB8" t="n">
        <v>691.8055755517137</v>
      </c>
      <c r="AC8" t="n">
        <v>625.7806223762808</v>
      </c>
      <c r="AD8" t="n">
        <v>505615.6039800883</v>
      </c>
      <c r="AE8" t="n">
        <v>691805.5755517137</v>
      </c>
      <c r="AF8" t="n">
        <v>2.964334268212814e-06</v>
      </c>
      <c r="AG8" t="n">
        <v>8.414351851851851</v>
      </c>
      <c r="AH8" t="n">
        <v>625780.6223762808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3.5488</v>
      </c>
      <c r="E9" t="n">
        <v>28.18</v>
      </c>
      <c r="F9" t="n">
        <v>19.96</v>
      </c>
      <c r="G9" t="n">
        <v>12.74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354.88</v>
      </c>
      <c r="Q9" t="n">
        <v>1319.31</v>
      </c>
      <c r="R9" t="n">
        <v>148.04</v>
      </c>
      <c r="S9" t="n">
        <v>59.92</v>
      </c>
      <c r="T9" t="n">
        <v>43555.88</v>
      </c>
      <c r="U9" t="n">
        <v>0.4</v>
      </c>
      <c r="V9" t="n">
        <v>0.85</v>
      </c>
      <c r="W9" t="n">
        <v>0.32</v>
      </c>
      <c r="X9" t="n">
        <v>2.68</v>
      </c>
      <c r="Y9" t="n">
        <v>1</v>
      </c>
      <c r="Z9" t="n">
        <v>10</v>
      </c>
      <c r="AA9" t="n">
        <v>490.1829827186996</v>
      </c>
      <c r="AB9" t="n">
        <v>670.6899823026828</v>
      </c>
      <c r="AC9" t="n">
        <v>606.6802717110163</v>
      </c>
      <c r="AD9" t="n">
        <v>490182.9827186996</v>
      </c>
      <c r="AE9" t="n">
        <v>670689.9823026828</v>
      </c>
      <c r="AF9" t="n">
        <v>3.058979194833857e-06</v>
      </c>
      <c r="AG9" t="n">
        <v>8.153935185185185</v>
      </c>
      <c r="AH9" t="n">
        <v>606680.2717110163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3.6487</v>
      </c>
      <c r="E10" t="n">
        <v>27.41</v>
      </c>
      <c r="F10" t="n">
        <v>19.69</v>
      </c>
      <c r="G10" t="n">
        <v>13.9</v>
      </c>
      <c r="H10" t="n">
        <v>0.18</v>
      </c>
      <c r="I10" t="n">
        <v>85</v>
      </c>
      <c r="J10" t="n">
        <v>300.84</v>
      </c>
      <c r="K10" t="n">
        <v>61.82</v>
      </c>
      <c r="L10" t="n">
        <v>3</v>
      </c>
      <c r="M10" t="n">
        <v>83</v>
      </c>
      <c r="N10" t="n">
        <v>86.02</v>
      </c>
      <c r="O10" t="n">
        <v>37338.27</v>
      </c>
      <c r="P10" t="n">
        <v>349.3</v>
      </c>
      <c r="Q10" t="n">
        <v>1319.27</v>
      </c>
      <c r="R10" t="n">
        <v>139.18</v>
      </c>
      <c r="S10" t="n">
        <v>59.92</v>
      </c>
      <c r="T10" t="n">
        <v>39170.13</v>
      </c>
      <c r="U10" t="n">
        <v>0.43</v>
      </c>
      <c r="V10" t="n">
        <v>0.86</v>
      </c>
      <c r="W10" t="n">
        <v>0.3</v>
      </c>
      <c r="X10" t="n">
        <v>2.41</v>
      </c>
      <c r="Y10" t="n">
        <v>1</v>
      </c>
      <c r="Z10" t="n">
        <v>10</v>
      </c>
      <c r="AA10" t="n">
        <v>476.6088967715517</v>
      </c>
      <c r="AB10" t="n">
        <v>652.1173190633874</v>
      </c>
      <c r="AC10" t="n">
        <v>589.8801573843826</v>
      </c>
      <c r="AD10" t="n">
        <v>476608.8967715517</v>
      </c>
      <c r="AE10" t="n">
        <v>652117.3190633875</v>
      </c>
      <c r="AF10" t="n">
        <v>3.145090562497265e-06</v>
      </c>
      <c r="AG10" t="n">
        <v>7.93113425925926</v>
      </c>
      <c r="AH10" t="n">
        <v>589880.1573843827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3.7443</v>
      </c>
      <c r="E11" t="n">
        <v>26.71</v>
      </c>
      <c r="F11" t="n">
        <v>19.43</v>
      </c>
      <c r="G11" t="n">
        <v>15.14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343.86</v>
      </c>
      <c r="Q11" t="n">
        <v>1319.2</v>
      </c>
      <c r="R11" t="n">
        <v>130.99</v>
      </c>
      <c r="S11" t="n">
        <v>59.92</v>
      </c>
      <c r="T11" t="n">
        <v>35117.27</v>
      </c>
      <c r="U11" t="n">
        <v>0.46</v>
      </c>
      <c r="V11" t="n">
        <v>0.87</v>
      </c>
      <c r="W11" t="n">
        <v>0.28</v>
      </c>
      <c r="X11" t="n">
        <v>2.15</v>
      </c>
      <c r="Y11" t="n">
        <v>1</v>
      </c>
      <c r="Z11" t="n">
        <v>10</v>
      </c>
      <c r="AA11" t="n">
        <v>451.4650193074735</v>
      </c>
      <c r="AB11" t="n">
        <v>617.7143566474505</v>
      </c>
      <c r="AC11" t="n">
        <v>558.7605654165617</v>
      </c>
      <c r="AD11" t="n">
        <v>451465.0193074736</v>
      </c>
      <c r="AE11" t="n">
        <v>617714.3566474505</v>
      </c>
      <c r="AF11" t="n">
        <v>3.227495434855842e-06</v>
      </c>
      <c r="AG11" t="n">
        <v>7.728587962962963</v>
      </c>
      <c r="AH11" t="n">
        <v>558760.5654165617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3.8155</v>
      </c>
      <c r="E12" t="n">
        <v>26.21</v>
      </c>
      <c r="F12" t="n">
        <v>19.27</v>
      </c>
      <c r="G12" t="n">
        <v>16.28</v>
      </c>
      <c r="H12" t="n">
        <v>0.21</v>
      </c>
      <c r="I12" t="n">
        <v>71</v>
      </c>
      <c r="J12" t="n">
        <v>301.9</v>
      </c>
      <c r="K12" t="n">
        <v>61.82</v>
      </c>
      <c r="L12" t="n">
        <v>3.5</v>
      </c>
      <c r="M12" t="n">
        <v>69</v>
      </c>
      <c r="N12" t="n">
        <v>86.58</v>
      </c>
      <c r="O12" t="n">
        <v>37468.6</v>
      </c>
      <c r="P12" t="n">
        <v>340.24</v>
      </c>
      <c r="Q12" t="n">
        <v>1319.2</v>
      </c>
      <c r="R12" t="n">
        <v>125.36</v>
      </c>
      <c r="S12" t="n">
        <v>59.92</v>
      </c>
      <c r="T12" t="n">
        <v>32331.95</v>
      </c>
      <c r="U12" t="n">
        <v>0.48</v>
      </c>
      <c r="V12" t="n">
        <v>0.88</v>
      </c>
      <c r="W12" t="n">
        <v>0.28</v>
      </c>
      <c r="X12" t="n">
        <v>1.99</v>
      </c>
      <c r="Y12" t="n">
        <v>1</v>
      </c>
      <c r="Z12" t="n">
        <v>10</v>
      </c>
      <c r="AA12" t="n">
        <v>443.1492708339374</v>
      </c>
      <c r="AB12" t="n">
        <v>606.3363827210276</v>
      </c>
      <c r="AC12" t="n">
        <v>548.4684893525899</v>
      </c>
      <c r="AD12" t="n">
        <v>443149.2708339373</v>
      </c>
      <c r="AE12" t="n">
        <v>606336.3827210276</v>
      </c>
      <c r="AF12" t="n">
        <v>3.288868101298631e-06</v>
      </c>
      <c r="AG12" t="n">
        <v>7.583912037037038</v>
      </c>
      <c r="AH12" t="n">
        <v>548468.4893525899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3.8805</v>
      </c>
      <c r="E13" t="n">
        <v>25.77</v>
      </c>
      <c r="F13" t="n">
        <v>19.11</v>
      </c>
      <c r="G13" t="n">
        <v>17.37</v>
      </c>
      <c r="H13" t="n">
        <v>0.22</v>
      </c>
      <c r="I13" t="n">
        <v>66</v>
      </c>
      <c r="J13" t="n">
        <v>302.43</v>
      </c>
      <c r="K13" t="n">
        <v>61.82</v>
      </c>
      <c r="L13" t="n">
        <v>3.75</v>
      </c>
      <c r="M13" t="n">
        <v>64</v>
      </c>
      <c r="N13" t="n">
        <v>86.86</v>
      </c>
      <c r="O13" t="n">
        <v>37533.94</v>
      </c>
      <c r="P13" t="n">
        <v>336.5</v>
      </c>
      <c r="Q13" t="n">
        <v>1319.27</v>
      </c>
      <c r="R13" t="n">
        <v>120.05</v>
      </c>
      <c r="S13" t="n">
        <v>59.92</v>
      </c>
      <c r="T13" t="n">
        <v>29700.02</v>
      </c>
      <c r="U13" t="n">
        <v>0.5</v>
      </c>
      <c r="V13" t="n">
        <v>0.89</v>
      </c>
      <c r="W13" t="n">
        <v>0.27</v>
      </c>
      <c r="X13" t="n">
        <v>1.83</v>
      </c>
      <c r="Y13" t="n">
        <v>1</v>
      </c>
      <c r="Z13" t="n">
        <v>10</v>
      </c>
      <c r="AA13" t="n">
        <v>435.3336993913514</v>
      </c>
      <c r="AB13" t="n">
        <v>595.6427730746041</v>
      </c>
      <c r="AC13" t="n">
        <v>538.7954628022457</v>
      </c>
      <c r="AD13" t="n">
        <v>435333.6993913514</v>
      </c>
      <c r="AE13" t="n">
        <v>595642.7730746041</v>
      </c>
      <c r="AF13" t="n">
        <v>3.344896518697245e-06</v>
      </c>
      <c r="AG13" t="n">
        <v>7.456597222222222</v>
      </c>
      <c r="AH13" t="n">
        <v>538795.4628022456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3.9474</v>
      </c>
      <c r="E14" t="n">
        <v>25.33</v>
      </c>
      <c r="F14" t="n">
        <v>18.95</v>
      </c>
      <c r="G14" t="n">
        <v>18.64</v>
      </c>
      <c r="H14" t="n">
        <v>0.24</v>
      </c>
      <c r="I14" t="n">
        <v>61</v>
      </c>
      <c r="J14" t="n">
        <v>302.96</v>
      </c>
      <c r="K14" t="n">
        <v>61.82</v>
      </c>
      <c r="L14" t="n">
        <v>4</v>
      </c>
      <c r="M14" t="n">
        <v>59</v>
      </c>
      <c r="N14" t="n">
        <v>87.14</v>
      </c>
      <c r="O14" t="n">
        <v>37599.4</v>
      </c>
      <c r="P14" t="n">
        <v>332.99</v>
      </c>
      <c r="Q14" t="n">
        <v>1319.11</v>
      </c>
      <c r="R14" t="n">
        <v>114.9</v>
      </c>
      <c r="S14" t="n">
        <v>59.92</v>
      </c>
      <c r="T14" t="n">
        <v>27148.79</v>
      </c>
      <c r="U14" t="n">
        <v>0.52</v>
      </c>
      <c r="V14" t="n">
        <v>0.9</v>
      </c>
      <c r="W14" t="n">
        <v>0.26</v>
      </c>
      <c r="X14" t="n">
        <v>1.67</v>
      </c>
      <c r="Y14" t="n">
        <v>1</v>
      </c>
      <c r="Z14" t="n">
        <v>10</v>
      </c>
      <c r="AA14" t="n">
        <v>427.9520993507812</v>
      </c>
      <c r="AB14" t="n">
        <v>585.5429422458856</v>
      </c>
      <c r="AC14" t="n">
        <v>529.6595456526185</v>
      </c>
      <c r="AD14" t="n">
        <v>427952.0993507812</v>
      </c>
      <c r="AE14" t="n">
        <v>585542.9422458856</v>
      </c>
      <c r="AF14" t="n">
        <v>3.402562689835203e-06</v>
      </c>
      <c r="AG14" t="n">
        <v>7.329282407407407</v>
      </c>
      <c r="AH14" t="n">
        <v>529659.5456526185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4.0077</v>
      </c>
      <c r="E15" t="n">
        <v>24.95</v>
      </c>
      <c r="F15" t="n">
        <v>18.79</v>
      </c>
      <c r="G15" t="n">
        <v>19.78</v>
      </c>
      <c r="H15" t="n">
        <v>0.25</v>
      </c>
      <c r="I15" t="n">
        <v>57</v>
      </c>
      <c r="J15" t="n">
        <v>303.49</v>
      </c>
      <c r="K15" t="n">
        <v>61.82</v>
      </c>
      <c r="L15" t="n">
        <v>4.25</v>
      </c>
      <c r="M15" t="n">
        <v>55</v>
      </c>
      <c r="N15" t="n">
        <v>87.42</v>
      </c>
      <c r="O15" t="n">
        <v>37664.98</v>
      </c>
      <c r="P15" t="n">
        <v>329.49</v>
      </c>
      <c r="Q15" t="n">
        <v>1319.21</v>
      </c>
      <c r="R15" t="n">
        <v>109.4</v>
      </c>
      <c r="S15" t="n">
        <v>59.92</v>
      </c>
      <c r="T15" t="n">
        <v>24418.69</v>
      </c>
      <c r="U15" t="n">
        <v>0.55</v>
      </c>
      <c r="V15" t="n">
        <v>0.9</v>
      </c>
      <c r="W15" t="n">
        <v>0.26</v>
      </c>
      <c r="X15" t="n">
        <v>1.51</v>
      </c>
      <c r="Y15" t="n">
        <v>1</v>
      </c>
      <c r="Z15" t="n">
        <v>10</v>
      </c>
      <c r="AA15" t="n">
        <v>408.3372527198322</v>
      </c>
      <c r="AB15" t="n">
        <v>558.7050437394608</v>
      </c>
      <c r="AC15" t="n">
        <v>505.3830185124198</v>
      </c>
      <c r="AD15" t="n">
        <v>408337.2527198322</v>
      </c>
      <c r="AE15" t="n">
        <v>558705.0437394609</v>
      </c>
      <c r="AF15" t="n">
        <v>3.454539821668071e-06</v>
      </c>
      <c r="AG15" t="n">
        <v>7.219328703703703</v>
      </c>
      <c r="AH15" t="n">
        <v>505383.0185124198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4.0904</v>
      </c>
      <c r="E16" t="n">
        <v>24.45</v>
      </c>
      <c r="F16" t="n">
        <v>18.51</v>
      </c>
      <c r="G16" t="n">
        <v>20.95</v>
      </c>
      <c r="H16" t="n">
        <v>0.26</v>
      </c>
      <c r="I16" t="n">
        <v>53</v>
      </c>
      <c r="J16" t="n">
        <v>304.03</v>
      </c>
      <c r="K16" t="n">
        <v>61.82</v>
      </c>
      <c r="L16" t="n">
        <v>4.5</v>
      </c>
      <c r="M16" t="n">
        <v>51</v>
      </c>
      <c r="N16" t="n">
        <v>87.7</v>
      </c>
      <c r="O16" t="n">
        <v>37730.68</v>
      </c>
      <c r="P16" t="n">
        <v>323.51</v>
      </c>
      <c r="Q16" t="n">
        <v>1319.13</v>
      </c>
      <c r="R16" t="n">
        <v>100.23</v>
      </c>
      <c r="S16" t="n">
        <v>59.92</v>
      </c>
      <c r="T16" t="n">
        <v>19854.36</v>
      </c>
      <c r="U16" t="n">
        <v>0.6</v>
      </c>
      <c r="V16" t="n">
        <v>0.92</v>
      </c>
      <c r="W16" t="n">
        <v>0.24</v>
      </c>
      <c r="X16" t="n">
        <v>1.23</v>
      </c>
      <c r="Y16" t="n">
        <v>1</v>
      </c>
      <c r="Z16" t="n">
        <v>10</v>
      </c>
      <c r="AA16" t="n">
        <v>398.573917923951</v>
      </c>
      <c r="AB16" t="n">
        <v>545.3464183438043</v>
      </c>
      <c r="AC16" t="n">
        <v>493.2993215755762</v>
      </c>
      <c r="AD16" t="n">
        <v>398573.917923951</v>
      </c>
      <c r="AE16" t="n">
        <v>545346.4183438043</v>
      </c>
      <c r="AF16" t="n">
        <v>3.525825208112153e-06</v>
      </c>
      <c r="AG16" t="n">
        <v>7.074652777777778</v>
      </c>
      <c r="AH16" t="n">
        <v>493299.3215755762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4.0482</v>
      </c>
      <c r="E17" t="n">
        <v>24.7</v>
      </c>
      <c r="F17" t="n">
        <v>18.87</v>
      </c>
      <c r="G17" t="n">
        <v>22.2</v>
      </c>
      <c r="H17" t="n">
        <v>0.28</v>
      </c>
      <c r="I17" t="n">
        <v>51</v>
      </c>
      <c r="J17" t="n">
        <v>304.56</v>
      </c>
      <c r="K17" t="n">
        <v>61.82</v>
      </c>
      <c r="L17" t="n">
        <v>4.75</v>
      </c>
      <c r="M17" t="n">
        <v>49</v>
      </c>
      <c r="N17" t="n">
        <v>87.98999999999999</v>
      </c>
      <c r="O17" t="n">
        <v>37796.51</v>
      </c>
      <c r="P17" t="n">
        <v>329.67</v>
      </c>
      <c r="Q17" t="n">
        <v>1319.11</v>
      </c>
      <c r="R17" t="n">
        <v>114.33</v>
      </c>
      <c r="S17" t="n">
        <v>59.92</v>
      </c>
      <c r="T17" t="n">
        <v>26914.95</v>
      </c>
      <c r="U17" t="n">
        <v>0.52</v>
      </c>
      <c r="V17" t="n">
        <v>0.9</v>
      </c>
      <c r="W17" t="n">
        <v>0.21</v>
      </c>
      <c r="X17" t="n">
        <v>1.59</v>
      </c>
      <c r="Y17" t="n">
        <v>1</v>
      </c>
      <c r="Z17" t="n">
        <v>10</v>
      </c>
      <c r="AA17" t="n">
        <v>406.0884574029411</v>
      </c>
      <c r="AB17" t="n">
        <v>555.6281427770432</v>
      </c>
      <c r="AC17" t="n">
        <v>502.5997726593976</v>
      </c>
      <c r="AD17" t="n">
        <v>406088.4574029411</v>
      </c>
      <c r="AE17" t="n">
        <v>555628.1427770432</v>
      </c>
      <c r="AF17" t="n">
        <v>3.489449835585668e-06</v>
      </c>
      <c r="AG17" t="n">
        <v>7.14699074074074</v>
      </c>
      <c r="AH17" t="n">
        <v>502599.7726593976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4.1047</v>
      </c>
      <c r="E18" t="n">
        <v>24.36</v>
      </c>
      <c r="F18" t="n">
        <v>18.7</v>
      </c>
      <c r="G18" t="n">
        <v>23.37</v>
      </c>
      <c r="H18" t="n">
        <v>0.29</v>
      </c>
      <c r="I18" t="n">
        <v>48</v>
      </c>
      <c r="J18" t="n">
        <v>305.09</v>
      </c>
      <c r="K18" t="n">
        <v>61.82</v>
      </c>
      <c r="L18" t="n">
        <v>5</v>
      </c>
      <c r="M18" t="n">
        <v>46</v>
      </c>
      <c r="N18" t="n">
        <v>88.27</v>
      </c>
      <c r="O18" t="n">
        <v>37862.45</v>
      </c>
      <c r="P18" t="n">
        <v>325.68</v>
      </c>
      <c r="Q18" t="n">
        <v>1319.22</v>
      </c>
      <c r="R18" t="n">
        <v>107.2</v>
      </c>
      <c r="S18" t="n">
        <v>59.92</v>
      </c>
      <c r="T18" t="n">
        <v>23367.22</v>
      </c>
      <c r="U18" t="n">
        <v>0.5600000000000001</v>
      </c>
      <c r="V18" t="n">
        <v>0.91</v>
      </c>
      <c r="W18" t="n">
        <v>0.24</v>
      </c>
      <c r="X18" t="n">
        <v>1.42</v>
      </c>
      <c r="Y18" t="n">
        <v>1</v>
      </c>
      <c r="Z18" t="n">
        <v>10</v>
      </c>
      <c r="AA18" t="n">
        <v>399.5988176628343</v>
      </c>
      <c r="AB18" t="n">
        <v>546.7487313819298</v>
      </c>
      <c r="AC18" t="n">
        <v>494.5677998255017</v>
      </c>
      <c r="AD18" t="n">
        <v>399598.8176628343</v>
      </c>
      <c r="AE18" t="n">
        <v>546748.7313819298</v>
      </c>
      <c r="AF18" t="n">
        <v>3.538151459939848e-06</v>
      </c>
      <c r="AG18" t="n">
        <v>7.048611111111111</v>
      </c>
      <c r="AH18" t="n">
        <v>494567.7998255017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4.1357</v>
      </c>
      <c r="E19" t="n">
        <v>24.18</v>
      </c>
      <c r="F19" t="n">
        <v>18.63</v>
      </c>
      <c r="G19" t="n">
        <v>24.3</v>
      </c>
      <c r="H19" t="n">
        <v>0.31</v>
      </c>
      <c r="I19" t="n">
        <v>46</v>
      </c>
      <c r="J19" t="n">
        <v>305.63</v>
      </c>
      <c r="K19" t="n">
        <v>61.82</v>
      </c>
      <c r="L19" t="n">
        <v>5.25</v>
      </c>
      <c r="M19" t="n">
        <v>44</v>
      </c>
      <c r="N19" t="n">
        <v>88.56</v>
      </c>
      <c r="O19" t="n">
        <v>37928.52</v>
      </c>
      <c r="P19" t="n">
        <v>323.93</v>
      </c>
      <c r="Q19" t="n">
        <v>1319.32</v>
      </c>
      <c r="R19" t="n">
        <v>104.75</v>
      </c>
      <c r="S19" t="n">
        <v>59.92</v>
      </c>
      <c r="T19" t="n">
        <v>22151.62</v>
      </c>
      <c r="U19" t="n">
        <v>0.57</v>
      </c>
      <c r="V19" t="n">
        <v>0.91</v>
      </c>
      <c r="W19" t="n">
        <v>0.24</v>
      </c>
      <c r="X19" t="n">
        <v>1.35</v>
      </c>
      <c r="Y19" t="n">
        <v>1</v>
      </c>
      <c r="Z19" t="n">
        <v>10</v>
      </c>
      <c r="AA19" t="n">
        <v>396.2758140071446</v>
      </c>
      <c r="AB19" t="n">
        <v>542.2020511796404</v>
      </c>
      <c r="AC19" t="n">
        <v>490.455048400413</v>
      </c>
      <c r="AD19" t="n">
        <v>396275.8140071445</v>
      </c>
      <c r="AE19" t="n">
        <v>542202.0511796405</v>
      </c>
      <c r="AF19" t="n">
        <v>3.564872705160726e-06</v>
      </c>
      <c r="AG19" t="n">
        <v>6.996527777777778</v>
      </c>
      <c r="AH19" t="n">
        <v>490455.048400413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4.1862</v>
      </c>
      <c r="E20" t="n">
        <v>23.89</v>
      </c>
      <c r="F20" t="n">
        <v>18.5</v>
      </c>
      <c r="G20" t="n">
        <v>25.82</v>
      </c>
      <c r="H20" t="n">
        <v>0.32</v>
      </c>
      <c r="I20" t="n">
        <v>43</v>
      </c>
      <c r="J20" t="n">
        <v>306.17</v>
      </c>
      <c r="K20" t="n">
        <v>61.82</v>
      </c>
      <c r="L20" t="n">
        <v>5.5</v>
      </c>
      <c r="M20" t="n">
        <v>41</v>
      </c>
      <c r="N20" t="n">
        <v>88.84</v>
      </c>
      <c r="O20" t="n">
        <v>37994.72</v>
      </c>
      <c r="P20" t="n">
        <v>320.83</v>
      </c>
      <c r="Q20" t="n">
        <v>1319.13</v>
      </c>
      <c r="R20" t="n">
        <v>100.68</v>
      </c>
      <c r="S20" t="n">
        <v>59.92</v>
      </c>
      <c r="T20" t="n">
        <v>20129.03</v>
      </c>
      <c r="U20" t="n">
        <v>0.6</v>
      </c>
      <c r="V20" t="n">
        <v>0.92</v>
      </c>
      <c r="W20" t="n">
        <v>0.23</v>
      </c>
      <c r="X20" t="n">
        <v>1.22</v>
      </c>
      <c r="Y20" t="n">
        <v>1</v>
      </c>
      <c r="Z20" t="n">
        <v>10</v>
      </c>
      <c r="AA20" t="n">
        <v>391.0448674793077</v>
      </c>
      <c r="AB20" t="n">
        <v>535.0448393671802</v>
      </c>
      <c r="AC20" t="n">
        <v>483.9809108381243</v>
      </c>
      <c r="AD20" t="n">
        <v>391044.8674793077</v>
      </c>
      <c r="AE20" t="n">
        <v>535044.8393671802</v>
      </c>
      <c r="AF20" t="n">
        <v>3.608402475601188e-06</v>
      </c>
      <c r="AG20" t="n">
        <v>6.912615740740741</v>
      </c>
      <c r="AH20" t="n">
        <v>483980.9108381243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4.218</v>
      </c>
      <c r="E21" t="n">
        <v>23.71</v>
      </c>
      <c r="F21" t="n">
        <v>18.43</v>
      </c>
      <c r="G21" t="n">
        <v>26.97</v>
      </c>
      <c r="H21" t="n">
        <v>0.33</v>
      </c>
      <c r="I21" t="n">
        <v>41</v>
      </c>
      <c r="J21" t="n">
        <v>306.7</v>
      </c>
      <c r="K21" t="n">
        <v>61.82</v>
      </c>
      <c r="L21" t="n">
        <v>5.75</v>
      </c>
      <c r="M21" t="n">
        <v>39</v>
      </c>
      <c r="N21" t="n">
        <v>89.13</v>
      </c>
      <c r="O21" t="n">
        <v>38061.04</v>
      </c>
      <c r="P21" t="n">
        <v>318.83</v>
      </c>
      <c r="Q21" t="n">
        <v>1319.16</v>
      </c>
      <c r="R21" t="n">
        <v>98.38</v>
      </c>
      <c r="S21" t="n">
        <v>59.92</v>
      </c>
      <c r="T21" t="n">
        <v>18987.8</v>
      </c>
      <c r="U21" t="n">
        <v>0.61</v>
      </c>
      <c r="V21" t="n">
        <v>0.92</v>
      </c>
      <c r="W21" t="n">
        <v>0.23</v>
      </c>
      <c r="X21" t="n">
        <v>1.16</v>
      </c>
      <c r="Y21" t="n">
        <v>1</v>
      </c>
      <c r="Z21" t="n">
        <v>10</v>
      </c>
      <c r="AA21" t="n">
        <v>387.8257359672961</v>
      </c>
      <c r="AB21" t="n">
        <v>530.6402816143868</v>
      </c>
      <c r="AC21" t="n">
        <v>479.9967178954218</v>
      </c>
      <c r="AD21" t="n">
        <v>387825.7359672961</v>
      </c>
      <c r="AE21" t="n">
        <v>530640.2816143868</v>
      </c>
      <c r="AF21" t="n">
        <v>3.635813301343894e-06</v>
      </c>
      <c r="AG21" t="n">
        <v>6.860532407407408</v>
      </c>
      <c r="AH21" t="n">
        <v>479996.7178954218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4.2487</v>
      </c>
      <c r="E22" t="n">
        <v>23.54</v>
      </c>
      <c r="F22" t="n">
        <v>18.37</v>
      </c>
      <c r="G22" t="n">
        <v>28.27</v>
      </c>
      <c r="H22" t="n">
        <v>0.35</v>
      </c>
      <c r="I22" t="n">
        <v>39</v>
      </c>
      <c r="J22" t="n">
        <v>307.24</v>
      </c>
      <c r="K22" t="n">
        <v>61.82</v>
      </c>
      <c r="L22" t="n">
        <v>6</v>
      </c>
      <c r="M22" t="n">
        <v>37</v>
      </c>
      <c r="N22" t="n">
        <v>89.42</v>
      </c>
      <c r="O22" t="n">
        <v>38127.48</v>
      </c>
      <c r="P22" t="n">
        <v>317.08</v>
      </c>
      <c r="Q22" t="n">
        <v>1319.12</v>
      </c>
      <c r="R22" t="n">
        <v>96.45</v>
      </c>
      <c r="S22" t="n">
        <v>59.92</v>
      </c>
      <c r="T22" t="n">
        <v>18033.6</v>
      </c>
      <c r="U22" t="n">
        <v>0.62</v>
      </c>
      <c r="V22" t="n">
        <v>0.92</v>
      </c>
      <c r="W22" t="n">
        <v>0.22</v>
      </c>
      <c r="X22" t="n">
        <v>1.1</v>
      </c>
      <c r="Y22" t="n">
        <v>1</v>
      </c>
      <c r="Z22" t="n">
        <v>10</v>
      </c>
      <c r="AA22" t="n">
        <v>384.8907244759476</v>
      </c>
      <c r="AB22" t="n">
        <v>526.6244694083553</v>
      </c>
      <c r="AC22" t="n">
        <v>476.364169170106</v>
      </c>
      <c r="AD22" t="n">
        <v>384890.7244759476</v>
      </c>
      <c r="AE22" t="n">
        <v>526624.4694083553</v>
      </c>
      <c r="AF22" t="n">
        <v>3.662275953869085e-06</v>
      </c>
      <c r="AG22" t="n">
        <v>6.811342592592593</v>
      </c>
      <c r="AH22" t="n">
        <v>476364.1691701061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4.2627</v>
      </c>
      <c r="E23" t="n">
        <v>23.46</v>
      </c>
      <c r="F23" t="n">
        <v>18.35</v>
      </c>
      <c r="G23" t="n">
        <v>28.98</v>
      </c>
      <c r="H23" t="n">
        <v>0.36</v>
      </c>
      <c r="I23" t="n">
        <v>38</v>
      </c>
      <c r="J23" t="n">
        <v>307.78</v>
      </c>
      <c r="K23" t="n">
        <v>61.82</v>
      </c>
      <c r="L23" t="n">
        <v>6.25</v>
      </c>
      <c r="M23" t="n">
        <v>36</v>
      </c>
      <c r="N23" t="n">
        <v>89.70999999999999</v>
      </c>
      <c r="O23" t="n">
        <v>38194.05</v>
      </c>
      <c r="P23" t="n">
        <v>315.79</v>
      </c>
      <c r="Q23" t="n">
        <v>1319.14</v>
      </c>
      <c r="R23" t="n">
        <v>95.79000000000001</v>
      </c>
      <c r="S23" t="n">
        <v>59.92</v>
      </c>
      <c r="T23" t="n">
        <v>17712.45</v>
      </c>
      <c r="U23" t="n">
        <v>0.63</v>
      </c>
      <c r="V23" t="n">
        <v>0.93</v>
      </c>
      <c r="W23" t="n">
        <v>0.22</v>
      </c>
      <c r="X23" t="n">
        <v>1.07</v>
      </c>
      <c r="Y23" t="n">
        <v>1</v>
      </c>
      <c r="Z23" t="n">
        <v>10</v>
      </c>
      <c r="AA23" t="n">
        <v>383.3105325750359</v>
      </c>
      <c r="AB23" t="n">
        <v>524.4623811363814</v>
      </c>
      <c r="AC23" t="n">
        <v>474.4084275682995</v>
      </c>
      <c r="AD23" t="n">
        <v>383310.5325750359</v>
      </c>
      <c r="AE23" t="n">
        <v>524462.3811363814</v>
      </c>
      <c r="AF23" t="n">
        <v>3.674343613001094e-06</v>
      </c>
      <c r="AG23" t="n">
        <v>6.788194444444446</v>
      </c>
      <c r="AH23" t="n">
        <v>474408.4275682995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4.2966</v>
      </c>
      <c r="E24" t="n">
        <v>23.27</v>
      </c>
      <c r="F24" t="n">
        <v>18.28</v>
      </c>
      <c r="G24" t="n">
        <v>30.46</v>
      </c>
      <c r="H24" t="n">
        <v>0.38</v>
      </c>
      <c r="I24" t="n">
        <v>36</v>
      </c>
      <c r="J24" t="n">
        <v>308.32</v>
      </c>
      <c r="K24" t="n">
        <v>61.82</v>
      </c>
      <c r="L24" t="n">
        <v>6.5</v>
      </c>
      <c r="M24" t="n">
        <v>34</v>
      </c>
      <c r="N24" t="n">
        <v>90</v>
      </c>
      <c r="O24" t="n">
        <v>38260.74</v>
      </c>
      <c r="P24" t="n">
        <v>314.18</v>
      </c>
      <c r="Q24" t="n">
        <v>1319.14</v>
      </c>
      <c r="R24" t="n">
        <v>93.19</v>
      </c>
      <c r="S24" t="n">
        <v>59.92</v>
      </c>
      <c r="T24" t="n">
        <v>16417.68</v>
      </c>
      <c r="U24" t="n">
        <v>0.64</v>
      </c>
      <c r="V24" t="n">
        <v>0.93</v>
      </c>
      <c r="W24" t="n">
        <v>0.22</v>
      </c>
      <c r="X24" t="n">
        <v>1</v>
      </c>
      <c r="Y24" t="n">
        <v>1</v>
      </c>
      <c r="Z24" t="n">
        <v>10</v>
      </c>
      <c r="AA24" t="n">
        <v>380.3110520493796</v>
      </c>
      <c r="AB24" t="n">
        <v>520.3583595534369</v>
      </c>
      <c r="AC24" t="n">
        <v>470.6960880452006</v>
      </c>
      <c r="AD24" t="n">
        <v>380311.0520493796</v>
      </c>
      <c r="AE24" t="n">
        <v>520358.3595534369</v>
      </c>
      <c r="AF24" t="n">
        <v>3.703564587613602e-06</v>
      </c>
      <c r="AG24" t="n">
        <v>6.733217592592593</v>
      </c>
      <c r="AH24" t="n">
        <v>470696.0880452006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4.3087</v>
      </c>
      <c r="E25" t="n">
        <v>23.21</v>
      </c>
      <c r="F25" t="n">
        <v>18.27</v>
      </c>
      <c r="G25" t="n">
        <v>31.32</v>
      </c>
      <c r="H25" t="n">
        <v>0.39</v>
      </c>
      <c r="I25" t="n">
        <v>35</v>
      </c>
      <c r="J25" t="n">
        <v>308.86</v>
      </c>
      <c r="K25" t="n">
        <v>61.82</v>
      </c>
      <c r="L25" t="n">
        <v>6.75</v>
      </c>
      <c r="M25" t="n">
        <v>33</v>
      </c>
      <c r="N25" t="n">
        <v>90.29000000000001</v>
      </c>
      <c r="O25" t="n">
        <v>38327.57</v>
      </c>
      <c r="P25" t="n">
        <v>312.97</v>
      </c>
      <c r="Q25" t="n">
        <v>1319.16</v>
      </c>
      <c r="R25" t="n">
        <v>93.06999999999999</v>
      </c>
      <c r="S25" t="n">
        <v>59.92</v>
      </c>
      <c r="T25" t="n">
        <v>16363.73</v>
      </c>
      <c r="U25" t="n">
        <v>0.64</v>
      </c>
      <c r="V25" t="n">
        <v>0.93</v>
      </c>
      <c r="W25" t="n">
        <v>0.22</v>
      </c>
      <c r="X25" t="n">
        <v>0.99</v>
      </c>
      <c r="Y25" t="n">
        <v>1</v>
      </c>
      <c r="Z25" t="n">
        <v>10</v>
      </c>
      <c r="AA25" t="n">
        <v>378.9422502530257</v>
      </c>
      <c r="AB25" t="n">
        <v>518.4855045483922</v>
      </c>
      <c r="AC25" t="n">
        <v>469.0019756932689</v>
      </c>
      <c r="AD25" t="n">
        <v>378942.2502530257</v>
      </c>
      <c r="AE25" t="n">
        <v>518485.5045483923</v>
      </c>
      <c r="AF25" t="n">
        <v>3.713994493006267e-06</v>
      </c>
      <c r="AG25" t="n">
        <v>6.715856481481482</v>
      </c>
      <c r="AH25" t="n">
        <v>469001.9756932689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4.3454</v>
      </c>
      <c r="E26" t="n">
        <v>23.01</v>
      </c>
      <c r="F26" t="n">
        <v>18.18</v>
      </c>
      <c r="G26" t="n">
        <v>33.06</v>
      </c>
      <c r="H26" t="n">
        <v>0.4</v>
      </c>
      <c r="I26" t="n">
        <v>33</v>
      </c>
      <c r="J26" t="n">
        <v>309.41</v>
      </c>
      <c r="K26" t="n">
        <v>61.82</v>
      </c>
      <c r="L26" t="n">
        <v>7</v>
      </c>
      <c r="M26" t="n">
        <v>31</v>
      </c>
      <c r="N26" t="n">
        <v>90.59</v>
      </c>
      <c r="O26" t="n">
        <v>38394.52</v>
      </c>
      <c r="P26" t="n">
        <v>310.75</v>
      </c>
      <c r="Q26" t="n">
        <v>1319.16</v>
      </c>
      <c r="R26" t="n">
        <v>90.05</v>
      </c>
      <c r="S26" t="n">
        <v>59.92</v>
      </c>
      <c r="T26" t="n">
        <v>14863.57</v>
      </c>
      <c r="U26" t="n">
        <v>0.67</v>
      </c>
      <c r="V26" t="n">
        <v>0.93</v>
      </c>
      <c r="W26" t="n">
        <v>0.22</v>
      </c>
      <c r="X26" t="n">
        <v>0.91</v>
      </c>
      <c r="Y26" t="n">
        <v>1</v>
      </c>
      <c r="Z26" t="n">
        <v>10</v>
      </c>
      <c r="AA26" t="n">
        <v>375.4586383019551</v>
      </c>
      <c r="AB26" t="n">
        <v>513.7190729908245</v>
      </c>
      <c r="AC26" t="n">
        <v>464.6904456738268</v>
      </c>
      <c r="AD26" t="n">
        <v>375458.6383019551</v>
      </c>
      <c r="AE26" t="n">
        <v>513719.0729908246</v>
      </c>
      <c r="AF26" t="n">
        <v>3.745628999445176e-06</v>
      </c>
      <c r="AG26" t="n">
        <v>6.657986111111112</v>
      </c>
      <c r="AH26" t="n">
        <v>464690.4456738268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4.362</v>
      </c>
      <c r="E27" t="n">
        <v>22.93</v>
      </c>
      <c r="F27" t="n">
        <v>18.15</v>
      </c>
      <c r="G27" t="n">
        <v>34.03</v>
      </c>
      <c r="H27" t="n">
        <v>0.42</v>
      </c>
      <c r="I27" t="n">
        <v>32</v>
      </c>
      <c r="J27" t="n">
        <v>309.95</v>
      </c>
      <c r="K27" t="n">
        <v>61.82</v>
      </c>
      <c r="L27" t="n">
        <v>7.25</v>
      </c>
      <c r="M27" t="n">
        <v>30</v>
      </c>
      <c r="N27" t="n">
        <v>90.88</v>
      </c>
      <c r="O27" t="n">
        <v>38461.6</v>
      </c>
      <c r="P27" t="n">
        <v>309.57</v>
      </c>
      <c r="Q27" t="n">
        <v>1319.24</v>
      </c>
      <c r="R27" t="n">
        <v>89.03</v>
      </c>
      <c r="S27" t="n">
        <v>59.92</v>
      </c>
      <c r="T27" t="n">
        <v>14361.15</v>
      </c>
      <c r="U27" t="n">
        <v>0.67</v>
      </c>
      <c r="V27" t="n">
        <v>0.9399999999999999</v>
      </c>
      <c r="W27" t="n">
        <v>0.21</v>
      </c>
      <c r="X27" t="n">
        <v>0.87</v>
      </c>
      <c r="Y27" t="n">
        <v>1</v>
      </c>
      <c r="Z27" t="n">
        <v>10</v>
      </c>
      <c r="AA27" t="n">
        <v>373.8378787060385</v>
      </c>
      <c r="AB27" t="n">
        <v>511.5014782088247</v>
      </c>
      <c r="AC27" t="n">
        <v>462.6844950254072</v>
      </c>
      <c r="AD27" t="n">
        <v>373837.8787060385</v>
      </c>
      <c r="AE27" t="n">
        <v>511501.4782088246</v>
      </c>
      <c r="AF27" t="n">
        <v>3.759937795273131e-06</v>
      </c>
      <c r="AG27" t="n">
        <v>6.634837962962963</v>
      </c>
      <c r="AH27" t="n">
        <v>462684.4950254072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4.3766</v>
      </c>
      <c r="E28" t="n">
        <v>22.85</v>
      </c>
      <c r="F28" t="n">
        <v>18.13</v>
      </c>
      <c r="G28" t="n">
        <v>35.09</v>
      </c>
      <c r="H28" t="n">
        <v>0.43</v>
      </c>
      <c r="I28" t="n">
        <v>31</v>
      </c>
      <c r="J28" t="n">
        <v>310.5</v>
      </c>
      <c r="K28" t="n">
        <v>61.82</v>
      </c>
      <c r="L28" t="n">
        <v>7.5</v>
      </c>
      <c r="M28" t="n">
        <v>29</v>
      </c>
      <c r="N28" t="n">
        <v>91.18000000000001</v>
      </c>
      <c r="O28" t="n">
        <v>38528.81</v>
      </c>
      <c r="P28" t="n">
        <v>308.07</v>
      </c>
      <c r="Q28" t="n">
        <v>1319.15</v>
      </c>
      <c r="R28" t="n">
        <v>88.31</v>
      </c>
      <c r="S28" t="n">
        <v>59.92</v>
      </c>
      <c r="T28" t="n">
        <v>14005.92</v>
      </c>
      <c r="U28" t="n">
        <v>0.68</v>
      </c>
      <c r="V28" t="n">
        <v>0.9399999999999999</v>
      </c>
      <c r="W28" t="n">
        <v>0.22</v>
      </c>
      <c r="X28" t="n">
        <v>0.85</v>
      </c>
      <c r="Y28" t="n">
        <v>1</v>
      </c>
      <c r="Z28" t="n">
        <v>10</v>
      </c>
      <c r="AA28" t="n">
        <v>372.1868701290927</v>
      </c>
      <c r="AB28" t="n">
        <v>509.2424954364897</v>
      </c>
      <c r="AC28" t="n">
        <v>460.6411063983615</v>
      </c>
      <c r="AD28" t="n">
        <v>372186.8701290927</v>
      </c>
      <c r="AE28" t="n">
        <v>509242.4954364897</v>
      </c>
      <c r="AF28" t="n">
        <v>3.772522639796511e-06</v>
      </c>
      <c r="AG28" t="n">
        <v>6.611689814814816</v>
      </c>
      <c r="AH28" t="n">
        <v>460641.1063983615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4.393</v>
      </c>
      <c r="E29" t="n">
        <v>22.76</v>
      </c>
      <c r="F29" t="n">
        <v>18.1</v>
      </c>
      <c r="G29" t="n">
        <v>36.2</v>
      </c>
      <c r="H29" t="n">
        <v>0.44</v>
      </c>
      <c r="I29" t="n">
        <v>30</v>
      </c>
      <c r="J29" t="n">
        <v>311.04</v>
      </c>
      <c r="K29" t="n">
        <v>61.82</v>
      </c>
      <c r="L29" t="n">
        <v>7.75</v>
      </c>
      <c r="M29" t="n">
        <v>28</v>
      </c>
      <c r="N29" t="n">
        <v>91.47</v>
      </c>
      <c r="O29" t="n">
        <v>38596.15</v>
      </c>
      <c r="P29" t="n">
        <v>307.44</v>
      </c>
      <c r="Q29" t="n">
        <v>1319.14</v>
      </c>
      <c r="R29" t="n">
        <v>87.38</v>
      </c>
      <c r="S29" t="n">
        <v>59.92</v>
      </c>
      <c r="T29" t="n">
        <v>13546.16</v>
      </c>
      <c r="U29" t="n">
        <v>0.6899999999999999</v>
      </c>
      <c r="V29" t="n">
        <v>0.9399999999999999</v>
      </c>
      <c r="W29" t="n">
        <v>0.21</v>
      </c>
      <c r="X29" t="n">
        <v>0.82</v>
      </c>
      <c r="Y29" t="n">
        <v>1</v>
      </c>
      <c r="Z29" t="n">
        <v>10</v>
      </c>
      <c r="AA29" t="n">
        <v>357.986571086142</v>
      </c>
      <c r="AB29" t="n">
        <v>489.8130198129449</v>
      </c>
      <c r="AC29" t="n">
        <v>443.0659526588877</v>
      </c>
      <c r="AD29" t="n">
        <v>357986.571086142</v>
      </c>
      <c r="AE29" t="n">
        <v>489813.0198129449</v>
      </c>
      <c r="AF29" t="n">
        <v>3.786659040494008e-06</v>
      </c>
      <c r="AG29" t="n">
        <v>6.585648148148149</v>
      </c>
      <c r="AH29" t="n">
        <v>443065.9526588877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4.4115</v>
      </c>
      <c r="E30" t="n">
        <v>22.67</v>
      </c>
      <c r="F30" t="n">
        <v>18.06</v>
      </c>
      <c r="G30" t="n">
        <v>37.36</v>
      </c>
      <c r="H30" t="n">
        <v>0.46</v>
      </c>
      <c r="I30" t="n">
        <v>29</v>
      </c>
      <c r="J30" t="n">
        <v>311.59</v>
      </c>
      <c r="K30" t="n">
        <v>61.82</v>
      </c>
      <c r="L30" t="n">
        <v>8</v>
      </c>
      <c r="M30" t="n">
        <v>27</v>
      </c>
      <c r="N30" t="n">
        <v>91.77</v>
      </c>
      <c r="O30" t="n">
        <v>38663.62</v>
      </c>
      <c r="P30" t="n">
        <v>305.82</v>
      </c>
      <c r="Q30" t="n">
        <v>1319.15</v>
      </c>
      <c r="R30" t="n">
        <v>86.03</v>
      </c>
      <c r="S30" t="n">
        <v>59.92</v>
      </c>
      <c r="T30" t="n">
        <v>12876.31</v>
      </c>
      <c r="U30" t="n">
        <v>0.7</v>
      </c>
      <c r="V30" t="n">
        <v>0.9399999999999999</v>
      </c>
      <c r="W30" t="n">
        <v>0.21</v>
      </c>
      <c r="X30" t="n">
        <v>0.78</v>
      </c>
      <c r="Y30" t="n">
        <v>1</v>
      </c>
      <c r="Z30" t="n">
        <v>10</v>
      </c>
      <c r="AA30" t="n">
        <v>356.0323649008421</v>
      </c>
      <c r="AB30" t="n">
        <v>487.1391886967252</v>
      </c>
      <c r="AC30" t="n">
        <v>440.6473082316544</v>
      </c>
      <c r="AD30" t="n">
        <v>356032.3649008421</v>
      </c>
      <c r="AE30" t="n">
        <v>487139.1886967252</v>
      </c>
      <c r="AF30" t="n">
        <v>3.802605590061306e-06</v>
      </c>
      <c r="AG30" t="n">
        <v>6.559606481481482</v>
      </c>
      <c r="AH30" t="n">
        <v>440647.3082316545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4.432</v>
      </c>
      <c r="E31" t="n">
        <v>22.56</v>
      </c>
      <c r="F31" t="n">
        <v>18.01</v>
      </c>
      <c r="G31" t="n">
        <v>38.59</v>
      </c>
      <c r="H31" t="n">
        <v>0.47</v>
      </c>
      <c r="I31" t="n">
        <v>28</v>
      </c>
      <c r="J31" t="n">
        <v>312.14</v>
      </c>
      <c r="K31" t="n">
        <v>61.82</v>
      </c>
      <c r="L31" t="n">
        <v>8.25</v>
      </c>
      <c r="M31" t="n">
        <v>26</v>
      </c>
      <c r="N31" t="n">
        <v>92.06999999999999</v>
      </c>
      <c r="O31" t="n">
        <v>38731.35</v>
      </c>
      <c r="P31" t="n">
        <v>304.07</v>
      </c>
      <c r="Q31" t="n">
        <v>1319.22</v>
      </c>
      <c r="R31" t="n">
        <v>84.29000000000001</v>
      </c>
      <c r="S31" t="n">
        <v>59.92</v>
      </c>
      <c r="T31" t="n">
        <v>12010.16</v>
      </c>
      <c r="U31" t="n">
        <v>0.71</v>
      </c>
      <c r="V31" t="n">
        <v>0.9399999999999999</v>
      </c>
      <c r="W31" t="n">
        <v>0.21</v>
      </c>
      <c r="X31" t="n">
        <v>0.73</v>
      </c>
      <c r="Y31" t="n">
        <v>1</v>
      </c>
      <c r="Z31" t="n">
        <v>10</v>
      </c>
      <c r="AA31" t="n">
        <v>353.8932660798542</v>
      </c>
      <c r="AB31" t="n">
        <v>484.21237931947</v>
      </c>
      <c r="AC31" t="n">
        <v>437.9998294335617</v>
      </c>
      <c r="AD31" t="n">
        <v>353893.2660798542</v>
      </c>
      <c r="AE31" t="n">
        <v>484212.37931947</v>
      </c>
      <c r="AF31" t="n">
        <v>3.820276090933176e-06</v>
      </c>
      <c r="AG31" t="n">
        <v>6.527777777777778</v>
      </c>
      <c r="AH31" t="n">
        <v>437999.8294335617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4.4697</v>
      </c>
      <c r="E32" t="n">
        <v>22.37</v>
      </c>
      <c r="F32" t="n">
        <v>17.88</v>
      </c>
      <c r="G32" t="n">
        <v>39.72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25</v>
      </c>
      <c r="N32" t="n">
        <v>92.37</v>
      </c>
      <c r="O32" t="n">
        <v>38799.09</v>
      </c>
      <c r="P32" t="n">
        <v>300.45</v>
      </c>
      <c r="Q32" t="n">
        <v>1319.08</v>
      </c>
      <c r="R32" t="n">
        <v>79.87</v>
      </c>
      <c r="S32" t="n">
        <v>59.92</v>
      </c>
      <c r="T32" t="n">
        <v>9806.059999999999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349.5075797105759</v>
      </c>
      <c r="AB32" t="n">
        <v>478.2116897461962</v>
      </c>
      <c r="AC32" t="n">
        <v>432.5718372511403</v>
      </c>
      <c r="AD32" t="n">
        <v>349507.5797105759</v>
      </c>
      <c r="AE32" t="n">
        <v>478211.6897461962</v>
      </c>
      <c r="AF32" t="n">
        <v>3.852772573024372e-06</v>
      </c>
      <c r="AG32" t="n">
        <v>6.472800925925926</v>
      </c>
      <c r="AH32" t="n">
        <v>432571.8372511403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18.07</v>
      </c>
      <c r="G33" t="n">
        <v>41.7</v>
      </c>
      <c r="H33" t="n">
        <v>0.5</v>
      </c>
      <c r="I33" t="n">
        <v>26</v>
      </c>
      <c r="J33" t="n">
        <v>313.24</v>
      </c>
      <c r="K33" t="n">
        <v>61.82</v>
      </c>
      <c r="L33" t="n">
        <v>8.75</v>
      </c>
      <c r="M33" t="n">
        <v>24</v>
      </c>
      <c r="N33" t="n">
        <v>92.67</v>
      </c>
      <c r="O33" t="n">
        <v>38866.96</v>
      </c>
      <c r="P33" t="n">
        <v>303.75</v>
      </c>
      <c r="Q33" t="n">
        <v>1319.1</v>
      </c>
      <c r="R33" t="n">
        <v>87.25</v>
      </c>
      <c r="S33" t="n">
        <v>59.92</v>
      </c>
      <c r="T33" t="n">
        <v>13502.09</v>
      </c>
      <c r="U33" t="n">
        <v>0.6899999999999999</v>
      </c>
      <c r="V33" t="n">
        <v>0.9399999999999999</v>
      </c>
      <c r="W33" t="n">
        <v>0.19</v>
      </c>
      <c r="X33" t="n">
        <v>0.79</v>
      </c>
      <c r="Y33" t="n">
        <v>1</v>
      </c>
      <c r="Z33" t="n">
        <v>10</v>
      </c>
      <c r="AA33" t="n">
        <v>353.3845533898573</v>
      </c>
      <c r="AB33" t="n">
        <v>483.5163361741965</v>
      </c>
      <c r="AC33" t="n">
        <v>437.3702156691703</v>
      </c>
      <c r="AD33" t="n">
        <v>353384.5533898573</v>
      </c>
      <c r="AE33" t="n">
        <v>483516.3361741965</v>
      </c>
      <c r="AF33" t="n">
        <v>3.829240637716955e-06</v>
      </c>
      <c r="AG33" t="n">
        <v>6.513310185185186</v>
      </c>
      <c r="AH33" t="n">
        <v>437370.2156691703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4.4454</v>
      </c>
      <c r="E34" t="n">
        <v>22.5</v>
      </c>
      <c r="F34" t="n">
        <v>18.05</v>
      </c>
      <c r="G34" t="n">
        <v>41.66</v>
      </c>
      <c r="H34" t="n">
        <v>0.51</v>
      </c>
      <c r="I34" t="n">
        <v>26</v>
      </c>
      <c r="J34" t="n">
        <v>313.79</v>
      </c>
      <c r="K34" t="n">
        <v>61.82</v>
      </c>
      <c r="L34" t="n">
        <v>9</v>
      </c>
      <c r="M34" t="n">
        <v>24</v>
      </c>
      <c r="N34" t="n">
        <v>92.97</v>
      </c>
      <c r="O34" t="n">
        <v>38934.97</v>
      </c>
      <c r="P34" t="n">
        <v>302.46</v>
      </c>
      <c r="Q34" t="n">
        <v>1319.1</v>
      </c>
      <c r="R34" t="n">
        <v>86.02</v>
      </c>
      <c r="S34" t="n">
        <v>59.92</v>
      </c>
      <c r="T34" t="n">
        <v>12887.19</v>
      </c>
      <c r="U34" t="n">
        <v>0.7</v>
      </c>
      <c r="V34" t="n">
        <v>0.9399999999999999</v>
      </c>
      <c r="W34" t="n">
        <v>0.21</v>
      </c>
      <c r="X34" t="n">
        <v>0.78</v>
      </c>
      <c r="Y34" t="n">
        <v>1</v>
      </c>
      <c r="Z34" t="n">
        <v>10</v>
      </c>
      <c r="AA34" t="n">
        <v>352.4731475888336</v>
      </c>
      <c r="AB34" t="n">
        <v>482.2693105488496</v>
      </c>
      <c r="AC34" t="n">
        <v>436.2422044192951</v>
      </c>
      <c r="AD34" t="n">
        <v>352473.1475888336</v>
      </c>
      <c r="AE34" t="n">
        <v>482269.3105488496</v>
      </c>
      <c r="AF34" t="n">
        <v>3.831826564673814e-06</v>
      </c>
      <c r="AG34" t="n">
        <v>6.510416666666667</v>
      </c>
      <c r="AH34" t="n">
        <v>436242.2044192951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4.4676</v>
      </c>
      <c r="E35" t="n">
        <v>22.38</v>
      </c>
      <c r="F35" t="n">
        <v>18</v>
      </c>
      <c r="G35" t="n">
        <v>43.19</v>
      </c>
      <c r="H35" t="n">
        <v>0.52</v>
      </c>
      <c r="I35" t="n">
        <v>25</v>
      </c>
      <c r="J35" t="n">
        <v>314.34</v>
      </c>
      <c r="K35" t="n">
        <v>61.82</v>
      </c>
      <c r="L35" t="n">
        <v>9.25</v>
      </c>
      <c r="M35" t="n">
        <v>23</v>
      </c>
      <c r="N35" t="n">
        <v>93.27</v>
      </c>
      <c r="O35" t="n">
        <v>39003.11</v>
      </c>
      <c r="P35" t="n">
        <v>300.7</v>
      </c>
      <c r="Q35" t="n">
        <v>1319.08</v>
      </c>
      <c r="R35" t="n">
        <v>84.22</v>
      </c>
      <c r="S35" t="n">
        <v>59.92</v>
      </c>
      <c r="T35" t="n">
        <v>11991.29</v>
      </c>
      <c r="U35" t="n">
        <v>0.71</v>
      </c>
      <c r="V35" t="n">
        <v>0.9399999999999999</v>
      </c>
      <c r="W35" t="n">
        <v>0.2</v>
      </c>
      <c r="X35" t="n">
        <v>0.72</v>
      </c>
      <c r="Y35" t="n">
        <v>1</v>
      </c>
      <c r="Z35" t="n">
        <v>10</v>
      </c>
      <c r="AA35" t="n">
        <v>350.1079123403473</v>
      </c>
      <c r="AB35" t="n">
        <v>479.0330913350559</v>
      </c>
      <c r="AC35" t="n">
        <v>433.3148454252037</v>
      </c>
      <c r="AD35" t="n">
        <v>350107.9123403473</v>
      </c>
      <c r="AE35" t="n">
        <v>479033.0913350559</v>
      </c>
      <c r="AF35" t="n">
        <v>3.850962424154571e-06</v>
      </c>
      <c r="AG35" t="n">
        <v>6.475694444444444</v>
      </c>
      <c r="AH35" t="n">
        <v>433314.8454252037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4.4874</v>
      </c>
      <c r="E36" t="n">
        <v>22.28</v>
      </c>
      <c r="F36" t="n">
        <v>17.95</v>
      </c>
      <c r="G36" t="n">
        <v>44.89</v>
      </c>
      <c r="H36" t="n">
        <v>0.54</v>
      </c>
      <c r="I36" t="n">
        <v>24</v>
      </c>
      <c r="J36" t="n">
        <v>314.9</v>
      </c>
      <c r="K36" t="n">
        <v>61.82</v>
      </c>
      <c r="L36" t="n">
        <v>9.5</v>
      </c>
      <c r="M36" t="n">
        <v>22</v>
      </c>
      <c r="N36" t="n">
        <v>93.56999999999999</v>
      </c>
      <c r="O36" t="n">
        <v>39071.38</v>
      </c>
      <c r="P36" t="n">
        <v>299.66</v>
      </c>
      <c r="Q36" t="n">
        <v>1319.12</v>
      </c>
      <c r="R36" t="n">
        <v>82.73999999999999</v>
      </c>
      <c r="S36" t="n">
        <v>59.92</v>
      </c>
      <c r="T36" t="n">
        <v>11254.4</v>
      </c>
      <c r="U36" t="n">
        <v>0.72</v>
      </c>
      <c r="V36" t="n">
        <v>0.95</v>
      </c>
      <c r="W36" t="n">
        <v>0.2</v>
      </c>
      <c r="X36" t="n">
        <v>0.68</v>
      </c>
      <c r="Y36" t="n">
        <v>1</v>
      </c>
      <c r="Z36" t="n">
        <v>10</v>
      </c>
      <c r="AA36" t="n">
        <v>348.4380796633061</v>
      </c>
      <c r="AB36" t="n">
        <v>476.7483525985095</v>
      </c>
      <c r="AC36" t="n">
        <v>431.2481589470224</v>
      </c>
      <c r="AD36" t="n">
        <v>348438.0796633061</v>
      </c>
      <c r="AE36" t="n">
        <v>476748.3525985095</v>
      </c>
      <c r="AF36" t="n">
        <v>3.868029542069841e-06</v>
      </c>
      <c r="AG36" t="n">
        <v>6.44675925925926</v>
      </c>
      <c r="AH36" t="n">
        <v>431248.1589470224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4.5072</v>
      </c>
      <c r="E37" t="n">
        <v>22.19</v>
      </c>
      <c r="F37" t="n">
        <v>17.91</v>
      </c>
      <c r="G37" t="n">
        <v>46.73</v>
      </c>
      <c r="H37" t="n">
        <v>0.55</v>
      </c>
      <c r="I37" t="n">
        <v>23</v>
      </c>
      <c r="J37" t="n">
        <v>315.45</v>
      </c>
      <c r="K37" t="n">
        <v>61.82</v>
      </c>
      <c r="L37" t="n">
        <v>9.75</v>
      </c>
      <c r="M37" t="n">
        <v>21</v>
      </c>
      <c r="N37" t="n">
        <v>93.88</v>
      </c>
      <c r="O37" t="n">
        <v>39139.8</v>
      </c>
      <c r="P37" t="n">
        <v>297.76</v>
      </c>
      <c r="Q37" t="n">
        <v>1319.08</v>
      </c>
      <c r="R37" t="n">
        <v>81.34999999999999</v>
      </c>
      <c r="S37" t="n">
        <v>59.92</v>
      </c>
      <c r="T37" t="n">
        <v>10564.49</v>
      </c>
      <c r="U37" t="n">
        <v>0.74</v>
      </c>
      <c r="V37" t="n">
        <v>0.95</v>
      </c>
      <c r="W37" t="n">
        <v>0.2</v>
      </c>
      <c r="X37" t="n">
        <v>0.63</v>
      </c>
      <c r="Y37" t="n">
        <v>1</v>
      </c>
      <c r="Z37" t="n">
        <v>10</v>
      </c>
      <c r="AA37" t="n">
        <v>346.3514221643103</v>
      </c>
      <c r="AB37" t="n">
        <v>473.8932957515516</v>
      </c>
      <c r="AC37" t="n">
        <v>428.6655847184407</v>
      </c>
      <c r="AD37" t="n">
        <v>346351.4221643103</v>
      </c>
      <c r="AE37" t="n">
        <v>473893.2957515516</v>
      </c>
      <c r="AF37" t="n">
        <v>3.885096659985111e-06</v>
      </c>
      <c r="AG37" t="n">
        <v>6.420717592592593</v>
      </c>
      <c r="AH37" t="n">
        <v>428665.5847184407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4.5038</v>
      </c>
      <c r="E38" t="n">
        <v>22.2</v>
      </c>
      <c r="F38" t="n">
        <v>17.93</v>
      </c>
      <c r="G38" t="n">
        <v>46.77</v>
      </c>
      <c r="H38" t="n">
        <v>0.5600000000000001</v>
      </c>
      <c r="I38" t="n">
        <v>23</v>
      </c>
      <c r="J38" t="n">
        <v>316.01</v>
      </c>
      <c r="K38" t="n">
        <v>61.82</v>
      </c>
      <c r="L38" t="n">
        <v>10</v>
      </c>
      <c r="M38" t="n">
        <v>21</v>
      </c>
      <c r="N38" t="n">
        <v>94.18000000000001</v>
      </c>
      <c r="O38" t="n">
        <v>39208.35</v>
      </c>
      <c r="P38" t="n">
        <v>297.39</v>
      </c>
      <c r="Q38" t="n">
        <v>1319.08</v>
      </c>
      <c r="R38" t="n">
        <v>81.92</v>
      </c>
      <c r="S38" t="n">
        <v>59.92</v>
      </c>
      <c r="T38" t="n">
        <v>10850.65</v>
      </c>
      <c r="U38" t="n">
        <v>0.73</v>
      </c>
      <c r="V38" t="n">
        <v>0.95</v>
      </c>
      <c r="W38" t="n">
        <v>0.2</v>
      </c>
      <c r="X38" t="n">
        <v>0.65</v>
      </c>
      <c r="Y38" t="n">
        <v>1</v>
      </c>
      <c r="Z38" t="n">
        <v>10</v>
      </c>
      <c r="AA38" t="n">
        <v>346.3739414638405</v>
      </c>
      <c r="AB38" t="n">
        <v>473.9241076506503</v>
      </c>
      <c r="AC38" t="n">
        <v>428.6934559731341</v>
      </c>
      <c r="AD38" t="n">
        <v>346373.9414638405</v>
      </c>
      <c r="AE38" t="n">
        <v>473924.1076506503</v>
      </c>
      <c r="AF38" t="n">
        <v>3.882165942767338e-06</v>
      </c>
      <c r="AG38" t="n">
        <v>6.423611111111111</v>
      </c>
      <c r="AH38" t="n">
        <v>428693.4559731341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4.525</v>
      </c>
      <c r="E39" t="n">
        <v>22.1</v>
      </c>
      <c r="F39" t="n">
        <v>17.88</v>
      </c>
      <c r="G39" t="n">
        <v>48.76</v>
      </c>
      <c r="H39" t="n">
        <v>0.58</v>
      </c>
      <c r="I39" t="n">
        <v>22</v>
      </c>
      <c r="J39" t="n">
        <v>316.56</v>
      </c>
      <c r="K39" t="n">
        <v>61.82</v>
      </c>
      <c r="L39" t="n">
        <v>10.25</v>
      </c>
      <c r="M39" t="n">
        <v>20</v>
      </c>
      <c r="N39" t="n">
        <v>94.48999999999999</v>
      </c>
      <c r="O39" t="n">
        <v>39277.04</v>
      </c>
      <c r="P39" t="n">
        <v>295.66</v>
      </c>
      <c r="Q39" t="n">
        <v>1319.11</v>
      </c>
      <c r="R39" t="n">
        <v>80.31</v>
      </c>
      <c r="S39" t="n">
        <v>59.92</v>
      </c>
      <c r="T39" t="n">
        <v>10050.55</v>
      </c>
      <c r="U39" t="n">
        <v>0.75</v>
      </c>
      <c r="V39" t="n">
        <v>0.95</v>
      </c>
      <c r="W39" t="n">
        <v>0.2</v>
      </c>
      <c r="X39" t="n">
        <v>0.6</v>
      </c>
      <c r="Y39" t="n">
        <v>1</v>
      </c>
      <c r="Z39" t="n">
        <v>10</v>
      </c>
      <c r="AA39" t="n">
        <v>344.2994479582056</v>
      </c>
      <c r="AB39" t="n">
        <v>471.0856941160464</v>
      </c>
      <c r="AC39" t="n">
        <v>426.1259366425344</v>
      </c>
      <c r="AD39" t="n">
        <v>344299.4479582057</v>
      </c>
      <c r="AE39" t="n">
        <v>471085.6941160464</v>
      </c>
      <c r="AF39" t="n">
        <v>3.900439826595808e-06</v>
      </c>
      <c r="AG39" t="n">
        <v>6.394675925925926</v>
      </c>
      <c r="AH39" t="n">
        <v>426125.9366425344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4.5218</v>
      </c>
      <c r="E40" t="n">
        <v>22.12</v>
      </c>
      <c r="F40" t="n">
        <v>17.9</v>
      </c>
      <c r="G40" t="n">
        <v>48.81</v>
      </c>
      <c r="H40" t="n">
        <v>0.59</v>
      </c>
      <c r="I40" t="n">
        <v>22</v>
      </c>
      <c r="J40" t="n">
        <v>317.12</v>
      </c>
      <c r="K40" t="n">
        <v>61.82</v>
      </c>
      <c r="L40" t="n">
        <v>10.5</v>
      </c>
      <c r="M40" t="n">
        <v>20</v>
      </c>
      <c r="N40" t="n">
        <v>94.8</v>
      </c>
      <c r="O40" t="n">
        <v>39345.87</v>
      </c>
      <c r="P40" t="n">
        <v>295.73</v>
      </c>
      <c r="Q40" t="n">
        <v>1319.13</v>
      </c>
      <c r="R40" t="n">
        <v>80.88</v>
      </c>
      <c r="S40" t="n">
        <v>59.92</v>
      </c>
      <c r="T40" t="n">
        <v>10335.62</v>
      </c>
      <c r="U40" t="n">
        <v>0.74</v>
      </c>
      <c r="V40" t="n">
        <v>0.95</v>
      </c>
      <c r="W40" t="n">
        <v>0.2</v>
      </c>
      <c r="X40" t="n">
        <v>0.62</v>
      </c>
      <c r="Y40" t="n">
        <v>1</v>
      </c>
      <c r="Z40" t="n">
        <v>10</v>
      </c>
      <c r="AA40" t="n">
        <v>344.5463319292521</v>
      </c>
      <c r="AB40" t="n">
        <v>471.4234916569843</v>
      </c>
      <c r="AC40" t="n">
        <v>426.4314952602671</v>
      </c>
      <c r="AD40" t="n">
        <v>344546.3319292521</v>
      </c>
      <c r="AE40" t="n">
        <v>471423.4916569843</v>
      </c>
      <c r="AF40" t="n">
        <v>3.897681504508492e-06</v>
      </c>
      <c r="AG40" t="n">
        <v>6.400462962962963</v>
      </c>
      <c r="AH40" t="n">
        <v>426431.4952602671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4.5422</v>
      </c>
      <c r="E41" t="n">
        <v>22.02</v>
      </c>
      <c r="F41" t="n">
        <v>17.85</v>
      </c>
      <c r="G41" t="n">
        <v>51.01</v>
      </c>
      <c r="H41" t="n">
        <v>0.6</v>
      </c>
      <c r="I41" t="n">
        <v>21</v>
      </c>
      <c r="J41" t="n">
        <v>317.68</v>
      </c>
      <c r="K41" t="n">
        <v>61.82</v>
      </c>
      <c r="L41" t="n">
        <v>10.75</v>
      </c>
      <c r="M41" t="n">
        <v>19</v>
      </c>
      <c r="N41" t="n">
        <v>95.11</v>
      </c>
      <c r="O41" t="n">
        <v>39414.84</v>
      </c>
      <c r="P41" t="n">
        <v>293.93</v>
      </c>
      <c r="Q41" t="n">
        <v>1319.1</v>
      </c>
      <c r="R41" t="n">
        <v>79.41</v>
      </c>
      <c r="S41" t="n">
        <v>59.92</v>
      </c>
      <c r="T41" t="n">
        <v>9603.719999999999</v>
      </c>
      <c r="U41" t="n">
        <v>0.75</v>
      </c>
      <c r="V41" t="n">
        <v>0.95</v>
      </c>
      <c r="W41" t="n">
        <v>0.2</v>
      </c>
      <c r="X41" t="n">
        <v>0.57</v>
      </c>
      <c r="Y41" t="n">
        <v>1</v>
      </c>
      <c r="Z41" t="n">
        <v>10</v>
      </c>
      <c r="AA41" t="n">
        <v>342.4882363669131</v>
      </c>
      <c r="AB41" t="n">
        <v>468.6075145118239</v>
      </c>
      <c r="AC41" t="n">
        <v>423.884271021592</v>
      </c>
      <c r="AD41" t="n">
        <v>342488.2363669131</v>
      </c>
      <c r="AE41" t="n">
        <v>468607.5145118239</v>
      </c>
      <c r="AF41" t="n">
        <v>3.915265807815133e-06</v>
      </c>
      <c r="AG41" t="n">
        <v>6.371527777777778</v>
      </c>
      <c r="AH41" t="n">
        <v>423884.271021592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4.5633</v>
      </c>
      <c r="E42" t="n">
        <v>21.91</v>
      </c>
      <c r="F42" t="n">
        <v>17.81</v>
      </c>
      <c r="G42" t="n">
        <v>53.42</v>
      </c>
      <c r="H42" t="n">
        <v>0.62</v>
      </c>
      <c r="I42" t="n">
        <v>20</v>
      </c>
      <c r="J42" t="n">
        <v>318.24</v>
      </c>
      <c r="K42" t="n">
        <v>61.82</v>
      </c>
      <c r="L42" t="n">
        <v>11</v>
      </c>
      <c r="M42" t="n">
        <v>18</v>
      </c>
      <c r="N42" t="n">
        <v>95.42</v>
      </c>
      <c r="O42" t="n">
        <v>39483.95</v>
      </c>
      <c r="P42" t="n">
        <v>291.95</v>
      </c>
      <c r="Q42" t="n">
        <v>1319.13</v>
      </c>
      <c r="R42" t="n">
        <v>77.73999999999999</v>
      </c>
      <c r="S42" t="n">
        <v>59.92</v>
      </c>
      <c r="T42" t="n">
        <v>8774.799999999999</v>
      </c>
      <c r="U42" t="n">
        <v>0.77</v>
      </c>
      <c r="V42" t="n">
        <v>0.95</v>
      </c>
      <c r="W42" t="n">
        <v>0.2</v>
      </c>
      <c r="X42" t="n">
        <v>0.53</v>
      </c>
      <c r="Y42" t="n">
        <v>1</v>
      </c>
      <c r="Z42" t="n">
        <v>10</v>
      </c>
      <c r="AA42" t="n">
        <v>340.3509224572076</v>
      </c>
      <c r="AB42" t="n">
        <v>465.68314732893</v>
      </c>
      <c r="AC42" t="n">
        <v>421.2390013382584</v>
      </c>
      <c r="AD42" t="n">
        <v>340350.9224572076</v>
      </c>
      <c r="AE42" t="n">
        <v>465683.14732893</v>
      </c>
      <c r="AF42" t="n">
        <v>3.933453494078376e-06</v>
      </c>
      <c r="AG42" t="n">
        <v>6.339699074074074</v>
      </c>
      <c r="AH42" t="n">
        <v>421239.0013382584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4.5639</v>
      </c>
      <c r="E43" t="n">
        <v>21.91</v>
      </c>
      <c r="F43" t="n">
        <v>17.8</v>
      </c>
      <c r="G43" t="n">
        <v>53.41</v>
      </c>
      <c r="H43" t="n">
        <v>0.63</v>
      </c>
      <c r="I43" t="n">
        <v>20</v>
      </c>
      <c r="J43" t="n">
        <v>318.8</v>
      </c>
      <c r="K43" t="n">
        <v>61.82</v>
      </c>
      <c r="L43" t="n">
        <v>11.25</v>
      </c>
      <c r="M43" t="n">
        <v>18</v>
      </c>
      <c r="N43" t="n">
        <v>95.73</v>
      </c>
      <c r="O43" t="n">
        <v>39553.2</v>
      </c>
      <c r="P43" t="n">
        <v>290.97</v>
      </c>
      <c r="Q43" t="n">
        <v>1319.1</v>
      </c>
      <c r="R43" t="n">
        <v>77.72</v>
      </c>
      <c r="S43" t="n">
        <v>59.92</v>
      </c>
      <c r="T43" t="n">
        <v>8766.4</v>
      </c>
      <c r="U43" t="n">
        <v>0.77</v>
      </c>
      <c r="V43" t="n">
        <v>0.95</v>
      </c>
      <c r="W43" t="n">
        <v>0.19</v>
      </c>
      <c r="X43" t="n">
        <v>0.53</v>
      </c>
      <c r="Y43" t="n">
        <v>1</v>
      </c>
      <c r="Z43" t="n">
        <v>10</v>
      </c>
      <c r="AA43" t="n">
        <v>339.7746656471606</v>
      </c>
      <c r="AB43" t="n">
        <v>464.8946873387676</v>
      </c>
      <c r="AC43" t="n">
        <v>420.5257908629465</v>
      </c>
      <c r="AD43" t="n">
        <v>339774.6656471607</v>
      </c>
      <c r="AE43" t="n">
        <v>464894.6873387676</v>
      </c>
      <c r="AF43" t="n">
        <v>3.933970679469748e-06</v>
      </c>
      <c r="AG43" t="n">
        <v>6.339699074074074</v>
      </c>
      <c r="AH43" t="n">
        <v>420525.7908629465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4.5603</v>
      </c>
      <c r="E44" t="n">
        <v>21.93</v>
      </c>
      <c r="F44" t="n">
        <v>17.82</v>
      </c>
      <c r="G44" t="n">
        <v>53.46</v>
      </c>
      <c r="H44" t="n">
        <v>0.64</v>
      </c>
      <c r="I44" t="n">
        <v>20</v>
      </c>
      <c r="J44" t="n">
        <v>319.36</v>
      </c>
      <c r="K44" t="n">
        <v>61.82</v>
      </c>
      <c r="L44" t="n">
        <v>11.5</v>
      </c>
      <c r="M44" t="n">
        <v>18</v>
      </c>
      <c r="N44" t="n">
        <v>96.04000000000001</v>
      </c>
      <c r="O44" t="n">
        <v>39622.59</v>
      </c>
      <c r="P44" t="n">
        <v>290.01</v>
      </c>
      <c r="Q44" t="n">
        <v>1319.08</v>
      </c>
      <c r="R44" t="n">
        <v>78.29000000000001</v>
      </c>
      <c r="S44" t="n">
        <v>59.92</v>
      </c>
      <c r="T44" t="n">
        <v>9050.08</v>
      </c>
      <c r="U44" t="n">
        <v>0.77</v>
      </c>
      <c r="V44" t="n">
        <v>0.95</v>
      </c>
      <c r="W44" t="n">
        <v>0.2</v>
      </c>
      <c r="X44" t="n">
        <v>0.54</v>
      </c>
      <c r="Y44" t="n">
        <v>1</v>
      </c>
      <c r="Z44" t="n">
        <v>10</v>
      </c>
      <c r="AA44" t="n">
        <v>339.4881592821083</v>
      </c>
      <c r="AB44" t="n">
        <v>464.5026766903342</v>
      </c>
      <c r="AC44" t="n">
        <v>420.1711931606092</v>
      </c>
      <c r="AD44" t="n">
        <v>339488.1592821083</v>
      </c>
      <c r="AE44" t="n">
        <v>464502.6766903342</v>
      </c>
      <c r="AF44" t="n">
        <v>3.930867567121517e-06</v>
      </c>
      <c r="AG44" t="n">
        <v>6.345486111111111</v>
      </c>
      <c r="AH44" t="n">
        <v>420171.1931606092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4.579</v>
      </c>
      <c r="E45" t="n">
        <v>21.84</v>
      </c>
      <c r="F45" t="n">
        <v>17.79</v>
      </c>
      <c r="G45" t="n">
        <v>56.17</v>
      </c>
      <c r="H45" t="n">
        <v>0.65</v>
      </c>
      <c r="I45" t="n">
        <v>19</v>
      </c>
      <c r="J45" t="n">
        <v>319.93</v>
      </c>
      <c r="K45" t="n">
        <v>61.82</v>
      </c>
      <c r="L45" t="n">
        <v>11.75</v>
      </c>
      <c r="M45" t="n">
        <v>17</v>
      </c>
      <c r="N45" t="n">
        <v>96.36</v>
      </c>
      <c r="O45" t="n">
        <v>39692.13</v>
      </c>
      <c r="P45" t="n">
        <v>289.43</v>
      </c>
      <c r="Q45" t="n">
        <v>1319.09</v>
      </c>
      <c r="R45" t="n">
        <v>77.17</v>
      </c>
      <c r="S45" t="n">
        <v>59.92</v>
      </c>
      <c r="T45" t="n">
        <v>8492.959999999999</v>
      </c>
      <c r="U45" t="n">
        <v>0.78</v>
      </c>
      <c r="V45" t="n">
        <v>0.96</v>
      </c>
      <c r="W45" t="n">
        <v>0.2</v>
      </c>
      <c r="X45" t="n">
        <v>0.51</v>
      </c>
      <c r="Y45" t="n">
        <v>1</v>
      </c>
      <c r="Z45" t="n">
        <v>10</v>
      </c>
      <c r="AA45" t="n">
        <v>338.2493186622506</v>
      </c>
      <c r="AB45" t="n">
        <v>462.8076403004541</v>
      </c>
      <c r="AC45" t="n">
        <v>418.6379286647807</v>
      </c>
      <c r="AD45" t="n">
        <v>338249.3186622506</v>
      </c>
      <c r="AE45" t="n">
        <v>462807.640300454</v>
      </c>
      <c r="AF45" t="n">
        <v>3.946986511819272e-06</v>
      </c>
      <c r="AG45" t="n">
        <v>6.319444444444444</v>
      </c>
      <c r="AH45" t="n">
        <v>418637.9286647807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4.5871</v>
      </c>
      <c r="E46" t="n">
        <v>21.8</v>
      </c>
      <c r="F46" t="n">
        <v>17.75</v>
      </c>
      <c r="G46" t="n">
        <v>56.04</v>
      </c>
      <c r="H46" t="n">
        <v>0.67</v>
      </c>
      <c r="I46" t="n">
        <v>19</v>
      </c>
      <c r="J46" t="n">
        <v>320.49</v>
      </c>
      <c r="K46" t="n">
        <v>61.82</v>
      </c>
      <c r="L46" t="n">
        <v>12</v>
      </c>
      <c r="M46" t="n">
        <v>17</v>
      </c>
      <c r="N46" t="n">
        <v>96.67</v>
      </c>
      <c r="O46" t="n">
        <v>39761.81</v>
      </c>
      <c r="P46" t="n">
        <v>288.51</v>
      </c>
      <c r="Q46" t="n">
        <v>1319.15</v>
      </c>
      <c r="R46" t="n">
        <v>75.54000000000001</v>
      </c>
      <c r="S46" t="n">
        <v>59.92</v>
      </c>
      <c r="T46" t="n">
        <v>7678.43</v>
      </c>
      <c r="U46" t="n">
        <v>0.79</v>
      </c>
      <c r="V46" t="n">
        <v>0.96</v>
      </c>
      <c r="W46" t="n">
        <v>0.2</v>
      </c>
      <c r="X46" t="n">
        <v>0.47</v>
      </c>
      <c r="Y46" t="n">
        <v>1</v>
      </c>
      <c r="Z46" t="n">
        <v>10</v>
      </c>
      <c r="AA46" t="n">
        <v>337.283625094266</v>
      </c>
      <c r="AB46" t="n">
        <v>461.486335757344</v>
      </c>
      <c r="AC46" t="n">
        <v>417.4427275728025</v>
      </c>
      <c r="AD46" t="n">
        <v>337283.625094266</v>
      </c>
      <c r="AE46" t="n">
        <v>461486.335757344</v>
      </c>
      <c r="AF46" t="n">
        <v>3.953968514602792e-06</v>
      </c>
      <c r="AG46" t="n">
        <v>6.30787037037037</v>
      </c>
      <c r="AH46" t="n">
        <v>417442.7275728025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4.6157</v>
      </c>
      <c r="E47" t="n">
        <v>21.66</v>
      </c>
      <c r="F47" t="n">
        <v>17.67</v>
      </c>
      <c r="G47" t="n">
        <v>58.89</v>
      </c>
      <c r="H47" t="n">
        <v>0.68</v>
      </c>
      <c r="I47" t="n">
        <v>18</v>
      </c>
      <c r="J47" t="n">
        <v>321.06</v>
      </c>
      <c r="K47" t="n">
        <v>61.82</v>
      </c>
      <c r="L47" t="n">
        <v>12.25</v>
      </c>
      <c r="M47" t="n">
        <v>16</v>
      </c>
      <c r="N47" t="n">
        <v>96.98999999999999</v>
      </c>
      <c r="O47" t="n">
        <v>39831.64</v>
      </c>
      <c r="P47" t="n">
        <v>285.88</v>
      </c>
      <c r="Q47" t="n">
        <v>1319.08</v>
      </c>
      <c r="R47" t="n">
        <v>73.45</v>
      </c>
      <c r="S47" t="n">
        <v>59.92</v>
      </c>
      <c r="T47" t="n">
        <v>6639.64</v>
      </c>
      <c r="U47" t="n">
        <v>0.82</v>
      </c>
      <c r="V47" t="n">
        <v>0.96</v>
      </c>
      <c r="W47" t="n">
        <v>0.18</v>
      </c>
      <c r="X47" t="n">
        <v>0.39</v>
      </c>
      <c r="Y47" t="n">
        <v>1</v>
      </c>
      <c r="Z47" t="n">
        <v>10</v>
      </c>
      <c r="AA47" t="n">
        <v>334.4044085981249</v>
      </c>
      <c r="AB47" t="n">
        <v>457.5468647252567</v>
      </c>
      <c r="AC47" t="n">
        <v>413.8792341269354</v>
      </c>
      <c r="AD47" t="n">
        <v>334404.4085981249</v>
      </c>
      <c r="AE47" t="n">
        <v>457546.8647252567</v>
      </c>
      <c r="AF47" t="n">
        <v>3.978621018258182e-06</v>
      </c>
      <c r="AG47" t="n">
        <v>6.267361111111112</v>
      </c>
      <c r="AH47" t="n">
        <v>413879.2341269354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4.5763</v>
      </c>
      <c r="E48" t="n">
        <v>21.85</v>
      </c>
      <c r="F48" t="n">
        <v>17.85</v>
      </c>
      <c r="G48" t="n">
        <v>59.52</v>
      </c>
      <c r="H48" t="n">
        <v>0.6899999999999999</v>
      </c>
      <c r="I48" t="n">
        <v>18</v>
      </c>
      <c r="J48" t="n">
        <v>321.63</v>
      </c>
      <c r="K48" t="n">
        <v>61.82</v>
      </c>
      <c r="L48" t="n">
        <v>12.5</v>
      </c>
      <c r="M48" t="n">
        <v>16</v>
      </c>
      <c r="N48" t="n">
        <v>97.31</v>
      </c>
      <c r="O48" t="n">
        <v>39901.61</v>
      </c>
      <c r="P48" t="n">
        <v>288.46</v>
      </c>
      <c r="Q48" t="n">
        <v>1319.13</v>
      </c>
      <c r="R48" t="n">
        <v>79.81999999999999</v>
      </c>
      <c r="S48" t="n">
        <v>59.92</v>
      </c>
      <c r="T48" t="n">
        <v>9827.08</v>
      </c>
      <c r="U48" t="n">
        <v>0.75</v>
      </c>
      <c r="V48" t="n">
        <v>0.95</v>
      </c>
      <c r="W48" t="n">
        <v>0.19</v>
      </c>
      <c r="X48" t="n">
        <v>0.58</v>
      </c>
      <c r="Y48" t="n">
        <v>1</v>
      </c>
      <c r="Z48" t="n">
        <v>10</v>
      </c>
      <c r="AA48" t="n">
        <v>338.0351063184453</v>
      </c>
      <c r="AB48" t="n">
        <v>462.5145455212779</v>
      </c>
      <c r="AC48" t="n">
        <v>418.3728064399681</v>
      </c>
      <c r="AD48" t="n">
        <v>338035.1063184453</v>
      </c>
      <c r="AE48" t="n">
        <v>462514.5455212779</v>
      </c>
      <c r="AF48" t="n">
        <v>3.944659177558099e-06</v>
      </c>
      <c r="AG48" t="n">
        <v>6.322337962962963</v>
      </c>
      <c r="AH48" t="n">
        <v>418372.8064399681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4.587</v>
      </c>
      <c r="E49" t="n">
        <v>21.8</v>
      </c>
      <c r="F49" t="n">
        <v>17.8</v>
      </c>
      <c r="G49" t="n">
        <v>59.34</v>
      </c>
      <c r="H49" t="n">
        <v>0.71</v>
      </c>
      <c r="I49" t="n">
        <v>18</v>
      </c>
      <c r="J49" t="n">
        <v>322.2</v>
      </c>
      <c r="K49" t="n">
        <v>61.82</v>
      </c>
      <c r="L49" t="n">
        <v>12.75</v>
      </c>
      <c r="M49" t="n">
        <v>16</v>
      </c>
      <c r="N49" t="n">
        <v>97.62</v>
      </c>
      <c r="O49" t="n">
        <v>39971.73</v>
      </c>
      <c r="P49" t="n">
        <v>286.96</v>
      </c>
      <c r="Q49" t="n">
        <v>1319.08</v>
      </c>
      <c r="R49" t="n">
        <v>77.88</v>
      </c>
      <c r="S49" t="n">
        <v>59.92</v>
      </c>
      <c r="T49" t="n">
        <v>8855.799999999999</v>
      </c>
      <c r="U49" t="n">
        <v>0.77</v>
      </c>
      <c r="V49" t="n">
        <v>0.95</v>
      </c>
      <c r="W49" t="n">
        <v>0.19</v>
      </c>
      <c r="X49" t="n">
        <v>0.53</v>
      </c>
      <c r="Y49" t="n">
        <v>1</v>
      </c>
      <c r="Z49" t="n">
        <v>10</v>
      </c>
      <c r="AA49" t="n">
        <v>336.6181652191407</v>
      </c>
      <c r="AB49" t="n">
        <v>460.5758241981799</v>
      </c>
      <c r="AC49" t="n">
        <v>416.619113958934</v>
      </c>
      <c r="AD49" t="n">
        <v>336618.1652191407</v>
      </c>
      <c r="AE49" t="n">
        <v>460575.8241981799</v>
      </c>
      <c r="AF49" t="n">
        <v>3.953882317037563e-06</v>
      </c>
      <c r="AG49" t="n">
        <v>6.30787037037037</v>
      </c>
      <c r="AH49" t="n">
        <v>416619.113958934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4.6117</v>
      </c>
      <c r="E50" t="n">
        <v>21.68</v>
      </c>
      <c r="F50" t="n">
        <v>17.74</v>
      </c>
      <c r="G50" t="n">
        <v>62.62</v>
      </c>
      <c r="H50" t="n">
        <v>0.72</v>
      </c>
      <c r="I50" t="n">
        <v>17</v>
      </c>
      <c r="J50" t="n">
        <v>322.77</v>
      </c>
      <c r="K50" t="n">
        <v>61.82</v>
      </c>
      <c r="L50" t="n">
        <v>13</v>
      </c>
      <c r="M50" t="n">
        <v>15</v>
      </c>
      <c r="N50" t="n">
        <v>97.94</v>
      </c>
      <c r="O50" t="n">
        <v>40042</v>
      </c>
      <c r="P50" t="n">
        <v>285.27</v>
      </c>
      <c r="Q50" t="n">
        <v>1319.09</v>
      </c>
      <c r="R50" t="n">
        <v>75.84</v>
      </c>
      <c r="S50" t="n">
        <v>59.92</v>
      </c>
      <c r="T50" t="n">
        <v>7839.44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334.464529463632</v>
      </c>
      <c r="AB50" t="n">
        <v>457.629124745789</v>
      </c>
      <c r="AC50" t="n">
        <v>413.9536433665606</v>
      </c>
      <c r="AD50" t="n">
        <v>334464.529463632</v>
      </c>
      <c r="AE50" t="n">
        <v>457629.124745789</v>
      </c>
      <c r="AF50" t="n">
        <v>3.975173115649036e-06</v>
      </c>
      <c r="AG50" t="n">
        <v>6.273148148148149</v>
      </c>
      <c r="AH50" t="n">
        <v>413953.6433665606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4.6117</v>
      </c>
      <c r="E51" t="n">
        <v>21.68</v>
      </c>
      <c r="F51" t="n">
        <v>17.74</v>
      </c>
      <c r="G51" t="n">
        <v>62.62</v>
      </c>
      <c r="H51" t="n">
        <v>0.73</v>
      </c>
      <c r="I51" t="n">
        <v>17</v>
      </c>
      <c r="J51" t="n">
        <v>323.34</v>
      </c>
      <c r="K51" t="n">
        <v>61.82</v>
      </c>
      <c r="L51" t="n">
        <v>13.25</v>
      </c>
      <c r="M51" t="n">
        <v>15</v>
      </c>
      <c r="N51" t="n">
        <v>98.27</v>
      </c>
      <c r="O51" t="n">
        <v>40112.54</v>
      </c>
      <c r="P51" t="n">
        <v>284.08</v>
      </c>
      <c r="Q51" t="n">
        <v>1319.15</v>
      </c>
      <c r="R51" t="n">
        <v>75.81</v>
      </c>
      <c r="S51" t="n">
        <v>59.92</v>
      </c>
      <c r="T51" t="n">
        <v>7826.16</v>
      </c>
      <c r="U51" t="n">
        <v>0.79</v>
      </c>
      <c r="V51" t="n">
        <v>0.96</v>
      </c>
      <c r="W51" t="n">
        <v>0.19</v>
      </c>
      <c r="X51" t="n">
        <v>0.47</v>
      </c>
      <c r="Y51" t="n">
        <v>1</v>
      </c>
      <c r="Z51" t="n">
        <v>10</v>
      </c>
      <c r="AA51" t="n">
        <v>333.8404230777313</v>
      </c>
      <c r="AB51" t="n">
        <v>456.7751948549692</v>
      </c>
      <c r="AC51" t="n">
        <v>413.1812113460226</v>
      </c>
      <c r="AD51" t="n">
        <v>333840.4230777313</v>
      </c>
      <c r="AE51" t="n">
        <v>456775.1948549692</v>
      </c>
      <c r="AF51" t="n">
        <v>3.975173115649036e-06</v>
      </c>
      <c r="AG51" t="n">
        <v>6.273148148148149</v>
      </c>
      <c r="AH51" t="n">
        <v>413181.2113460226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4.6314</v>
      </c>
      <c r="E52" t="n">
        <v>21.59</v>
      </c>
      <c r="F52" t="n">
        <v>17.71</v>
      </c>
      <c r="G52" t="n">
        <v>66.40000000000001</v>
      </c>
      <c r="H52" t="n">
        <v>0.74</v>
      </c>
      <c r="I52" t="n">
        <v>16</v>
      </c>
      <c r="J52" t="n">
        <v>323.91</v>
      </c>
      <c r="K52" t="n">
        <v>61.82</v>
      </c>
      <c r="L52" t="n">
        <v>13.5</v>
      </c>
      <c r="M52" t="n">
        <v>14</v>
      </c>
      <c r="N52" t="n">
        <v>98.59</v>
      </c>
      <c r="O52" t="n">
        <v>40183.11</v>
      </c>
      <c r="P52" t="n">
        <v>282.03</v>
      </c>
      <c r="Q52" t="n">
        <v>1319.15</v>
      </c>
      <c r="R52" t="n">
        <v>74.53</v>
      </c>
      <c r="S52" t="n">
        <v>59.92</v>
      </c>
      <c r="T52" t="n">
        <v>7188.56</v>
      </c>
      <c r="U52" t="n">
        <v>0.8</v>
      </c>
      <c r="V52" t="n">
        <v>0.96</v>
      </c>
      <c r="W52" t="n">
        <v>0.19</v>
      </c>
      <c r="X52" t="n">
        <v>0.43</v>
      </c>
      <c r="Y52" t="n">
        <v>1</v>
      </c>
      <c r="Z52" t="n">
        <v>10</v>
      </c>
      <c r="AA52" t="n">
        <v>331.8273282393615</v>
      </c>
      <c r="AB52" t="n">
        <v>454.0207896856353</v>
      </c>
      <c r="AC52" t="n">
        <v>410.689682740218</v>
      </c>
      <c r="AD52" t="n">
        <v>331827.3282393615</v>
      </c>
      <c r="AE52" t="n">
        <v>454020.7896856353</v>
      </c>
      <c r="AF52" t="n">
        <v>3.992154035999078e-06</v>
      </c>
      <c r="AG52" t="n">
        <v>6.247106481481482</v>
      </c>
      <c r="AH52" t="n">
        <v>410689.6827402179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4.6301</v>
      </c>
      <c r="E53" t="n">
        <v>21.6</v>
      </c>
      <c r="F53" t="n">
        <v>17.71</v>
      </c>
      <c r="G53" t="n">
        <v>66.42</v>
      </c>
      <c r="H53" t="n">
        <v>0.76</v>
      </c>
      <c r="I53" t="n">
        <v>16</v>
      </c>
      <c r="J53" t="n">
        <v>324.48</v>
      </c>
      <c r="K53" t="n">
        <v>61.82</v>
      </c>
      <c r="L53" t="n">
        <v>13.75</v>
      </c>
      <c r="M53" t="n">
        <v>14</v>
      </c>
      <c r="N53" t="n">
        <v>98.91</v>
      </c>
      <c r="O53" t="n">
        <v>40253.84</v>
      </c>
      <c r="P53" t="n">
        <v>282.15</v>
      </c>
      <c r="Q53" t="n">
        <v>1319.14</v>
      </c>
      <c r="R53" t="n">
        <v>74.70999999999999</v>
      </c>
      <c r="S53" t="n">
        <v>59.92</v>
      </c>
      <c r="T53" t="n">
        <v>7281.07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331.9458819491015</v>
      </c>
      <c r="AB53" t="n">
        <v>454.183000101522</v>
      </c>
      <c r="AC53" t="n">
        <v>410.8364120216763</v>
      </c>
      <c r="AD53" t="n">
        <v>331945.8819491015</v>
      </c>
      <c r="AE53" t="n">
        <v>454183.000101522</v>
      </c>
      <c r="AF53" t="n">
        <v>3.991033467651105e-06</v>
      </c>
      <c r="AG53" t="n">
        <v>6.25</v>
      </c>
      <c r="AH53" t="n">
        <v>410836.4120216763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4.6286</v>
      </c>
      <c r="E54" t="n">
        <v>21.6</v>
      </c>
      <c r="F54" t="n">
        <v>17.72</v>
      </c>
      <c r="G54" t="n">
        <v>66.44</v>
      </c>
      <c r="H54" t="n">
        <v>0.77</v>
      </c>
      <c r="I54" t="n">
        <v>16</v>
      </c>
      <c r="J54" t="n">
        <v>325.06</v>
      </c>
      <c r="K54" t="n">
        <v>61.82</v>
      </c>
      <c r="L54" t="n">
        <v>14</v>
      </c>
      <c r="M54" t="n">
        <v>14</v>
      </c>
      <c r="N54" t="n">
        <v>99.23999999999999</v>
      </c>
      <c r="O54" t="n">
        <v>40324.71</v>
      </c>
      <c r="P54" t="n">
        <v>281</v>
      </c>
      <c r="Q54" t="n">
        <v>1319.15</v>
      </c>
      <c r="R54" t="n">
        <v>74.95999999999999</v>
      </c>
      <c r="S54" t="n">
        <v>59.92</v>
      </c>
      <c r="T54" t="n">
        <v>7403.93</v>
      </c>
      <c r="U54" t="n">
        <v>0.8</v>
      </c>
      <c r="V54" t="n">
        <v>0.96</v>
      </c>
      <c r="W54" t="n">
        <v>0.19</v>
      </c>
      <c r="X54" t="n">
        <v>0.44</v>
      </c>
      <c r="Y54" t="n">
        <v>1</v>
      </c>
      <c r="Z54" t="n">
        <v>10</v>
      </c>
      <c r="AA54" t="n">
        <v>331.4386888329904</v>
      </c>
      <c r="AB54" t="n">
        <v>453.4890361042778</v>
      </c>
      <c r="AC54" t="n">
        <v>410.2086789743444</v>
      </c>
      <c r="AD54" t="n">
        <v>331438.6888329904</v>
      </c>
      <c r="AE54" t="n">
        <v>453489.0361042778</v>
      </c>
      <c r="AF54" t="n">
        <v>3.989740504172676e-06</v>
      </c>
      <c r="AG54" t="n">
        <v>6.25</v>
      </c>
      <c r="AH54" t="n">
        <v>410208.6789743444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4.632</v>
      </c>
      <c r="E55" t="n">
        <v>21.59</v>
      </c>
      <c r="F55" t="n">
        <v>17.7</v>
      </c>
      <c r="G55" t="n">
        <v>66.39</v>
      </c>
      <c r="H55" t="n">
        <v>0.78</v>
      </c>
      <c r="I55" t="n">
        <v>16</v>
      </c>
      <c r="J55" t="n">
        <v>325.63</v>
      </c>
      <c r="K55" t="n">
        <v>61.82</v>
      </c>
      <c r="L55" t="n">
        <v>14.25</v>
      </c>
      <c r="M55" t="n">
        <v>14</v>
      </c>
      <c r="N55" t="n">
        <v>99.56</v>
      </c>
      <c r="O55" t="n">
        <v>40395.74</v>
      </c>
      <c r="P55" t="n">
        <v>279.75</v>
      </c>
      <c r="Q55" t="n">
        <v>1319.08</v>
      </c>
      <c r="R55" t="n">
        <v>74.51000000000001</v>
      </c>
      <c r="S55" t="n">
        <v>59.92</v>
      </c>
      <c r="T55" t="n">
        <v>7178.8</v>
      </c>
      <c r="U55" t="n">
        <v>0.8</v>
      </c>
      <c r="V55" t="n">
        <v>0.96</v>
      </c>
      <c r="W55" t="n">
        <v>0.19</v>
      </c>
      <c r="X55" t="n">
        <v>0.43</v>
      </c>
      <c r="Y55" t="n">
        <v>1</v>
      </c>
      <c r="Z55" t="n">
        <v>10</v>
      </c>
      <c r="AA55" t="n">
        <v>330.5818388122417</v>
      </c>
      <c r="AB55" t="n">
        <v>452.3166561043344</v>
      </c>
      <c r="AC55" t="n">
        <v>409.1481892761499</v>
      </c>
      <c r="AD55" t="n">
        <v>330581.8388122417</v>
      </c>
      <c r="AE55" t="n">
        <v>452316.6561043344</v>
      </c>
      <c r="AF55" t="n">
        <v>3.99267122139045e-06</v>
      </c>
      <c r="AG55" t="n">
        <v>6.247106481481482</v>
      </c>
      <c r="AH55" t="n">
        <v>409148.1892761499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4.6521</v>
      </c>
      <c r="E56" t="n">
        <v>21.5</v>
      </c>
      <c r="F56" t="n">
        <v>17.66</v>
      </c>
      <c r="G56" t="n">
        <v>70.66</v>
      </c>
      <c r="H56" t="n">
        <v>0.79</v>
      </c>
      <c r="I56" t="n">
        <v>15</v>
      </c>
      <c r="J56" t="n">
        <v>326.21</v>
      </c>
      <c r="K56" t="n">
        <v>61.82</v>
      </c>
      <c r="L56" t="n">
        <v>14.5</v>
      </c>
      <c r="M56" t="n">
        <v>13</v>
      </c>
      <c r="N56" t="n">
        <v>99.89</v>
      </c>
      <c r="O56" t="n">
        <v>40466.92</v>
      </c>
      <c r="P56" t="n">
        <v>279.02</v>
      </c>
      <c r="Q56" t="n">
        <v>1319.08</v>
      </c>
      <c r="R56" t="n">
        <v>73.27</v>
      </c>
      <c r="S56" t="n">
        <v>59.92</v>
      </c>
      <c r="T56" t="n">
        <v>6567.35</v>
      </c>
      <c r="U56" t="n">
        <v>0.82</v>
      </c>
      <c r="V56" t="n">
        <v>0.96</v>
      </c>
      <c r="W56" t="n">
        <v>0.19</v>
      </c>
      <c r="X56" t="n">
        <v>0.39</v>
      </c>
      <c r="Y56" t="n">
        <v>1</v>
      </c>
      <c r="Z56" t="n">
        <v>10</v>
      </c>
      <c r="AA56" t="n">
        <v>329.2317105105421</v>
      </c>
      <c r="AB56" t="n">
        <v>450.4693509984921</v>
      </c>
      <c r="AC56" t="n">
        <v>407.4771883769002</v>
      </c>
      <c r="AD56" t="n">
        <v>329231.7105105421</v>
      </c>
      <c r="AE56" t="n">
        <v>450469.3509984921</v>
      </c>
      <c r="AF56" t="n">
        <v>4.009996932001405e-06</v>
      </c>
      <c r="AG56" t="n">
        <v>6.221064814814816</v>
      </c>
      <c r="AH56" t="n">
        <v>407477.1883769002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4.6491</v>
      </c>
      <c r="E57" t="n">
        <v>21.51</v>
      </c>
      <c r="F57" t="n">
        <v>17.68</v>
      </c>
      <c r="G57" t="n">
        <v>70.72</v>
      </c>
      <c r="H57" t="n">
        <v>0.8</v>
      </c>
      <c r="I57" t="n">
        <v>15</v>
      </c>
      <c r="J57" t="n">
        <v>326.79</v>
      </c>
      <c r="K57" t="n">
        <v>61.82</v>
      </c>
      <c r="L57" t="n">
        <v>14.75</v>
      </c>
      <c r="M57" t="n">
        <v>13</v>
      </c>
      <c r="N57" t="n">
        <v>100.22</v>
      </c>
      <c r="O57" t="n">
        <v>40538.25</v>
      </c>
      <c r="P57" t="n">
        <v>278.83</v>
      </c>
      <c r="Q57" t="n">
        <v>1319.08</v>
      </c>
      <c r="R57" t="n">
        <v>73.70999999999999</v>
      </c>
      <c r="S57" t="n">
        <v>59.92</v>
      </c>
      <c r="T57" t="n">
        <v>6783.49</v>
      </c>
      <c r="U57" t="n">
        <v>0.8100000000000001</v>
      </c>
      <c r="V57" t="n">
        <v>0.96</v>
      </c>
      <c r="W57" t="n">
        <v>0.19</v>
      </c>
      <c r="X57" t="n">
        <v>0.4</v>
      </c>
      <c r="Y57" t="n">
        <v>1</v>
      </c>
      <c r="Z57" t="n">
        <v>10</v>
      </c>
      <c r="AA57" t="n">
        <v>329.3177523644283</v>
      </c>
      <c r="AB57" t="n">
        <v>450.5870772588779</v>
      </c>
      <c r="AC57" t="n">
        <v>407.5836790082246</v>
      </c>
      <c r="AD57" t="n">
        <v>329317.7523644282</v>
      </c>
      <c r="AE57" t="n">
        <v>450587.0772588779</v>
      </c>
      <c r="AF57" t="n">
        <v>4.007411005044546e-06</v>
      </c>
      <c r="AG57" t="n">
        <v>6.223958333333335</v>
      </c>
      <c r="AH57" t="n">
        <v>407583.6790082246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4.6485</v>
      </c>
      <c r="E58" t="n">
        <v>21.51</v>
      </c>
      <c r="F58" t="n">
        <v>17.68</v>
      </c>
      <c r="G58" t="n">
        <v>70.73</v>
      </c>
      <c r="H58" t="n">
        <v>0.82</v>
      </c>
      <c r="I58" t="n">
        <v>15</v>
      </c>
      <c r="J58" t="n">
        <v>327.37</v>
      </c>
      <c r="K58" t="n">
        <v>61.82</v>
      </c>
      <c r="L58" t="n">
        <v>15</v>
      </c>
      <c r="M58" t="n">
        <v>13</v>
      </c>
      <c r="N58" t="n">
        <v>100.55</v>
      </c>
      <c r="O58" t="n">
        <v>40609.74</v>
      </c>
      <c r="P58" t="n">
        <v>276.34</v>
      </c>
      <c r="Q58" t="n">
        <v>1319.08</v>
      </c>
      <c r="R58" t="n">
        <v>73.8</v>
      </c>
      <c r="S58" t="n">
        <v>59.92</v>
      </c>
      <c r="T58" t="n">
        <v>6827.89</v>
      </c>
      <c r="U58" t="n">
        <v>0.8100000000000001</v>
      </c>
      <c r="V58" t="n">
        <v>0.96</v>
      </c>
      <c r="W58" t="n">
        <v>0.19</v>
      </c>
      <c r="X58" t="n">
        <v>0.41</v>
      </c>
      <c r="Y58" t="n">
        <v>1</v>
      </c>
      <c r="Z58" t="n">
        <v>10</v>
      </c>
      <c r="AA58" t="n">
        <v>328.0475468860507</v>
      </c>
      <c r="AB58" t="n">
        <v>448.8491260858509</v>
      </c>
      <c r="AC58" t="n">
        <v>406.0115954559215</v>
      </c>
      <c r="AD58" t="n">
        <v>328047.5468860507</v>
      </c>
      <c r="AE58" t="n">
        <v>448849.1260858509</v>
      </c>
      <c r="AF58" t="n">
        <v>4.006893819653174e-06</v>
      </c>
      <c r="AG58" t="n">
        <v>6.223958333333335</v>
      </c>
      <c r="AH58" t="n">
        <v>406011.5954559215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4.6748</v>
      </c>
      <c r="E59" t="n">
        <v>21.39</v>
      </c>
      <c r="F59" t="n">
        <v>17.62</v>
      </c>
      <c r="G59" t="n">
        <v>75.5</v>
      </c>
      <c r="H59" t="n">
        <v>0.83</v>
      </c>
      <c r="I59" t="n">
        <v>14</v>
      </c>
      <c r="J59" t="n">
        <v>327.95</v>
      </c>
      <c r="K59" t="n">
        <v>61.82</v>
      </c>
      <c r="L59" t="n">
        <v>15.25</v>
      </c>
      <c r="M59" t="n">
        <v>12</v>
      </c>
      <c r="N59" t="n">
        <v>100.88</v>
      </c>
      <c r="O59" t="n">
        <v>40681.39</v>
      </c>
      <c r="P59" t="n">
        <v>274.62</v>
      </c>
      <c r="Q59" t="n">
        <v>1319.08</v>
      </c>
      <c r="R59" t="n">
        <v>71.54000000000001</v>
      </c>
      <c r="S59" t="n">
        <v>59.92</v>
      </c>
      <c r="T59" t="n">
        <v>5703.85</v>
      </c>
      <c r="U59" t="n">
        <v>0.84</v>
      </c>
      <c r="V59" t="n">
        <v>0.96</v>
      </c>
      <c r="W59" t="n">
        <v>0.19</v>
      </c>
      <c r="X59" t="n">
        <v>0.34</v>
      </c>
      <c r="Y59" t="n">
        <v>1</v>
      </c>
      <c r="Z59" t="n">
        <v>10</v>
      </c>
      <c r="AA59" t="n">
        <v>325.885933096619</v>
      </c>
      <c r="AB59" t="n">
        <v>445.8915107354803</v>
      </c>
      <c r="AC59" t="n">
        <v>403.3362507635512</v>
      </c>
      <c r="AD59" t="n">
        <v>325885.933096619</v>
      </c>
      <c r="AE59" t="n">
        <v>445891.5107354803</v>
      </c>
      <c r="AF59" t="n">
        <v>4.029563779308306e-06</v>
      </c>
      <c r="AG59" t="n">
        <v>6.189236111111112</v>
      </c>
      <c r="AH59" t="n">
        <v>403336.2507635512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4.6863</v>
      </c>
      <c r="E60" t="n">
        <v>21.34</v>
      </c>
      <c r="F60" t="n">
        <v>17.56</v>
      </c>
      <c r="G60" t="n">
        <v>75.27</v>
      </c>
      <c r="H60" t="n">
        <v>0.84</v>
      </c>
      <c r="I60" t="n">
        <v>14</v>
      </c>
      <c r="J60" t="n">
        <v>328.53</v>
      </c>
      <c r="K60" t="n">
        <v>61.82</v>
      </c>
      <c r="L60" t="n">
        <v>15.5</v>
      </c>
      <c r="M60" t="n">
        <v>12</v>
      </c>
      <c r="N60" t="n">
        <v>101.21</v>
      </c>
      <c r="O60" t="n">
        <v>40753.2</v>
      </c>
      <c r="P60" t="n">
        <v>273.23</v>
      </c>
      <c r="Q60" t="n">
        <v>1319.09</v>
      </c>
      <c r="R60" t="n">
        <v>69.88</v>
      </c>
      <c r="S60" t="n">
        <v>59.92</v>
      </c>
      <c r="T60" t="n">
        <v>4874.42</v>
      </c>
      <c r="U60" t="n">
        <v>0.86</v>
      </c>
      <c r="V60" t="n">
        <v>0.97</v>
      </c>
      <c r="W60" t="n">
        <v>0.18</v>
      </c>
      <c r="X60" t="n">
        <v>0.29</v>
      </c>
      <c r="Y60" t="n">
        <v>1</v>
      </c>
      <c r="Z60" t="n">
        <v>10</v>
      </c>
      <c r="AA60" t="n">
        <v>324.5217238414114</v>
      </c>
      <c r="AB60" t="n">
        <v>444.0249394478407</v>
      </c>
      <c r="AC60" t="n">
        <v>401.6478224198546</v>
      </c>
      <c r="AD60" t="n">
        <v>324521.7238414114</v>
      </c>
      <c r="AE60" t="n">
        <v>444024.9394478407</v>
      </c>
      <c r="AF60" t="n">
        <v>4.039476499309599e-06</v>
      </c>
      <c r="AG60" t="n">
        <v>6.174768518518519</v>
      </c>
      <c r="AH60" t="n">
        <v>401647.8224198546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4.6593</v>
      </c>
      <c r="E61" t="n">
        <v>21.46</v>
      </c>
      <c r="F61" t="n">
        <v>17.69</v>
      </c>
      <c r="G61" t="n">
        <v>75.8</v>
      </c>
      <c r="H61" t="n">
        <v>0.85</v>
      </c>
      <c r="I61" t="n">
        <v>14</v>
      </c>
      <c r="J61" t="n">
        <v>329.12</v>
      </c>
      <c r="K61" t="n">
        <v>61.82</v>
      </c>
      <c r="L61" t="n">
        <v>15.75</v>
      </c>
      <c r="M61" t="n">
        <v>12</v>
      </c>
      <c r="N61" t="n">
        <v>101.54</v>
      </c>
      <c r="O61" t="n">
        <v>40825.16</v>
      </c>
      <c r="P61" t="n">
        <v>274.88</v>
      </c>
      <c r="Q61" t="n">
        <v>1319.12</v>
      </c>
      <c r="R61" t="n">
        <v>74.41</v>
      </c>
      <c r="S61" t="n">
        <v>59.92</v>
      </c>
      <c r="T61" t="n">
        <v>7138.34</v>
      </c>
      <c r="U61" t="n">
        <v>0.8100000000000001</v>
      </c>
      <c r="V61" t="n">
        <v>0.96</v>
      </c>
      <c r="W61" t="n">
        <v>0.18</v>
      </c>
      <c r="X61" t="n">
        <v>0.41</v>
      </c>
      <c r="Y61" t="n">
        <v>1</v>
      </c>
      <c r="Z61" t="n">
        <v>10</v>
      </c>
      <c r="AA61" t="n">
        <v>326.8662062114694</v>
      </c>
      <c r="AB61" t="n">
        <v>447.2327636578165</v>
      </c>
      <c r="AC61" t="n">
        <v>404.5494963894398</v>
      </c>
      <c r="AD61" t="n">
        <v>326866.2062114694</v>
      </c>
      <c r="AE61" t="n">
        <v>447232.7636578165</v>
      </c>
      <c r="AF61" t="n">
        <v>4.016203156697867e-06</v>
      </c>
      <c r="AG61" t="n">
        <v>6.209490740740741</v>
      </c>
      <c r="AH61" t="n">
        <v>404549.4963894398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4.6659</v>
      </c>
      <c r="E62" t="n">
        <v>21.43</v>
      </c>
      <c r="F62" t="n">
        <v>17.66</v>
      </c>
      <c r="G62" t="n">
        <v>75.67</v>
      </c>
      <c r="H62" t="n">
        <v>0.86</v>
      </c>
      <c r="I62" t="n">
        <v>14</v>
      </c>
      <c r="J62" t="n">
        <v>329.7</v>
      </c>
      <c r="K62" t="n">
        <v>61.82</v>
      </c>
      <c r="L62" t="n">
        <v>16</v>
      </c>
      <c r="M62" t="n">
        <v>12</v>
      </c>
      <c r="N62" t="n">
        <v>101.88</v>
      </c>
      <c r="O62" t="n">
        <v>40897.29</v>
      </c>
      <c r="P62" t="n">
        <v>272.51</v>
      </c>
      <c r="Q62" t="n">
        <v>1319.08</v>
      </c>
      <c r="R62" t="n">
        <v>73.11</v>
      </c>
      <c r="S62" t="n">
        <v>59.92</v>
      </c>
      <c r="T62" t="n">
        <v>6492.12</v>
      </c>
      <c r="U62" t="n">
        <v>0.82</v>
      </c>
      <c r="V62" t="n">
        <v>0.96</v>
      </c>
      <c r="W62" t="n">
        <v>0.18</v>
      </c>
      <c r="X62" t="n">
        <v>0.38</v>
      </c>
      <c r="Y62" t="n">
        <v>1</v>
      </c>
      <c r="Z62" t="n">
        <v>10</v>
      </c>
      <c r="AA62" t="n">
        <v>325.2763011982279</v>
      </c>
      <c r="AB62" t="n">
        <v>445.0573854770406</v>
      </c>
      <c r="AC62" t="n">
        <v>402.5817332490747</v>
      </c>
      <c r="AD62" t="n">
        <v>325276.3011982279</v>
      </c>
      <c r="AE62" t="n">
        <v>445057.3854770406</v>
      </c>
      <c r="AF62" t="n">
        <v>4.021892196002957e-06</v>
      </c>
      <c r="AG62" t="n">
        <v>6.200810185185186</v>
      </c>
      <c r="AH62" t="n">
        <v>402581.7332490747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4.685</v>
      </c>
      <c r="E63" t="n">
        <v>21.34</v>
      </c>
      <c r="F63" t="n">
        <v>17.63</v>
      </c>
      <c r="G63" t="n">
        <v>81.34999999999999</v>
      </c>
      <c r="H63" t="n">
        <v>0.88</v>
      </c>
      <c r="I63" t="n">
        <v>13</v>
      </c>
      <c r="J63" t="n">
        <v>330.29</v>
      </c>
      <c r="K63" t="n">
        <v>61.82</v>
      </c>
      <c r="L63" t="n">
        <v>16.25</v>
      </c>
      <c r="M63" t="n">
        <v>11</v>
      </c>
      <c r="N63" t="n">
        <v>102.21</v>
      </c>
      <c r="O63" t="n">
        <v>40969.57</v>
      </c>
      <c r="P63" t="n">
        <v>271.33</v>
      </c>
      <c r="Q63" t="n">
        <v>1319.14</v>
      </c>
      <c r="R63" t="n">
        <v>71.98</v>
      </c>
      <c r="S63" t="n">
        <v>59.92</v>
      </c>
      <c r="T63" t="n">
        <v>5931.48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323.7960341451479</v>
      </c>
      <c r="AB63" t="n">
        <v>443.0320187902431</v>
      </c>
      <c r="AC63" t="n">
        <v>400.7496647162453</v>
      </c>
      <c r="AD63" t="n">
        <v>323796.0341451479</v>
      </c>
      <c r="AE63" t="n">
        <v>443032.0187902431</v>
      </c>
      <c r="AF63" t="n">
        <v>4.038355930961627e-06</v>
      </c>
      <c r="AG63" t="n">
        <v>6.174768518518519</v>
      </c>
      <c r="AH63" t="n">
        <v>400749.6647162453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4.6852</v>
      </c>
      <c r="E64" t="n">
        <v>21.34</v>
      </c>
      <c r="F64" t="n">
        <v>17.62</v>
      </c>
      <c r="G64" t="n">
        <v>81.34</v>
      </c>
      <c r="H64" t="n">
        <v>0.89</v>
      </c>
      <c r="I64" t="n">
        <v>13</v>
      </c>
      <c r="J64" t="n">
        <v>330.87</v>
      </c>
      <c r="K64" t="n">
        <v>61.82</v>
      </c>
      <c r="L64" t="n">
        <v>16.5</v>
      </c>
      <c r="M64" t="n">
        <v>11</v>
      </c>
      <c r="N64" t="n">
        <v>102.55</v>
      </c>
      <c r="O64" t="n">
        <v>41042.02</v>
      </c>
      <c r="P64" t="n">
        <v>271.88</v>
      </c>
      <c r="Q64" t="n">
        <v>1319.08</v>
      </c>
      <c r="R64" t="n">
        <v>71.97</v>
      </c>
      <c r="S64" t="n">
        <v>59.92</v>
      </c>
      <c r="T64" t="n">
        <v>5926.59</v>
      </c>
      <c r="U64" t="n">
        <v>0.83</v>
      </c>
      <c r="V64" t="n">
        <v>0.96</v>
      </c>
      <c r="W64" t="n">
        <v>0.19</v>
      </c>
      <c r="X64" t="n">
        <v>0.35</v>
      </c>
      <c r="Y64" t="n">
        <v>1</v>
      </c>
      <c r="Z64" t="n">
        <v>10</v>
      </c>
      <c r="AA64" t="n">
        <v>324.0429535801038</v>
      </c>
      <c r="AB64" t="n">
        <v>443.3698648544664</v>
      </c>
      <c r="AC64" t="n">
        <v>401.0552672262689</v>
      </c>
      <c r="AD64" t="n">
        <v>324042.9535801038</v>
      </c>
      <c r="AE64" t="n">
        <v>443369.8648544664</v>
      </c>
      <c r="AF64" t="n">
        <v>4.038528326092084e-06</v>
      </c>
      <c r="AG64" t="n">
        <v>6.174768518518519</v>
      </c>
      <c r="AH64" t="n">
        <v>401055.2672262689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4.6839</v>
      </c>
      <c r="E65" t="n">
        <v>21.35</v>
      </c>
      <c r="F65" t="n">
        <v>17.63</v>
      </c>
      <c r="G65" t="n">
        <v>81.37</v>
      </c>
      <c r="H65" t="n">
        <v>0.9</v>
      </c>
      <c r="I65" t="n">
        <v>13</v>
      </c>
      <c r="J65" t="n">
        <v>331.46</v>
      </c>
      <c r="K65" t="n">
        <v>61.82</v>
      </c>
      <c r="L65" t="n">
        <v>16.75</v>
      </c>
      <c r="M65" t="n">
        <v>11</v>
      </c>
      <c r="N65" t="n">
        <v>102.89</v>
      </c>
      <c r="O65" t="n">
        <v>41114.63</v>
      </c>
      <c r="P65" t="n">
        <v>271.16</v>
      </c>
      <c r="Q65" t="n">
        <v>1319.2</v>
      </c>
      <c r="R65" t="n">
        <v>72.15000000000001</v>
      </c>
      <c r="S65" t="n">
        <v>59.92</v>
      </c>
      <c r="T65" t="n">
        <v>6012.59</v>
      </c>
      <c r="U65" t="n">
        <v>0.83</v>
      </c>
      <c r="V65" t="n">
        <v>0.96</v>
      </c>
      <c r="W65" t="n">
        <v>0.18</v>
      </c>
      <c r="X65" t="n">
        <v>0.35</v>
      </c>
      <c r="Y65" t="n">
        <v>1</v>
      </c>
      <c r="Z65" t="n">
        <v>10</v>
      </c>
      <c r="AA65" t="n">
        <v>323.7530948294739</v>
      </c>
      <c r="AB65" t="n">
        <v>442.9732673241891</v>
      </c>
      <c r="AC65" t="n">
        <v>400.6965204076532</v>
      </c>
      <c r="AD65" t="n">
        <v>323753.0948294739</v>
      </c>
      <c r="AE65" t="n">
        <v>442973.2673241891</v>
      </c>
      <c r="AF65" t="n">
        <v>4.037407757744112e-06</v>
      </c>
      <c r="AG65" t="n">
        <v>6.177662037037038</v>
      </c>
      <c r="AH65" t="n">
        <v>400696.5204076532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4.685</v>
      </c>
      <c r="E66" t="n">
        <v>21.34</v>
      </c>
      <c r="F66" t="n">
        <v>17.63</v>
      </c>
      <c r="G66" t="n">
        <v>81.34999999999999</v>
      </c>
      <c r="H66" t="n">
        <v>0.91</v>
      </c>
      <c r="I66" t="n">
        <v>13</v>
      </c>
      <c r="J66" t="n">
        <v>332.05</v>
      </c>
      <c r="K66" t="n">
        <v>61.82</v>
      </c>
      <c r="L66" t="n">
        <v>17</v>
      </c>
      <c r="M66" t="n">
        <v>11</v>
      </c>
      <c r="N66" t="n">
        <v>103.23</v>
      </c>
      <c r="O66" t="n">
        <v>41187.41</v>
      </c>
      <c r="P66" t="n">
        <v>270.22</v>
      </c>
      <c r="Q66" t="n">
        <v>1319.13</v>
      </c>
      <c r="R66" t="n">
        <v>71.95</v>
      </c>
      <c r="S66" t="n">
        <v>59.92</v>
      </c>
      <c r="T66" t="n">
        <v>5916.49</v>
      </c>
      <c r="U66" t="n">
        <v>0.83</v>
      </c>
      <c r="V66" t="n">
        <v>0.96</v>
      </c>
      <c r="W66" t="n">
        <v>0.19</v>
      </c>
      <c r="X66" t="n">
        <v>0.35</v>
      </c>
      <c r="Y66" t="n">
        <v>1</v>
      </c>
      <c r="Z66" t="n">
        <v>10</v>
      </c>
      <c r="AA66" t="n">
        <v>323.2229926169304</v>
      </c>
      <c r="AB66" t="n">
        <v>442.2479580905278</v>
      </c>
      <c r="AC66" t="n">
        <v>400.0404336692746</v>
      </c>
      <c r="AD66" t="n">
        <v>323222.9926169303</v>
      </c>
      <c r="AE66" t="n">
        <v>442247.9580905279</v>
      </c>
      <c r="AF66" t="n">
        <v>4.038355930961627e-06</v>
      </c>
      <c r="AG66" t="n">
        <v>6.174768518518519</v>
      </c>
      <c r="AH66" t="n">
        <v>400040.4336692747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4.6865</v>
      </c>
      <c r="E67" t="n">
        <v>21.34</v>
      </c>
      <c r="F67" t="n">
        <v>17.62</v>
      </c>
      <c r="G67" t="n">
        <v>81.31999999999999</v>
      </c>
      <c r="H67" t="n">
        <v>0.92</v>
      </c>
      <c r="I67" t="n">
        <v>13</v>
      </c>
      <c r="J67" t="n">
        <v>332.64</v>
      </c>
      <c r="K67" t="n">
        <v>61.82</v>
      </c>
      <c r="L67" t="n">
        <v>17.25</v>
      </c>
      <c r="M67" t="n">
        <v>11</v>
      </c>
      <c r="N67" t="n">
        <v>103.57</v>
      </c>
      <c r="O67" t="n">
        <v>41260.35</v>
      </c>
      <c r="P67" t="n">
        <v>268.04</v>
      </c>
      <c r="Q67" t="n">
        <v>1319.1</v>
      </c>
      <c r="R67" t="n">
        <v>71.73</v>
      </c>
      <c r="S67" t="n">
        <v>59.92</v>
      </c>
      <c r="T67" t="n">
        <v>5804.61</v>
      </c>
      <c r="U67" t="n">
        <v>0.84</v>
      </c>
      <c r="V67" t="n">
        <v>0.96</v>
      </c>
      <c r="W67" t="n">
        <v>0.19</v>
      </c>
      <c r="X67" t="n">
        <v>0.34</v>
      </c>
      <c r="Y67" t="n">
        <v>1</v>
      </c>
      <c r="Z67" t="n">
        <v>10</v>
      </c>
      <c r="AA67" t="n">
        <v>322.0081371196789</v>
      </c>
      <c r="AB67" t="n">
        <v>440.5857392035466</v>
      </c>
      <c r="AC67" t="n">
        <v>398.536854619928</v>
      </c>
      <c r="AD67" t="n">
        <v>322008.1371196789</v>
      </c>
      <c r="AE67" t="n">
        <v>440585.7392035465</v>
      </c>
      <c r="AF67" t="n">
        <v>4.039648894440056e-06</v>
      </c>
      <c r="AG67" t="n">
        <v>6.174768518518519</v>
      </c>
      <c r="AH67" t="n">
        <v>398536.8546199279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4.7074</v>
      </c>
      <c r="E68" t="n">
        <v>21.24</v>
      </c>
      <c r="F68" t="n">
        <v>17.58</v>
      </c>
      <c r="G68" t="n">
        <v>87.90000000000001</v>
      </c>
      <c r="H68" t="n">
        <v>0.9399999999999999</v>
      </c>
      <c r="I68" t="n">
        <v>12</v>
      </c>
      <c r="J68" t="n">
        <v>333.24</v>
      </c>
      <c r="K68" t="n">
        <v>61.82</v>
      </c>
      <c r="L68" t="n">
        <v>17.5</v>
      </c>
      <c r="M68" t="n">
        <v>10</v>
      </c>
      <c r="N68" t="n">
        <v>103.92</v>
      </c>
      <c r="O68" t="n">
        <v>41333.46</v>
      </c>
      <c r="P68" t="n">
        <v>266.74</v>
      </c>
      <c r="Q68" t="n">
        <v>1319.09</v>
      </c>
      <c r="R68" t="n">
        <v>70.5</v>
      </c>
      <c r="S68" t="n">
        <v>59.92</v>
      </c>
      <c r="T68" t="n">
        <v>5197.49</v>
      </c>
      <c r="U68" t="n">
        <v>0.85</v>
      </c>
      <c r="V68" t="n">
        <v>0.97</v>
      </c>
      <c r="W68" t="n">
        <v>0.18</v>
      </c>
      <c r="X68" t="n">
        <v>0.3</v>
      </c>
      <c r="Y68" t="n">
        <v>1</v>
      </c>
      <c r="Z68" t="n">
        <v>10</v>
      </c>
      <c r="AA68" t="n">
        <v>320.3854662352533</v>
      </c>
      <c r="AB68" t="n">
        <v>438.3655293122883</v>
      </c>
      <c r="AC68" t="n">
        <v>396.5285384446073</v>
      </c>
      <c r="AD68" t="n">
        <v>320385.4662352533</v>
      </c>
      <c r="AE68" t="n">
        <v>438365.5293122883</v>
      </c>
      <c r="AF68" t="n">
        <v>4.057664185572842e-06</v>
      </c>
      <c r="AG68" t="n">
        <v>6.145833333333333</v>
      </c>
      <c r="AH68" t="n">
        <v>396528.5384446073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4.7064</v>
      </c>
      <c r="E69" t="n">
        <v>21.25</v>
      </c>
      <c r="F69" t="n">
        <v>17.58</v>
      </c>
      <c r="G69" t="n">
        <v>87.92</v>
      </c>
      <c r="H69" t="n">
        <v>0.95</v>
      </c>
      <c r="I69" t="n">
        <v>12</v>
      </c>
      <c r="J69" t="n">
        <v>333.83</v>
      </c>
      <c r="K69" t="n">
        <v>61.82</v>
      </c>
      <c r="L69" t="n">
        <v>17.75</v>
      </c>
      <c r="M69" t="n">
        <v>10</v>
      </c>
      <c r="N69" t="n">
        <v>104.26</v>
      </c>
      <c r="O69" t="n">
        <v>41406.86</v>
      </c>
      <c r="P69" t="n">
        <v>266.57</v>
      </c>
      <c r="Q69" t="n">
        <v>1319.11</v>
      </c>
      <c r="R69" t="n">
        <v>70.56</v>
      </c>
      <c r="S69" t="n">
        <v>59.92</v>
      </c>
      <c r="T69" t="n">
        <v>5224.36</v>
      </c>
      <c r="U69" t="n">
        <v>0.85</v>
      </c>
      <c r="V69" t="n">
        <v>0.97</v>
      </c>
      <c r="W69" t="n">
        <v>0.18</v>
      </c>
      <c r="X69" t="n">
        <v>0.31</v>
      </c>
      <c r="Y69" t="n">
        <v>1</v>
      </c>
      <c r="Z69" t="n">
        <v>10</v>
      </c>
      <c r="AA69" t="n">
        <v>320.337950259779</v>
      </c>
      <c r="AB69" t="n">
        <v>438.3005158583875</v>
      </c>
      <c r="AC69" t="n">
        <v>396.4697297834998</v>
      </c>
      <c r="AD69" t="n">
        <v>320337.950259779</v>
      </c>
      <c r="AE69" t="n">
        <v>438300.5158583875</v>
      </c>
      <c r="AF69" t="n">
        <v>4.056802209920555e-06</v>
      </c>
      <c r="AG69" t="n">
        <v>6.148726851851852</v>
      </c>
      <c r="AH69" t="n">
        <v>396469.7297834998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4.7066</v>
      </c>
      <c r="E70" t="n">
        <v>21.25</v>
      </c>
      <c r="F70" t="n">
        <v>17.58</v>
      </c>
      <c r="G70" t="n">
        <v>87.92</v>
      </c>
      <c r="H70" t="n">
        <v>0.96</v>
      </c>
      <c r="I70" t="n">
        <v>12</v>
      </c>
      <c r="J70" t="n">
        <v>334.43</v>
      </c>
      <c r="K70" t="n">
        <v>61.82</v>
      </c>
      <c r="L70" t="n">
        <v>18</v>
      </c>
      <c r="M70" t="n">
        <v>10</v>
      </c>
      <c r="N70" t="n">
        <v>104.61</v>
      </c>
      <c r="O70" t="n">
        <v>41480.31</v>
      </c>
      <c r="P70" t="n">
        <v>266.1</v>
      </c>
      <c r="Q70" t="n">
        <v>1319.11</v>
      </c>
      <c r="R70" t="n">
        <v>70.53</v>
      </c>
      <c r="S70" t="n">
        <v>59.92</v>
      </c>
      <c r="T70" t="n">
        <v>5207.77</v>
      </c>
      <c r="U70" t="n">
        <v>0.85</v>
      </c>
      <c r="V70" t="n">
        <v>0.97</v>
      </c>
      <c r="W70" t="n">
        <v>0.18</v>
      </c>
      <c r="X70" t="n">
        <v>0.31</v>
      </c>
      <c r="Y70" t="n">
        <v>1</v>
      </c>
      <c r="Z70" t="n">
        <v>10</v>
      </c>
      <c r="AA70" t="n">
        <v>320.0884573395374</v>
      </c>
      <c r="AB70" t="n">
        <v>437.9591486380622</v>
      </c>
      <c r="AC70" t="n">
        <v>396.1609421715704</v>
      </c>
      <c r="AD70" t="n">
        <v>320088.4573395374</v>
      </c>
      <c r="AE70" t="n">
        <v>437959.1486380622</v>
      </c>
      <c r="AF70" t="n">
        <v>4.056974605051012e-06</v>
      </c>
      <c r="AG70" t="n">
        <v>6.148726851851852</v>
      </c>
      <c r="AH70" t="n">
        <v>396160.9421715704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4.7051</v>
      </c>
      <c r="E71" t="n">
        <v>21.25</v>
      </c>
      <c r="F71" t="n">
        <v>17.59</v>
      </c>
      <c r="G71" t="n">
        <v>87.95</v>
      </c>
      <c r="H71" t="n">
        <v>0.97</v>
      </c>
      <c r="I71" t="n">
        <v>12</v>
      </c>
      <c r="J71" t="n">
        <v>335.02</v>
      </c>
      <c r="K71" t="n">
        <v>61.82</v>
      </c>
      <c r="L71" t="n">
        <v>18.25</v>
      </c>
      <c r="M71" t="n">
        <v>10</v>
      </c>
      <c r="N71" t="n">
        <v>104.95</v>
      </c>
      <c r="O71" t="n">
        <v>41553.93</v>
      </c>
      <c r="P71" t="n">
        <v>264.59</v>
      </c>
      <c r="Q71" t="n">
        <v>1319.1</v>
      </c>
      <c r="R71" t="n">
        <v>70.81</v>
      </c>
      <c r="S71" t="n">
        <v>59.92</v>
      </c>
      <c r="T71" t="n">
        <v>5348.14</v>
      </c>
      <c r="U71" t="n">
        <v>0.85</v>
      </c>
      <c r="V71" t="n">
        <v>0.97</v>
      </c>
      <c r="W71" t="n">
        <v>0.18</v>
      </c>
      <c r="X71" t="n">
        <v>0.31</v>
      </c>
      <c r="Y71" t="n">
        <v>1</v>
      </c>
      <c r="Z71" t="n">
        <v>10</v>
      </c>
      <c r="AA71" t="n">
        <v>319.4006731128771</v>
      </c>
      <c r="AB71" t="n">
        <v>437.0180919162469</v>
      </c>
      <c r="AC71" t="n">
        <v>395.3096985825038</v>
      </c>
      <c r="AD71" t="n">
        <v>319400.6731128771</v>
      </c>
      <c r="AE71" t="n">
        <v>437018.0919162469</v>
      </c>
      <c r="AF71" t="n">
        <v>4.055681641572583e-06</v>
      </c>
      <c r="AG71" t="n">
        <v>6.148726851851852</v>
      </c>
      <c r="AH71" t="n">
        <v>395309.6985825038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4.7182</v>
      </c>
      <c r="E72" t="n">
        <v>21.19</v>
      </c>
      <c r="F72" t="n">
        <v>17.53</v>
      </c>
      <c r="G72" t="n">
        <v>87.65000000000001</v>
      </c>
      <c r="H72" t="n">
        <v>0.98</v>
      </c>
      <c r="I72" t="n">
        <v>12</v>
      </c>
      <c r="J72" t="n">
        <v>335.62</v>
      </c>
      <c r="K72" t="n">
        <v>61.82</v>
      </c>
      <c r="L72" t="n">
        <v>18.5</v>
      </c>
      <c r="M72" t="n">
        <v>10</v>
      </c>
      <c r="N72" t="n">
        <v>105.3</v>
      </c>
      <c r="O72" t="n">
        <v>41627.72</v>
      </c>
      <c r="P72" t="n">
        <v>261.85</v>
      </c>
      <c r="Q72" t="n">
        <v>1319.08</v>
      </c>
      <c r="R72" t="n">
        <v>68.56</v>
      </c>
      <c r="S72" t="n">
        <v>59.92</v>
      </c>
      <c r="T72" t="n">
        <v>4227.18</v>
      </c>
      <c r="U72" t="n">
        <v>0.87</v>
      </c>
      <c r="V72" t="n">
        <v>0.97</v>
      </c>
      <c r="W72" t="n">
        <v>0.19</v>
      </c>
      <c r="X72" t="n">
        <v>0.25</v>
      </c>
      <c r="Y72" t="n">
        <v>1</v>
      </c>
      <c r="Z72" t="n">
        <v>10</v>
      </c>
      <c r="AA72" t="n">
        <v>317.3061924975092</v>
      </c>
      <c r="AB72" t="n">
        <v>434.1523311363373</v>
      </c>
      <c r="AC72" t="n">
        <v>392.7174419893082</v>
      </c>
      <c r="AD72" t="n">
        <v>317306.1924975092</v>
      </c>
      <c r="AE72" t="n">
        <v>434152.3311363373</v>
      </c>
      <c r="AF72" t="n">
        <v>4.066973522617534e-06</v>
      </c>
      <c r="AG72" t="n">
        <v>6.131365740740741</v>
      </c>
      <c r="AH72" t="n">
        <v>392717.4419893082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4.7301</v>
      </c>
      <c r="E73" t="n">
        <v>21.14</v>
      </c>
      <c r="F73" t="n">
        <v>17.53</v>
      </c>
      <c r="G73" t="n">
        <v>95.63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9</v>
      </c>
      <c r="N73" t="n">
        <v>105.65</v>
      </c>
      <c r="O73" t="n">
        <v>41701.68</v>
      </c>
      <c r="P73" t="n">
        <v>260.74</v>
      </c>
      <c r="Q73" t="n">
        <v>1319.08</v>
      </c>
      <c r="R73" t="n">
        <v>69.08</v>
      </c>
      <c r="S73" t="n">
        <v>59.92</v>
      </c>
      <c r="T73" t="n">
        <v>4490.56</v>
      </c>
      <c r="U73" t="n">
        <v>0.87</v>
      </c>
      <c r="V73" t="n">
        <v>0.97</v>
      </c>
      <c r="W73" t="n">
        <v>0.18</v>
      </c>
      <c r="X73" t="n">
        <v>0.26</v>
      </c>
      <c r="Y73" t="n">
        <v>1</v>
      </c>
      <c r="Z73" t="n">
        <v>10</v>
      </c>
      <c r="AA73" t="n">
        <v>316.2745453249324</v>
      </c>
      <c r="AB73" t="n">
        <v>432.7407859617565</v>
      </c>
      <c r="AC73" t="n">
        <v>391.4406127050733</v>
      </c>
      <c r="AD73" t="n">
        <v>316274.5453249324</v>
      </c>
      <c r="AE73" t="n">
        <v>432740.7859617565</v>
      </c>
      <c r="AF73" t="n">
        <v>4.077231032879742e-06</v>
      </c>
      <c r="AG73" t="n">
        <v>6.116898148148149</v>
      </c>
      <c r="AH73" t="n">
        <v>391440.6127050733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4.7229</v>
      </c>
      <c r="E74" t="n">
        <v>21.17</v>
      </c>
      <c r="F74" t="n">
        <v>17.57</v>
      </c>
      <c r="G74" t="n">
        <v>95.81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9</v>
      </c>
      <c r="N74" t="n">
        <v>106</v>
      </c>
      <c r="O74" t="n">
        <v>41775.82</v>
      </c>
      <c r="P74" t="n">
        <v>261.61</v>
      </c>
      <c r="Q74" t="n">
        <v>1319.08</v>
      </c>
      <c r="R74" t="n">
        <v>70</v>
      </c>
      <c r="S74" t="n">
        <v>59.92</v>
      </c>
      <c r="T74" t="n">
        <v>4949.82</v>
      </c>
      <c r="U74" t="n">
        <v>0.86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317.114223870659</v>
      </c>
      <c r="AB74" t="n">
        <v>433.8896711920227</v>
      </c>
      <c r="AC74" t="n">
        <v>392.4798499414335</v>
      </c>
      <c r="AD74" t="n">
        <v>317114.223870659</v>
      </c>
      <c r="AE74" t="n">
        <v>433889.6711920227</v>
      </c>
      <c r="AF74" t="n">
        <v>4.07102480818328e-06</v>
      </c>
      <c r="AG74" t="n">
        <v>6.125578703703705</v>
      </c>
      <c r="AH74" t="n">
        <v>392479.8499414335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4.7197</v>
      </c>
      <c r="E75" t="n">
        <v>21.19</v>
      </c>
      <c r="F75" t="n">
        <v>17.58</v>
      </c>
      <c r="G75" t="n">
        <v>95.89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9</v>
      </c>
      <c r="N75" t="n">
        <v>106.35</v>
      </c>
      <c r="O75" t="n">
        <v>41850.13</v>
      </c>
      <c r="P75" t="n">
        <v>261.23</v>
      </c>
      <c r="Q75" t="n">
        <v>1319.08</v>
      </c>
      <c r="R75" t="n">
        <v>70.58</v>
      </c>
      <c r="S75" t="n">
        <v>59.92</v>
      </c>
      <c r="T75" t="n">
        <v>5242.42</v>
      </c>
      <c r="U75" t="n">
        <v>0.85</v>
      </c>
      <c r="V75" t="n">
        <v>0.97</v>
      </c>
      <c r="W75" t="n">
        <v>0.18</v>
      </c>
      <c r="X75" t="n">
        <v>0.3</v>
      </c>
      <c r="Y75" t="n">
        <v>1</v>
      </c>
      <c r="Z75" t="n">
        <v>10</v>
      </c>
      <c r="AA75" t="n">
        <v>317.0730721501315</v>
      </c>
      <c r="AB75" t="n">
        <v>433.8333655925111</v>
      </c>
      <c r="AC75" t="n">
        <v>392.4289180693139</v>
      </c>
      <c r="AD75" t="n">
        <v>317073.0721501315</v>
      </c>
      <c r="AE75" t="n">
        <v>433833.3655925111</v>
      </c>
      <c r="AF75" t="n">
        <v>4.068266486095963e-06</v>
      </c>
      <c r="AG75" t="n">
        <v>6.131365740740741</v>
      </c>
      <c r="AH75" t="n">
        <v>392428.9180693139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4.7221</v>
      </c>
      <c r="E76" t="n">
        <v>21.18</v>
      </c>
      <c r="F76" t="n">
        <v>17.57</v>
      </c>
      <c r="G76" t="n">
        <v>95.83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9</v>
      </c>
      <c r="N76" t="n">
        <v>106.71</v>
      </c>
      <c r="O76" t="n">
        <v>41924.62</v>
      </c>
      <c r="P76" t="n">
        <v>260.94</v>
      </c>
      <c r="Q76" t="n">
        <v>1319.09</v>
      </c>
      <c r="R76" t="n">
        <v>70.12</v>
      </c>
      <c r="S76" t="n">
        <v>59.92</v>
      </c>
      <c r="T76" t="n">
        <v>5010.16</v>
      </c>
      <c r="U76" t="n">
        <v>0.85</v>
      </c>
      <c r="V76" t="n">
        <v>0.97</v>
      </c>
      <c r="W76" t="n">
        <v>0.18</v>
      </c>
      <c r="X76" t="n">
        <v>0.29</v>
      </c>
      <c r="Y76" t="n">
        <v>1</v>
      </c>
      <c r="Z76" t="n">
        <v>10</v>
      </c>
      <c r="AA76" t="n">
        <v>316.802269759135</v>
      </c>
      <c r="AB76" t="n">
        <v>433.4628418141914</v>
      </c>
      <c r="AC76" t="n">
        <v>392.0937565603637</v>
      </c>
      <c r="AD76" t="n">
        <v>316802.269759135</v>
      </c>
      <c r="AE76" t="n">
        <v>433462.8418141914</v>
      </c>
      <c r="AF76" t="n">
        <v>4.070335227661451e-06</v>
      </c>
      <c r="AG76" t="n">
        <v>6.128472222222222</v>
      </c>
      <c r="AH76" t="n">
        <v>392093.7565603636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4.7227</v>
      </c>
      <c r="E77" t="n">
        <v>21.17</v>
      </c>
      <c r="F77" t="n">
        <v>17.57</v>
      </c>
      <c r="G77" t="n">
        <v>95.81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8</v>
      </c>
      <c r="N77" t="n">
        <v>107.06</v>
      </c>
      <c r="O77" t="n">
        <v>41999.28</v>
      </c>
      <c r="P77" t="n">
        <v>259.05</v>
      </c>
      <c r="Q77" t="n">
        <v>1319.08</v>
      </c>
      <c r="R77" t="n">
        <v>70.02</v>
      </c>
      <c r="S77" t="n">
        <v>59.92</v>
      </c>
      <c r="T77" t="n">
        <v>4960.47</v>
      </c>
      <c r="U77" t="n">
        <v>0.86</v>
      </c>
      <c r="V77" t="n">
        <v>0.97</v>
      </c>
      <c r="W77" t="n">
        <v>0.18</v>
      </c>
      <c r="X77" t="n">
        <v>0.29</v>
      </c>
      <c r="Y77" t="n">
        <v>1</v>
      </c>
      <c r="Z77" t="n">
        <v>10</v>
      </c>
      <c r="AA77" t="n">
        <v>315.8109681969188</v>
      </c>
      <c r="AB77" t="n">
        <v>432.1064992836289</v>
      </c>
      <c r="AC77" t="n">
        <v>390.8668614572793</v>
      </c>
      <c r="AD77" t="n">
        <v>315810.9681969188</v>
      </c>
      <c r="AE77" t="n">
        <v>432106.4992836289</v>
      </c>
      <c r="AF77" t="n">
        <v>4.070852413052822e-06</v>
      </c>
      <c r="AG77" t="n">
        <v>6.125578703703705</v>
      </c>
      <c r="AH77" t="n">
        <v>390866.8614572793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4.7212</v>
      </c>
      <c r="E78" t="n">
        <v>21.18</v>
      </c>
      <c r="F78" t="n">
        <v>17.57</v>
      </c>
      <c r="G78" t="n">
        <v>95.84999999999999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7</v>
      </c>
      <c r="N78" t="n">
        <v>107.42</v>
      </c>
      <c r="O78" t="n">
        <v>42074.12</v>
      </c>
      <c r="P78" t="n">
        <v>257.68</v>
      </c>
      <c r="Q78" t="n">
        <v>1319.09</v>
      </c>
      <c r="R78" t="n">
        <v>70.16</v>
      </c>
      <c r="S78" t="n">
        <v>59.92</v>
      </c>
      <c r="T78" t="n">
        <v>5030.31</v>
      </c>
      <c r="U78" t="n">
        <v>0.85</v>
      </c>
      <c r="V78" t="n">
        <v>0.97</v>
      </c>
      <c r="W78" t="n">
        <v>0.18</v>
      </c>
      <c r="X78" t="n">
        <v>0.3</v>
      </c>
      <c r="Y78" t="n">
        <v>1</v>
      </c>
      <c r="Z78" t="n">
        <v>10</v>
      </c>
      <c r="AA78" t="n">
        <v>315.1672550882863</v>
      </c>
      <c r="AB78" t="n">
        <v>431.2257426097798</v>
      </c>
      <c r="AC78" t="n">
        <v>390.0701629642326</v>
      </c>
      <c r="AD78" t="n">
        <v>315167.2550882863</v>
      </c>
      <c r="AE78" t="n">
        <v>431225.7426097798</v>
      </c>
      <c r="AF78" t="n">
        <v>4.069559449574393e-06</v>
      </c>
      <c r="AG78" t="n">
        <v>6.128472222222222</v>
      </c>
      <c r="AH78" t="n">
        <v>390070.1629642326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4.7228</v>
      </c>
      <c r="E79" t="n">
        <v>21.17</v>
      </c>
      <c r="F79" t="n">
        <v>17.57</v>
      </c>
      <c r="G79" t="n">
        <v>95.81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7</v>
      </c>
      <c r="N79" t="n">
        <v>107.78</v>
      </c>
      <c r="O79" t="n">
        <v>42149.15</v>
      </c>
      <c r="P79" t="n">
        <v>255.06</v>
      </c>
      <c r="Q79" t="n">
        <v>1319.08</v>
      </c>
      <c r="R79" t="n">
        <v>69.87</v>
      </c>
      <c r="S79" t="n">
        <v>59.92</v>
      </c>
      <c r="T79" t="n">
        <v>4883.5</v>
      </c>
      <c r="U79" t="n">
        <v>0.86</v>
      </c>
      <c r="V79" t="n">
        <v>0.97</v>
      </c>
      <c r="W79" t="n">
        <v>0.19</v>
      </c>
      <c r="X79" t="n">
        <v>0.29</v>
      </c>
      <c r="Y79" t="n">
        <v>1</v>
      </c>
      <c r="Z79" t="n">
        <v>10</v>
      </c>
      <c r="AA79" t="n">
        <v>313.7637285981237</v>
      </c>
      <c r="AB79" t="n">
        <v>429.3053757467206</v>
      </c>
      <c r="AC79" t="n">
        <v>388.3330732193321</v>
      </c>
      <c r="AD79" t="n">
        <v>313763.7285981237</v>
      </c>
      <c r="AE79" t="n">
        <v>429305.3757467206</v>
      </c>
      <c r="AF79" t="n">
        <v>4.070938610618052e-06</v>
      </c>
      <c r="AG79" t="n">
        <v>6.125578703703705</v>
      </c>
      <c r="AH79" t="n">
        <v>388333.073219332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4.7432</v>
      </c>
      <c r="E80" t="n">
        <v>21.08</v>
      </c>
      <c r="F80" t="n">
        <v>17.53</v>
      </c>
      <c r="G80" t="n">
        <v>105.18</v>
      </c>
      <c r="H80" t="n">
        <v>1.07</v>
      </c>
      <c r="I80" t="n">
        <v>10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254.91</v>
      </c>
      <c r="Q80" t="n">
        <v>1319.08</v>
      </c>
      <c r="R80" t="n">
        <v>68.78</v>
      </c>
      <c r="S80" t="n">
        <v>59.92</v>
      </c>
      <c r="T80" t="n">
        <v>4343.91</v>
      </c>
      <c r="U80" t="n">
        <v>0.87</v>
      </c>
      <c r="V80" t="n">
        <v>0.97</v>
      </c>
      <c r="W80" t="n">
        <v>0.18</v>
      </c>
      <c r="X80" t="n">
        <v>0.25</v>
      </c>
      <c r="Y80" t="n">
        <v>1</v>
      </c>
      <c r="Z80" t="n">
        <v>10</v>
      </c>
      <c r="AA80" t="n">
        <v>312.7951108602355</v>
      </c>
      <c r="AB80" t="n">
        <v>427.9800702253432</v>
      </c>
      <c r="AC80" t="n">
        <v>387.1342529968368</v>
      </c>
      <c r="AD80" t="n">
        <v>312795.1108602355</v>
      </c>
      <c r="AE80" t="n">
        <v>427980.0702253432</v>
      </c>
      <c r="AF80" t="n">
        <v>4.088522913924693e-06</v>
      </c>
      <c r="AG80" t="n">
        <v>6.099537037037037</v>
      </c>
      <c r="AH80" t="n">
        <v>387134.2529968368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4.7412</v>
      </c>
      <c r="E81" t="n">
        <v>21.09</v>
      </c>
      <c r="F81" t="n">
        <v>17.54</v>
      </c>
      <c r="G81" t="n">
        <v>105.23</v>
      </c>
      <c r="H81" t="n">
        <v>1.08</v>
      </c>
      <c r="I81" t="n">
        <v>10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254.98</v>
      </c>
      <c r="Q81" t="n">
        <v>1319.08</v>
      </c>
      <c r="R81" t="n">
        <v>68.97</v>
      </c>
      <c r="S81" t="n">
        <v>59.92</v>
      </c>
      <c r="T81" t="n">
        <v>4439.77</v>
      </c>
      <c r="U81" t="n">
        <v>0.87</v>
      </c>
      <c r="V81" t="n">
        <v>0.97</v>
      </c>
      <c r="W81" t="n">
        <v>0.19</v>
      </c>
      <c r="X81" t="n">
        <v>0.26</v>
      </c>
      <c r="Y81" t="n">
        <v>1</v>
      </c>
      <c r="Z81" t="n">
        <v>10</v>
      </c>
      <c r="AA81" t="n">
        <v>312.935245421907</v>
      </c>
      <c r="AB81" t="n">
        <v>428.1718085149228</v>
      </c>
      <c r="AC81" t="n">
        <v>387.3076920531653</v>
      </c>
      <c r="AD81" t="n">
        <v>312935.245421907</v>
      </c>
      <c r="AE81" t="n">
        <v>428171.8085149228</v>
      </c>
      <c r="AF81" t="n">
        <v>4.08679896262012e-06</v>
      </c>
      <c r="AG81" t="n">
        <v>6.102430555555556</v>
      </c>
      <c r="AH81" t="n">
        <v>387307.6920531653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4.742</v>
      </c>
      <c r="E82" t="n">
        <v>21.09</v>
      </c>
      <c r="F82" t="n">
        <v>17.54</v>
      </c>
      <c r="G82" t="n">
        <v>105.21</v>
      </c>
      <c r="H82" t="n">
        <v>1.1</v>
      </c>
      <c r="I82" t="n">
        <v>10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255.42</v>
      </c>
      <c r="Q82" t="n">
        <v>1319.16</v>
      </c>
      <c r="R82" t="n">
        <v>68.75</v>
      </c>
      <c r="S82" t="n">
        <v>59.92</v>
      </c>
      <c r="T82" t="n">
        <v>4331.97</v>
      </c>
      <c r="U82" t="n">
        <v>0.87</v>
      </c>
      <c r="V82" t="n">
        <v>0.97</v>
      </c>
      <c r="W82" t="n">
        <v>0.19</v>
      </c>
      <c r="X82" t="n">
        <v>0.26</v>
      </c>
      <c r="Y82" t="n">
        <v>1</v>
      </c>
      <c r="Z82" t="n">
        <v>10</v>
      </c>
      <c r="AA82" t="n">
        <v>313.129284349539</v>
      </c>
      <c r="AB82" t="n">
        <v>428.4373011361022</v>
      </c>
      <c r="AC82" t="n">
        <v>387.5478464312006</v>
      </c>
      <c r="AD82" t="n">
        <v>313129.284349539</v>
      </c>
      <c r="AE82" t="n">
        <v>428437.3011361022</v>
      </c>
      <c r="AF82" t="n">
        <v>4.08748854314195e-06</v>
      </c>
      <c r="AG82" t="n">
        <v>6.102430555555556</v>
      </c>
      <c r="AH82" t="n">
        <v>387547.8464312006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4.7424</v>
      </c>
      <c r="E83" t="n">
        <v>21.09</v>
      </c>
      <c r="F83" t="n">
        <v>17.53</v>
      </c>
      <c r="G83" t="n">
        <v>105.2</v>
      </c>
      <c r="H83" t="n">
        <v>1.11</v>
      </c>
      <c r="I83" t="n">
        <v>10</v>
      </c>
      <c r="J83" t="n">
        <v>342.3</v>
      </c>
      <c r="K83" t="n">
        <v>61.82</v>
      </c>
      <c r="L83" t="n">
        <v>21.25</v>
      </c>
      <c r="M83" t="n">
        <v>0</v>
      </c>
      <c r="N83" t="n">
        <v>109.23</v>
      </c>
      <c r="O83" t="n">
        <v>42451.07</v>
      </c>
      <c r="P83" t="n">
        <v>255.97</v>
      </c>
      <c r="Q83" t="n">
        <v>1319.08</v>
      </c>
      <c r="R83" t="n">
        <v>68.59</v>
      </c>
      <c r="S83" t="n">
        <v>59.92</v>
      </c>
      <c r="T83" t="n">
        <v>4248.61</v>
      </c>
      <c r="U83" t="n">
        <v>0.87</v>
      </c>
      <c r="V83" t="n">
        <v>0.97</v>
      </c>
      <c r="W83" t="n">
        <v>0.19</v>
      </c>
      <c r="X83" t="n">
        <v>0.26</v>
      </c>
      <c r="Y83" t="n">
        <v>1</v>
      </c>
      <c r="Z83" t="n">
        <v>10</v>
      </c>
      <c r="AA83" t="n">
        <v>313.3660723302701</v>
      </c>
      <c r="AB83" t="n">
        <v>428.7612848976868</v>
      </c>
      <c r="AC83" t="n">
        <v>387.8409096372936</v>
      </c>
      <c r="AD83" t="n">
        <v>313366.0723302701</v>
      </c>
      <c r="AE83" t="n">
        <v>428761.2848976869</v>
      </c>
      <c r="AF83" t="n">
        <v>4.087833333402864e-06</v>
      </c>
      <c r="AG83" t="n">
        <v>6.102430555555556</v>
      </c>
      <c r="AH83" t="n">
        <v>387840.9096372937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4.1066</v>
      </c>
      <c r="E2" t="n">
        <v>24.35</v>
      </c>
      <c r="F2" t="n">
        <v>21.23</v>
      </c>
      <c r="G2" t="n">
        <v>9.58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61.8</v>
      </c>
      <c r="Q2" t="n">
        <v>1319.28</v>
      </c>
      <c r="R2" t="n">
        <v>183.48</v>
      </c>
      <c r="S2" t="n">
        <v>59.92</v>
      </c>
      <c r="T2" t="n">
        <v>61080.59</v>
      </c>
      <c r="U2" t="n">
        <v>0.33</v>
      </c>
      <c r="V2" t="n">
        <v>0.8</v>
      </c>
      <c r="W2" t="n">
        <v>0.55</v>
      </c>
      <c r="X2" t="n">
        <v>3.95</v>
      </c>
      <c r="Y2" t="n">
        <v>1</v>
      </c>
      <c r="Z2" t="n">
        <v>10</v>
      </c>
      <c r="AA2" t="n">
        <v>162.748516282107</v>
      </c>
      <c r="AB2" t="n">
        <v>222.6796999348808</v>
      </c>
      <c r="AC2" t="n">
        <v>201.4274619060815</v>
      </c>
      <c r="AD2" t="n">
        <v>162748.516282107</v>
      </c>
      <c r="AE2" t="n">
        <v>222679.6999348808</v>
      </c>
      <c r="AF2" t="n">
        <v>7.044222802342014e-06</v>
      </c>
      <c r="AG2" t="n">
        <v>7.045717592592593</v>
      </c>
      <c r="AH2" t="n">
        <v>201427.4619060815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3.8933</v>
      </c>
      <c r="E2" t="n">
        <v>25.68</v>
      </c>
      <c r="F2" t="n">
        <v>21.02</v>
      </c>
      <c r="G2" t="n">
        <v>9.699999999999999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178.44</v>
      </c>
      <c r="Q2" t="n">
        <v>1319.27</v>
      </c>
      <c r="R2" t="n">
        <v>183.02</v>
      </c>
      <c r="S2" t="n">
        <v>59.92</v>
      </c>
      <c r="T2" t="n">
        <v>60863.89</v>
      </c>
      <c r="U2" t="n">
        <v>0.33</v>
      </c>
      <c r="V2" t="n">
        <v>0.8100000000000001</v>
      </c>
      <c r="W2" t="n">
        <v>0.37</v>
      </c>
      <c r="X2" t="n">
        <v>3.75</v>
      </c>
      <c r="Y2" t="n">
        <v>1</v>
      </c>
      <c r="Z2" t="n">
        <v>10</v>
      </c>
      <c r="AA2" t="n">
        <v>287.506661738075</v>
      </c>
      <c r="AB2" t="n">
        <v>393.3792984887665</v>
      </c>
      <c r="AC2" t="n">
        <v>355.8357303523108</v>
      </c>
      <c r="AD2" t="n">
        <v>287506.661738075</v>
      </c>
      <c r="AE2" t="n">
        <v>393379.2984887665</v>
      </c>
      <c r="AF2" t="n">
        <v>4.713266614280399e-06</v>
      </c>
      <c r="AG2" t="n">
        <v>7.430555555555556</v>
      </c>
      <c r="AH2" t="n">
        <v>355835.7303523108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4.1671</v>
      </c>
      <c r="E3" t="n">
        <v>24</v>
      </c>
      <c r="F3" t="n">
        <v>20.02</v>
      </c>
      <c r="G3" t="n">
        <v>12.38</v>
      </c>
      <c r="H3" t="n">
        <v>0.22</v>
      </c>
      <c r="I3" t="n">
        <v>97</v>
      </c>
      <c r="J3" t="n">
        <v>99.02</v>
      </c>
      <c r="K3" t="n">
        <v>39.72</v>
      </c>
      <c r="L3" t="n">
        <v>1.25</v>
      </c>
      <c r="M3" t="n">
        <v>95</v>
      </c>
      <c r="N3" t="n">
        <v>13.05</v>
      </c>
      <c r="O3" t="n">
        <v>12446.14</v>
      </c>
      <c r="P3" t="n">
        <v>166.54</v>
      </c>
      <c r="Q3" t="n">
        <v>1319.25</v>
      </c>
      <c r="R3" t="n">
        <v>149.66</v>
      </c>
      <c r="S3" t="n">
        <v>59.92</v>
      </c>
      <c r="T3" t="n">
        <v>44347.89</v>
      </c>
      <c r="U3" t="n">
        <v>0.4</v>
      </c>
      <c r="V3" t="n">
        <v>0.85</v>
      </c>
      <c r="W3" t="n">
        <v>0.32</v>
      </c>
      <c r="X3" t="n">
        <v>2.74</v>
      </c>
      <c r="Y3" t="n">
        <v>1</v>
      </c>
      <c r="Z3" t="n">
        <v>10</v>
      </c>
      <c r="AA3" t="n">
        <v>257.5548977613922</v>
      </c>
      <c r="AB3" t="n">
        <v>352.397973637134</v>
      </c>
      <c r="AC3" t="n">
        <v>318.7656056269737</v>
      </c>
      <c r="AD3" t="n">
        <v>257554.8977613922</v>
      </c>
      <c r="AE3" t="n">
        <v>352397.9736371341</v>
      </c>
      <c r="AF3" t="n">
        <v>5.044731540946716e-06</v>
      </c>
      <c r="AG3" t="n">
        <v>6.944444444444446</v>
      </c>
      <c r="AH3" t="n">
        <v>318765.6056269737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4.3418</v>
      </c>
      <c r="E4" t="n">
        <v>23.03</v>
      </c>
      <c r="F4" t="n">
        <v>19.46</v>
      </c>
      <c r="G4" t="n">
        <v>15.16</v>
      </c>
      <c r="H4" t="n">
        <v>0.27</v>
      </c>
      <c r="I4" t="n">
        <v>77</v>
      </c>
      <c r="J4" t="n">
        <v>99.33</v>
      </c>
      <c r="K4" t="n">
        <v>39.72</v>
      </c>
      <c r="L4" t="n">
        <v>1.5</v>
      </c>
      <c r="M4" t="n">
        <v>75</v>
      </c>
      <c r="N4" t="n">
        <v>13.11</v>
      </c>
      <c r="O4" t="n">
        <v>12484.55</v>
      </c>
      <c r="P4" t="n">
        <v>158.68</v>
      </c>
      <c r="Q4" t="n">
        <v>1319.2</v>
      </c>
      <c r="R4" t="n">
        <v>131.65</v>
      </c>
      <c r="S4" t="n">
        <v>59.92</v>
      </c>
      <c r="T4" t="n">
        <v>35443.88</v>
      </c>
      <c r="U4" t="n">
        <v>0.46</v>
      </c>
      <c r="V4" t="n">
        <v>0.87</v>
      </c>
      <c r="W4" t="n">
        <v>0.29</v>
      </c>
      <c r="X4" t="n">
        <v>2.18</v>
      </c>
      <c r="Y4" t="n">
        <v>1</v>
      </c>
      <c r="Z4" t="n">
        <v>10</v>
      </c>
      <c r="AA4" t="n">
        <v>246.6059573752687</v>
      </c>
      <c r="AB4" t="n">
        <v>337.4171503676884</v>
      </c>
      <c r="AC4" t="n">
        <v>305.2145311046415</v>
      </c>
      <c r="AD4" t="n">
        <v>246605.9573752687</v>
      </c>
      <c r="AE4" t="n">
        <v>337417.1503676884</v>
      </c>
      <c r="AF4" t="n">
        <v>5.256225049670623e-06</v>
      </c>
      <c r="AG4" t="n">
        <v>6.663773148148149</v>
      </c>
      <c r="AH4" t="n">
        <v>305214.5311046415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4.4758</v>
      </c>
      <c r="E5" t="n">
        <v>22.34</v>
      </c>
      <c r="F5" t="n">
        <v>19.04</v>
      </c>
      <c r="G5" t="n">
        <v>17.85</v>
      </c>
      <c r="H5" t="n">
        <v>0.31</v>
      </c>
      <c r="I5" t="n">
        <v>64</v>
      </c>
      <c r="J5" t="n">
        <v>99.64</v>
      </c>
      <c r="K5" t="n">
        <v>39.72</v>
      </c>
      <c r="L5" t="n">
        <v>1.75</v>
      </c>
      <c r="M5" t="n">
        <v>62</v>
      </c>
      <c r="N5" t="n">
        <v>13.18</v>
      </c>
      <c r="O5" t="n">
        <v>12522.99</v>
      </c>
      <c r="P5" t="n">
        <v>151.86</v>
      </c>
      <c r="Q5" t="n">
        <v>1319.28</v>
      </c>
      <c r="R5" t="n">
        <v>117.83</v>
      </c>
      <c r="S5" t="n">
        <v>59.92</v>
      </c>
      <c r="T5" t="n">
        <v>28601.46</v>
      </c>
      <c r="U5" t="n">
        <v>0.51</v>
      </c>
      <c r="V5" t="n">
        <v>0.89</v>
      </c>
      <c r="W5" t="n">
        <v>0.27</v>
      </c>
      <c r="X5" t="n">
        <v>1.76</v>
      </c>
      <c r="Y5" t="n">
        <v>1</v>
      </c>
      <c r="Z5" t="n">
        <v>10</v>
      </c>
      <c r="AA5" t="n">
        <v>227.5633713366046</v>
      </c>
      <c r="AB5" t="n">
        <v>311.3622440499964</v>
      </c>
      <c r="AC5" t="n">
        <v>281.6462684776111</v>
      </c>
      <c r="AD5" t="n">
        <v>227563.3713366046</v>
      </c>
      <c r="AE5" t="n">
        <v>311362.2440499964</v>
      </c>
      <c r="AF5" t="n">
        <v>5.418446744971158e-06</v>
      </c>
      <c r="AG5" t="n">
        <v>6.46412037037037</v>
      </c>
      <c r="AH5" t="n">
        <v>281646.2684776111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4.6272</v>
      </c>
      <c r="E6" t="n">
        <v>21.61</v>
      </c>
      <c r="F6" t="n">
        <v>18.53</v>
      </c>
      <c r="G6" t="n">
        <v>20.98</v>
      </c>
      <c r="H6" t="n">
        <v>0.35</v>
      </c>
      <c r="I6" t="n">
        <v>53</v>
      </c>
      <c r="J6" t="n">
        <v>99.95</v>
      </c>
      <c r="K6" t="n">
        <v>39.72</v>
      </c>
      <c r="L6" t="n">
        <v>2</v>
      </c>
      <c r="M6" t="n">
        <v>51</v>
      </c>
      <c r="N6" t="n">
        <v>13.24</v>
      </c>
      <c r="O6" t="n">
        <v>12561.45</v>
      </c>
      <c r="P6" t="n">
        <v>144.14</v>
      </c>
      <c r="Q6" t="n">
        <v>1319.24</v>
      </c>
      <c r="R6" t="n">
        <v>101.21</v>
      </c>
      <c r="S6" t="n">
        <v>59.92</v>
      </c>
      <c r="T6" t="n">
        <v>20344.37</v>
      </c>
      <c r="U6" t="n">
        <v>0.59</v>
      </c>
      <c r="V6" t="n">
        <v>0.92</v>
      </c>
      <c r="W6" t="n">
        <v>0.23</v>
      </c>
      <c r="X6" t="n">
        <v>1.25</v>
      </c>
      <c r="Y6" t="n">
        <v>1</v>
      </c>
      <c r="Z6" t="n">
        <v>10</v>
      </c>
      <c r="AA6" t="n">
        <v>218.7682868203918</v>
      </c>
      <c r="AB6" t="n">
        <v>299.3284214031758</v>
      </c>
      <c r="AC6" t="n">
        <v>270.760936974623</v>
      </c>
      <c r="AD6" t="n">
        <v>218768.2868203918</v>
      </c>
      <c r="AE6" t="n">
        <v>299328.4214031757</v>
      </c>
      <c r="AF6" t="n">
        <v>5.601733048467435e-06</v>
      </c>
      <c r="AG6" t="n">
        <v>6.252893518518519</v>
      </c>
      <c r="AH6" t="n">
        <v>270760.936974623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4.6217</v>
      </c>
      <c r="E7" t="n">
        <v>21.64</v>
      </c>
      <c r="F7" t="n">
        <v>18.68</v>
      </c>
      <c r="G7" t="n">
        <v>23.85</v>
      </c>
      <c r="H7" t="n">
        <v>0.39</v>
      </c>
      <c r="I7" t="n">
        <v>47</v>
      </c>
      <c r="J7" t="n">
        <v>100.27</v>
      </c>
      <c r="K7" t="n">
        <v>39.72</v>
      </c>
      <c r="L7" t="n">
        <v>2.25</v>
      </c>
      <c r="M7" t="n">
        <v>45</v>
      </c>
      <c r="N7" t="n">
        <v>13.3</v>
      </c>
      <c r="O7" t="n">
        <v>12599.94</v>
      </c>
      <c r="P7" t="n">
        <v>142.24</v>
      </c>
      <c r="Q7" t="n">
        <v>1319.1</v>
      </c>
      <c r="R7" t="n">
        <v>106.78</v>
      </c>
      <c r="S7" t="n">
        <v>59.92</v>
      </c>
      <c r="T7" t="n">
        <v>23158.57</v>
      </c>
      <c r="U7" t="n">
        <v>0.5600000000000001</v>
      </c>
      <c r="V7" t="n">
        <v>0.91</v>
      </c>
      <c r="W7" t="n">
        <v>0.24</v>
      </c>
      <c r="X7" t="n">
        <v>1.41</v>
      </c>
      <c r="Y7" t="n">
        <v>1</v>
      </c>
      <c r="Z7" t="n">
        <v>10</v>
      </c>
      <c r="AA7" t="n">
        <v>218.1732672553145</v>
      </c>
      <c r="AB7" t="n">
        <v>298.5142893838268</v>
      </c>
      <c r="AC7" t="n">
        <v>270.024504572559</v>
      </c>
      <c r="AD7" t="n">
        <v>218173.2672553145</v>
      </c>
      <c r="AE7" t="n">
        <v>298514.2893838268</v>
      </c>
      <c r="AF7" t="n">
        <v>5.595074695302114e-06</v>
      </c>
      <c r="AG7" t="n">
        <v>6.261574074074075</v>
      </c>
      <c r="AH7" t="n">
        <v>270024.504572559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4.6978</v>
      </c>
      <c r="E8" t="n">
        <v>21.29</v>
      </c>
      <c r="F8" t="n">
        <v>18.46</v>
      </c>
      <c r="G8" t="n">
        <v>27.01</v>
      </c>
      <c r="H8" t="n">
        <v>0.44</v>
      </c>
      <c r="I8" t="n">
        <v>41</v>
      </c>
      <c r="J8" t="n">
        <v>100.58</v>
      </c>
      <c r="K8" t="n">
        <v>39.72</v>
      </c>
      <c r="L8" t="n">
        <v>2.5</v>
      </c>
      <c r="M8" t="n">
        <v>39</v>
      </c>
      <c r="N8" t="n">
        <v>13.36</v>
      </c>
      <c r="O8" t="n">
        <v>12638.45</v>
      </c>
      <c r="P8" t="n">
        <v>136.65</v>
      </c>
      <c r="Q8" t="n">
        <v>1319.26</v>
      </c>
      <c r="R8" t="n">
        <v>99.06999999999999</v>
      </c>
      <c r="S8" t="n">
        <v>59.92</v>
      </c>
      <c r="T8" t="n">
        <v>19336.32</v>
      </c>
      <c r="U8" t="n">
        <v>0.6</v>
      </c>
      <c r="V8" t="n">
        <v>0.92</v>
      </c>
      <c r="W8" t="n">
        <v>0.23</v>
      </c>
      <c r="X8" t="n">
        <v>1.18</v>
      </c>
      <c r="Y8" t="n">
        <v>1</v>
      </c>
      <c r="Z8" t="n">
        <v>10</v>
      </c>
      <c r="AA8" t="n">
        <v>213.1552154779926</v>
      </c>
      <c r="AB8" t="n">
        <v>291.6483695612782</v>
      </c>
      <c r="AC8" t="n">
        <v>263.8138585014933</v>
      </c>
      <c r="AD8" t="n">
        <v>213155.2154779925</v>
      </c>
      <c r="AE8" t="n">
        <v>291648.3695612782</v>
      </c>
      <c r="AF8" t="n">
        <v>5.687202090916821e-06</v>
      </c>
      <c r="AG8" t="n">
        <v>6.160300925925926</v>
      </c>
      <c r="AH8" t="n">
        <v>263813.8585014933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4.7579</v>
      </c>
      <c r="E9" t="n">
        <v>21.02</v>
      </c>
      <c r="F9" t="n">
        <v>18.29</v>
      </c>
      <c r="G9" t="n">
        <v>30.48</v>
      </c>
      <c r="H9" t="n">
        <v>0.48</v>
      </c>
      <c r="I9" t="n">
        <v>36</v>
      </c>
      <c r="J9" t="n">
        <v>100.89</v>
      </c>
      <c r="K9" t="n">
        <v>39.72</v>
      </c>
      <c r="L9" t="n">
        <v>2.75</v>
      </c>
      <c r="M9" t="n">
        <v>33</v>
      </c>
      <c r="N9" t="n">
        <v>13.42</v>
      </c>
      <c r="O9" t="n">
        <v>12676.98</v>
      </c>
      <c r="P9" t="n">
        <v>131.58</v>
      </c>
      <c r="Q9" t="n">
        <v>1319.12</v>
      </c>
      <c r="R9" t="n">
        <v>93.48</v>
      </c>
      <c r="S9" t="n">
        <v>59.92</v>
      </c>
      <c r="T9" t="n">
        <v>16566.22</v>
      </c>
      <c r="U9" t="n">
        <v>0.64</v>
      </c>
      <c r="V9" t="n">
        <v>0.93</v>
      </c>
      <c r="W9" t="n">
        <v>0.23</v>
      </c>
      <c r="X9" t="n">
        <v>1.01</v>
      </c>
      <c r="Y9" t="n">
        <v>1</v>
      </c>
      <c r="Z9" t="n">
        <v>10</v>
      </c>
      <c r="AA9" t="n">
        <v>208.9790853831637</v>
      </c>
      <c r="AB9" t="n">
        <v>285.9344041276793</v>
      </c>
      <c r="AC9" t="n">
        <v>258.6452259092744</v>
      </c>
      <c r="AD9" t="n">
        <v>208979.0853831637</v>
      </c>
      <c r="AE9" t="n">
        <v>285934.4041276793</v>
      </c>
      <c r="AF9" t="n">
        <v>5.759959731868778e-06</v>
      </c>
      <c r="AG9" t="n">
        <v>6.082175925925926</v>
      </c>
      <c r="AH9" t="n">
        <v>258645.2259092744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4.8067</v>
      </c>
      <c r="E10" t="n">
        <v>20.8</v>
      </c>
      <c r="F10" t="n">
        <v>18.16</v>
      </c>
      <c r="G10" t="n">
        <v>34.05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19</v>
      </c>
      <c r="N10" t="n">
        <v>13.49</v>
      </c>
      <c r="O10" t="n">
        <v>12715.54</v>
      </c>
      <c r="P10" t="n">
        <v>126.87</v>
      </c>
      <c r="Q10" t="n">
        <v>1319.09</v>
      </c>
      <c r="R10" t="n">
        <v>88.78</v>
      </c>
      <c r="S10" t="n">
        <v>59.92</v>
      </c>
      <c r="T10" t="n">
        <v>14234.02</v>
      </c>
      <c r="U10" t="n">
        <v>0.67</v>
      </c>
      <c r="V10" t="n">
        <v>0.9399999999999999</v>
      </c>
      <c r="W10" t="n">
        <v>0.23</v>
      </c>
      <c r="X10" t="n">
        <v>0.88</v>
      </c>
      <c r="Y10" t="n">
        <v>1</v>
      </c>
      <c r="Z10" t="n">
        <v>10</v>
      </c>
      <c r="AA10" t="n">
        <v>205.3803656621798</v>
      </c>
      <c r="AB10" t="n">
        <v>281.0104770411225</v>
      </c>
      <c r="AC10" t="n">
        <v>254.1912315130819</v>
      </c>
      <c r="AD10" t="n">
        <v>205380.3656621798</v>
      </c>
      <c r="AE10" t="n">
        <v>281010.4770411225</v>
      </c>
      <c r="AF10" t="n">
        <v>5.819037483590167e-06</v>
      </c>
      <c r="AG10" t="n">
        <v>6.018518518518519</v>
      </c>
      <c r="AH10" t="n">
        <v>254191.2315130819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4.8049</v>
      </c>
      <c r="E11" t="n">
        <v>20.81</v>
      </c>
      <c r="F11" t="n">
        <v>18.19</v>
      </c>
      <c r="G11" t="n">
        <v>35.2</v>
      </c>
      <c r="H11" t="n">
        <v>0.5600000000000001</v>
      </c>
      <c r="I11" t="n">
        <v>31</v>
      </c>
      <c r="J11" t="n">
        <v>101.52</v>
      </c>
      <c r="K11" t="n">
        <v>39.72</v>
      </c>
      <c r="L11" t="n">
        <v>3.25</v>
      </c>
      <c r="M11" t="n">
        <v>2</v>
      </c>
      <c r="N11" t="n">
        <v>13.55</v>
      </c>
      <c r="O11" t="n">
        <v>12754.13</v>
      </c>
      <c r="P11" t="n">
        <v>125.98</v>
      </c>
      <c r="Q11" t="n">
        <v>1319.12</v>
      </c>
      <c r="R11" t="n">
        <v>89.08</v>
      </c>
      <c r="S11" t="n">
        <v>59.92</v>
      </c>
      <c r="T11" t="n">
        <v>14390.78</v>
      </c>
      <c r="U11" t="n">
        <v>0.67</v>
      </c>
      <c r="V11" t="n">
        <v>0.93</v>
      </c>
      <c r="W11" t="n">
        <v>0.25</v>
      </c>
      <c r="X11" t="n">
        <v>0.91</v>
      </c>
      <c r="Y11" t="n">
        <v>1</v>
      </c>
      <c r="Z11" t="n">
        <v>10</v>
      </c>
      <c r="AA11" t="n">
        <v>205.0199939063285</v>
      </c>
      <c r="AB11" t="n">
        <v>280.5174005062872</v>
      </c>
      <c r="AC11" t="n">
        <v>253.7452135106939</v>
      </c>
      <c r="AD11" t="n">
        <v>205019.9939063285</v>
      </c>
      <c r="AE11" t="n">
        <v>280517.4005062872</v>
      </c>
      <c r="AF11" t="n">
        <v>5.816858386190607e-06</v>
      </c>
      <c r="AG11" t="n">
        <v>6.021412037037037</v>
      </c>
      <c r="AH11" t="n">
        <v>253745.2135106939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4.807</v>
      </c>
      <c r="E12" t="n">
        <v>20.8</v>
      </c>
      <c r="F12" t="n">
        <v>18.18</v>
      </c>
      <c r="G12" t="n">
        <v>35.18</v>
      </c>
      <c r="H12" t="n">
        <v>0.6</v>
      </c>
      <c r="I12" t="n">
        <v>31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125.96</v>
      </c>
      <c r="Q12" t="n">
        <v>1319.21</v>
      </c>
      <c r="R12" t="n">
        <v>88.68000000000001</v>
      </c>
      <c r="S12" t="n">
        <v>59.92</v>
      </c>
      <c r="T12" t="n">
        <v>14188.9</v>
      </c>
      <c r="U12" t="n">
        <v>0.68</v>
      </c>
      <c r="V12" t="n">
        <v>0.93</v>
      </c>
      <c r="W12" t="n">
        <v>0.25</v>
      </c>
      <c r="X12" t="n">
        <v>0.9</v>
      </c>
      <c r="Y12" t="n">
        <v>1</v>
      </c>
      <c r="Z12" t="n">
        <v>10</v>
      </c>
      <c r="AA12" t="n">
        <v>204.9511637054019</v>
      </c>
      <c r="AB12" t="n">
        <v>280.4232239888054</v>
      </c>
      <c r="AC12" t="n">
        <v>253.6600250678629</v>
      </c>
      <c r="AD12" t="n">
        <v>204951.1637054019</v>
      </c>
      <c r="AE12" t="n">
        <v>280423.2239888054</v>
      </c>
      <c r="AF12" t="n">
        <v>5.819400666490093e-06</v>
      </c>
      <c r="AG12" t="n">
        <v>6.018518518518519</v>
      </c>
      <c r="AH12" t="n">
        <v>253660.0250678629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2.6373</v>
      </c>
      <c r="E2" t="n">
        <v>37.92</v>
      </c>
      <c r="F2" t="n">
        <v>24.93</v>
      </c>
      <c r="G2" t="n">
        <v>5.82</v>
      </c>
      <c r="H2" t="n">
        <v>0.09</v>
      </c>
      <c r="I2" t="n">
        <v>257</v>
      </c>
      <c r="J2" t="n">
        <v>204</v>
      </c>
      <c r="K2" t="n">
        <v>55.27</v>
      </c>
      <c r="L2" t="n">
        <v>1</v>
      </c>
      <c r="M2" t="n">
        <v>255</v>
      </c>
      <c r="N2" t="n">
        <v>42.72</v>
      </c>
      <c r="O2" t="n">
        <v>25393.6</v>
      </c>
      <c r="P2" t="n">
        <v>353.7</v>
      </c>
      <c r="Q2" t="n">
        <v>1319.61</v>
      </c>
      <c r="R2" t="n">
        <v>310.91</v>
      </c>
      <c r="S2" t="n">
        <v>59.92</v>
      </c>
      <c r="T2" t="n">
        <v>124174.69</v>
      </c>
      <c r="U2" t="n">
        <v>0.19</v>
      </c>
      <c r="V2" t="n">
        <v>0.68</v>
      </c>
      <c r="W2" t="n">
        <v>0.57</v>
      </c>
      <c r="X2" t="n">
        <v>7.64</v>
      </c>
      <c r="Y2" t="n">
        <v>1</v>
      </c>
      <c r="Z2" t="n">
        <v>10</v>
      </c>
      <c r="AA2" t="n">
        <v>646.3861201786992</v>
      </c>
      <c r="AB2" t="n">
        <v>884.4140061715228</v>
      </c>
      <c r="AC2" t="n">
        <v>800.0067747053656</v>
      </c>
      <c r="AD2" t="n">
        <v>646386.1201786993</v>
      </c>
      <c r="AE2" t="n">
        <v>884414.0061715228</v>
      </c>
      <c r="AF2" t="n">
        <v>2.526751074976477e-06</v>
      </c>
      <c r="AG2" t="n">
        <v>10.97222222222222</v>
      </c>
      <c r="AH2" t="n">
        <v>800006.7747053656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3.0389</v>
      </c>
      <c r="E3" t="n">
        <v>32.91</v>
      </c>
      <c r="F3" t="n">
        <v>22.76</v>
      </c>
      <c r="G3" t="n">
        <v>7.3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321.23</v>
      </c>
      <c r="Q3" t="n">
        <v>1319.53</v>
      </c>
      <c r="R3" t="n">
        <v>239.62</v>
      </c>
      <c r="S3" t="n">
        <v>59.92</v>
      </c>
      <c r="T3" t="n">
        <v>88882.37</v>
      </c>
      <c r="U3" t="n">
        <v>0.25</v>
      </c>
      <c r="V3" t="n">
        <v>0.75</v>
      </c>
      <c r="W3" t="n">
        <v>0.46</v>
      </c>
      <c r="X3" t="n">
        <v>5.48</v>
      </c>
      <c r="Y3" t="n">
        <v>1</v>
      </c>
      <c r="Z3" t="n">
        <v>10</v>
      </c>
      <c r="AA3" t="n">
        <v>530.0988956056149</v>
      </c>
      <c r="AB3" t="n">
        <v>725.3046952803543</v>
      </c>
      <c r="AC3" t="n">
        <v>656.0826331343299</v>
      </c>
      <c r="AD3" t="n">
        <v>530098.8956056149</v>
      </c>
      <c r="AE3" t="n">
        <v>725304.6952803542</v>
      </c>
      <c r="AF3" t="n">
        <v>2.911517021857967e-06</v>
      </c>
      <c r="AG3" t="n">
        <v>9.522569444444445</v>
      </c>
      <c r="AH3" t="n">
        <v>656082.6331343298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3.3346</v>
      </c>
      <c r="E4" t="n">
        <v>29.99</v>
      </c>
      <c r="F4" t="n">
        <v>21.5</v>
      </c>
      <c r="G4" t="n">
        <v>8.84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301.92</v>
      </c>
      <c r="Q4" t="n">
        <v>1319.25</v>
      </c>
      <c r="R4" t="n">
        <v>198.34</v>
      </c>
      <c r="S4" t="n">
        <v>59.92</v>
      </c>
      <c r="T4" t="n">
        <v>68445.3</v>
      </c>
      <c r="U4" t="n">
        <v>0.3</v>
      </c>
      <c r="V4" t="n">
        <v>0.79</v>
      </c>
      <c r="W4" t="n">
        <v>0.4</v>
      </c>
      <c r="X4" t="n">
        <v>4.22</v>
      </c>
      <c r="Y4" t="n">
        <v>1</v>
      </c>
      <c r="Z4" t="n">
        <v>10</v>
      </c>
      <c r="AA4" t="n">
        <v>468.755655876141</v>
      </c>
      <c r="AB4" t="n">
        <v>641.3721684097503</v>
      </c>
      <c r="AC4" t="n">
        <v>580.160508828215</v>
      </c>
      <c r="AD4" t="n">
        <v>468755.655876141</v>
      </c>
      <c r="AE4" t="n">
        <v>641372.1684097503</v>
      </c>
      <c r="AF4" t="n">
        <v>3.194822028065278e-06</v>
      </c>
      <c r="AG4" t="n">
        <v>8.677662037037036</v>
      </c>
      <c r="AH4" t="n">
        <v>580160.5088282151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3.542</v>
      </c>
      <c r="E5" t="n">
        <v>28.23</v>
      </c>
      <c r="F5" t="n">
        <v>20.76</v>
      </c>
      <c r="G5" t="n">
        <v>10.29</v>
      </c>
      <c r="H5" t="n">
        <v>0.15</v>
      </c>
      <c r="I5" t="n">
        <v>121</v>
      </c>
      <c r="J5" t="n">
        <v>205.18</v>
      </c>
      <c r="K5" t="n">
        <v>55.27</v>
      </c>
      <c r="L5" t="n">
        <v>1.75</v>
      </c>
      <c r="M5" t="n">
        <v>119</v>
      </c>
      <c r="N5" t="n">
        <v>43.16</v>
      </c>
      <c r="O5" t="n">
        <v>25540.22</v>
      </c>
      <c r="P5" t="n">
        <v>290.09</v>
      </c>
      <c r="Q5" t="n">
        <v>1319.46</v>
      </c>
      <c r="R5" t="n">
        <v>174.3</v>
      </c>
      <c r="S5" t="n">
        <v>59.92</v>
      </c>
      <c r="T5" t="n">
        <v>56548.16</v>
      </c>
      <c r="U5" t="n">
        <v>0.34</v>
      </c>
      <c r="V5" t="n">
        <v>0.82</v>
      </c>
      <c r="W5" t="n">
        <v>0.36</v>
      </c>
      <c r="X5" t="n">
        <v>3.48</v>
      </c>
      <c r="Y5" t="n">
        <v>1</v>
      </c>
      <c r="Z5" t="n">
        <v>10</v>
      </c>
      <c r="AA5" t="n">
        <v>428.6932262943716</v>
      </c>
      <c r="AB5" t="n">
        <v>586.5569848263192</v>
      </c>
      <c r="AC5" t="n">
        <v>530.5768094323931</v>
      </c>
      <c r="AD5" t="n">
        <v>428693.2262943716</v>
      </c>
      <c r="AE5" t="n">
        <v>586556.9848263192</v>
      </c>
      <c r="AF5" t="n">
        <v>3.39352834625059e-06</v>
      </c>
      <c r="AG5" t="n">
        <v>8.168402777777779</v>
      </c>
      <c r="AH5" t="n">
        <v>530576.8094323932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3.723</v>
      </c>
      <c r="E6" t="n">
        <v>26.86</v>
      </c>
      <c r="F6" t="n">
        <v>20.16</v>
      </c>
      <c r="G6" t="n">
        <v>11.86</v>
      </c>
      <c r="H6" t="n">
        <v>0.17</v>
      </c>
      <c r="I6" t="n">
        <v>102</v>
      </c>
      <c r="J6" t="n">
        <v>205.58</v>
      </c>
      <c r="K6" t="n">
        <v>55.27</v>
      </c>
      <c r="L6" t="n">
        <v>2</v>
      </c>
      <c r="M6" t="n">
        <v>100</v>
      </c>
      <c r="N6" t="n">
        <v>43.31</v>
      </c>
      <c r="O6" t="n">
        <v>25589.2</v>
      </c>
      <c r="P6" t="n">
        <v>280.25</v>
      </c>
      <c r="Q6" t="n">
        <v>1319.17</v>
      </c>
      <c r="R6" t="n">
        <v>154.42</v>
      </c>
      <c r="S6" t="n">
        <v>59.92</v>
      </c>
      <c r="T6" t="n">
        <v>46707.17</v>
      </c>
      <c r="U6" t="n">
        <v>0.39</v>
      </c>
      <c r="V6" t="n">
        <v>0.84</v>
      </c>
      <c r="W6" t="n">
        <v>0.33</v>
      </c>
      <c r="X6" t="n">
        <v>2.88</v>
      </c>
      <c r="Y6" t="n">
        <v>1</v>
      </c>
      <c r="Z6" t="n">
        <v>10</v>
      </c>
      <c r="AA6" t="n">
        <v>395.1519362674143</v>
      </c>
      <c r="AB6" t="n">
        <v>540.6643120741549</v>
      </c>
      <c r="AC6" t="n">
        <v>489.0640689569246</v>
      </c>
      <c r="AD6" t="n">
        <v>395151.9362674142</v>
      </c>
      <c r="AE6" t="n">
        <v>540664.3120741548</v>
      </c>
      <c r="AF6" t="n">
        <v>3.566941285457636e-06</v>
      </c>
      <c r="AG6" t="n">
        <v>7.77199074074074</v>
      </c>
      <c r="AH6" t="n">
        <v>489064.0689569247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3.8509</v>
      </c>
      <c r="E7" t="n">
        <v>25.97</v>
      </c>
      <c r="F7" t="n">
        <v>19.79</v>
      </c>
      <c r="G7" t="n">
        <v>13.34</v>
      </c>
      <c r="H7" t="n">
        <v>0.19</v>
      </c>
      <c r="I7" t="n">
        <v>89</v>
      </c>
      <c r="J7" t="n">
        <v>205.98</v>
      </c>
      <c r="K7" t="n">
        <v>55.27</v>
      </c>
      <c r="L7" t="n">
        <v>2.25</v>
      </c>
      <c r="M7" t="n">
        <v>87</v>
      </c>
      <c r="N7" t="n">
        <v>43.46</v>
      </c>
      <c r="O7" t="n">
        <v>25638.22</v>
      </c>
      <c r="P7" t="n">
        <v>273.88</v>
      </c>
      <c r="Q7" t="n">
        <v>1319.35</v>
      </c>
      <c r="R7" t="n">
        <v>142.69</v>
      </c>
      <c r="S7" t="n">
        <v>59.92</v>
      </c>
      <c r="T7" t="n">
        <v>40907.15</v>
      </c>
      <c r="U7" t="n">
        <v>0.42</v>
      </c>
      <c r="V7" t="n">
        <v>0.86</v>
      </c>
      <c r="W7" t="n">
        <v>0.3</v>
      </c>
      <c r="X7" t="n">
        <v>2.51</v>
      </c>
      <c r="Y7" t="n">
        <v>1</v>
      </c>
      <c r="Z7" t="n">
        <v>10</v>
      </c>
      <c r="AA7" t="n">
        <v>381.8735456610621</v>
      </c>
      <c r="AB7" t="n">
        <v>522.4962322452941</v>
      </c>
      <c r="AC7" t="n">
        <v>472.6299251678702</v>
      </c>
      <c r="AD7" t="n">
        <v>381873.5456610621</v>
      </c>
      <c r="AE7" t="n">
        <v>522496.2322452941</v>
      </c>
      <c r="AF7" t="n">
        <v>3.689480041947035e-06</v>
      </c>
      <c r="AG7" t="n">
        <v>7.514467592592593</v>
      </c>
      <c r="AH7" t="n">
        <v>472629.9251678702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3.9659</v>
      </c>
      <c r="E8" t="n">
        <v>25.21</v>
      </c>
      <c r="F8" t="n">
        <v>19.49</v>
      </c>
      <c r="G8" t="n">
        <v>14.99</v>
      </c>
      <c r="H8" t="n">
        <v>0.22</v>
      </c>
      <c r="I8" t="n">
        <v>78</v>
      </c>
      <c r="J8" t="n">
        <v>206.38</v>
      </c>
      <c r="K8" t="n">
        <v>55.27</v>
      </c>
      <c r="L8" t="n">
        <v>2.5</v>
      </c>
      <c r="M8" t="n">
        <v>76</v>
      </c>
      <c r="N8" t="n">
        <v>43.6</v>
      </c>
      <c r="O8" t="n">
        <v>25687.3</v>
      </c>
      <c r="P8" t="n">
        <v>268.13</v>
      </c>
      <c r="Q8" t="n">
        <v>1319.22</v>
      </c>
      <c r="R8" t="n">
        <v>132.66</v>
      </c>
      <c r="S8" t="n">
        <v>59.92</v>
      </c>
      <c r="T8" t="n">
        <v>35944.33</v>
      </c>
      <c r="U8" t="n">
        <v>0.45</v>
      </c>
      <c r="V8" t="n">
        <v>0.87</v>
      </c>
      <c r="W8" t="n">
        <v>0.29</v>
      </c>
      <c r="X8" t="n">
        <v>2.21</v>
      </c>
      <c r="Y8" t="n">
        <v>1</v>
      </c>
      <c r="Z8" t="n">
        <v>10</v>
      </c>
      <c r="AA8" t="n">
        <v>370.5778348802858</v>
      </c>
      <c r="AB8" t="n">
        <v>507.0409424234468</v>
      </c>
      <c r="AC8" t="n">
        <v>458.6496665149845</v>
      </c>
      <c r="AD8" t="n">
        <v>370577.8348802858</v>
      </c>
      <c r="AE8" t="n">
        <v>507040.9424234468</v>
      </c>
      <c r="AF8" t="n">
        <v>3.799659533708417e-06</v>
      </c>
      <c r="AG8" t="n">
        <v>7.294560185185186</v>
      </c>
      <c r="AH8" t="n">
        <v>458649.6665149844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4.0595</v>
      </c>
      <c r="E9" t="n">
        <v>24.63</v>
      </c>
      <c r="F9" t="n">
        <v>19.23</v>
      </c>
      <c r="G9" t="n">
        <v>16.48</v>
      </c>
      <c r="H9" t="n">
        <v>0.24</v>
      </c>
      <c r="I9" t="n">
        <v>70</v>
      </c>
      <c r="J9" t="n">
        <v>206.78</v>
      </c>
      <c r="K9" t="n">
        <v>55.27</v>
      </c>
      <c r="L9" t="n">
        <v>2.75</v>
      </c>
      <c r="M9" t="n">
        <v>68</v>
      </c>
      <c r="N9" t="n">
        <v>43.75</v>
      </c>
      <c r="O9" t="n">
        <v>25736.42</v>
      </c>
      <c r="P9" t="n">
        <v>263.3</v>
      </c>
      <c r="Q9" t="n">
        <v>1319.28</v>
      </c>
      <c r="R9" t="n">
        <v>124.11</v>
      </c>
      <c r="S9" t="n">
        <v>59.92</v>
      </c>
      <c r="T9" t="n">
        <v>31708.8</v>
      </c>
      <c r="U9" t="n">
        <v>0.48</v>
      </c>
      <c r="V9" t="n">
        <v>0.88</v>
      </c>
      <c r="W9" t="n">
        <v>0.28</v>
      </c>
      <c r="X9" t="n">
        <v>1.95</v>
      </c>
      <c r="Y9" t="n">
        <v>1</v>
      </c>
      <c r="Z9" t="n">
        <v>10</v>
      </c>
      <c r="AA9" t="n">
        <v>349.7285889237033</v>
      </c>
      <c r="AB9" t="n">
        <v>478.5140843018355</v>
      </c>
      <c r="AC9" t="n">
        <v>432.845371694803</v>
      </c>
      <c r="AD9" t="n">
        <v>349728.5889237034</v>
      </c>
      <c r="AE9" t="n">
        <v>478514.0843018355</v>
      </c>
      <c r="AF9" t="n">
        <v>3.889336059176812e-06</v>
      </c>
      <c r="AG9" t="n">
        <v>7.126736111111111</v>
      </c>
      <c r="AH9" t="n">
        <v>432845.371694803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4.1433</v>
      </c>
      <c r="E10" t="n">
        <v>24.14</v>
      </c>
      <c r="F10" t="n">
        <v>19.02</v>
      </c>
      <c r="G10" t="n">
        <v>18.11</v>
      </c>
      <c r="H10" t="n">
        <v>0.26</v>
      </c>
      <c r="I10" t="n">
        <v>63</v>
      </c>
      <c r="J10" t="n">
        <v>207.17</v>
      </c>
      <c r="K10" t="n">
        <v>55.27</v>
      </c>
      <c r="L10" t="n">
        <v>3</v>
      </c>
      <c r="M10" t="n">
        <v>61</v>
      </c>
      <c r="N10" t="n">
        <v>43.9</v>
      </c>
      <c r="O10" t="n">
        <v>25785.6</v>
      </c>
      <c r="P10" t="n">
        <v>258.94</v>
      </c>
      <c r="Q10" t="n">
        <v>1319.13</v>
      </c>
      <c r="R10" t="n">
        <v>117.04</v>
      </c>
      <c r="S10" t="n">
        <v>59.92</v>
      </c>
      <c r="T10" t="n">
        <v>28208.44</v>
      </c>
      <c r="U10" t="n">
        <v>0.51</v>
      </c>
      <c r="V10" t="n">
        <v>0.89</v>
      </c>
      <c r="W10" t="n">
        <v>0.27</v>
      </c>
      <c r="X10" t="n">
        <v>1.74</v>
      </c>
      <c r="Y10" t="n">
        <v>1</v>
      </c>
      <c r="Z10" t="n">
        <v>10</v>
      </c>
      <c r="AA10" t="n">
        <v>342.1248322945179</v>
      </c>
      <c r="AB10" t="n">
        <v>468.1102890277166</v>
      </c>
      <c r="AC10" t="n">
        <v>423.4345000398276</v>
      </c>
      <c r="AD10" t="n">
        <v>342124.8322945179</v>
      </c>
      <c r="AE10" t="n">
        <v>468110.2890277167</v>
      </c>
      <c r="AF10" t="n">
        <v>3.969623375782064e-06</v>
      </c>
      <c r="AG10" t="n">
        <v>6.984953703703703</v>
      </c>
      <c r="AH10" t="n">
        <v>423434.5000398276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4.2123</v>
      </c>
      <c r="E11" t="n">
        <v>23.74</v>
      </c>
      <c r="F11" t="n">
        <v>18.82</v>
      </c>
      <c r="G11" t="n">
        <v>19.47</v>
      </c>
      <c r="H11" t="n">
        <v>0.28</v>
      </c>
      <c r="I11" t="n">
        <v>58</v>
      </c>
      <c r="J11" t="n">
        <v>207.57</v>
      </c>
      <c r="K11" t="n">
        <v>55.27</v>
      </c>
      <c r="L11" t="n">
        <v>3.25</v>
      </c>
      <c r="M11" t="n">
        <v>56</v>
      </c>
      <c r="N11" t="n">
        <v>44.05</v>
      </c>
      <c r="O11" t="n">
        <v>25834.83</v>
      </c>
      <c r="P11" t="n">
        <v>255.03</v>
      </c>
      <c r="Q11" t="n">
        <v>1319.1</v>
      </c>
      <c r="R11" t="n">
        <v>110.77</v>
      </c>
      <c r="S11" t="n">
        <v>59.92</v>
      </c>
      <c r="T11" t="n">
        <v>25099.9</v>
      </c>
      <c r="U11" t="n">
        <v>0.54</v>
      </c>
      <c r="V11" t="n">
        <v>0.9</v>
      </c>
      <c r="W11" t="n">
        <v>0.26</v>
      </c>
      <c r="X11" t="n">
        <v>1.55</v>
      </c>
      <c r="Y11" t="n">
        <v>1</v>
      </c>
      <c r="Z11" t="n">
        <v>10</v>
      </c>
      <c r="AA11" t="n">
        <v>335.9674150493972</v>
      </c>
      <c r="AB11" t="n">
        <v>459.6854391068655</v>
      </c>
      <c r="AC11" t="n">
        <v>415.8137059710713</v>
      </c>
      <c r="AD11" t="n">
        <v>335967.4150493972</v>
      </c>
      <c r="AE11" t="n">
        <v>459685.4391068655</v>
      </c>
      <c r="AF11" t="n">
        <v>4.035731070838893e-06</v>
      </c>
      <c r="AG11" t="n">
        <v>6.869212962962963</v>
      </c>
      <c r="AH11" t="n">
        <v>415813.7059710713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4.3137</v>
      </c>
      <c r="E12" t="n">
        <v>23.18</v>
      </c>
      <c r="F12" t="n">
        <v>18.51</v>
      </c>
      <c r="G12" t="n">
        <v>21.36</v>
      </c>
      <c r="H12" t="n">
        <v>0.3</v>
      </c>
      <c r="I12" t="n">
        <v>52</v>
      </c>
      <c r="J12" t="n">
        <v>207.97</v>
      </c>
      <c r="K12" t="n">
        <v>55.27</v>
      </c>
      <c r="L12" t="n">
        <v>3.5</v>
      </c>
      <c r="M12" t="n">
        <v>50</v>
      </c>
      <c r="N12" t="n">
        <v>44.2</v>
      </c>
      <c r="O12" t="n">
        <v>25884.1</v>
      </c>
      <c r="P12" t="n">
        <v>249</v>
      </c>
      <c r="Q12" t="n">
        <v>1319.17</v>
      </c>
      <c r="R12" t="n">
        <v>100.63</v>
      </c>
      <c r="S12" t="n">
        <v>59.92</v>
      </c>
      <c r="T12" t="n">
        <v>20061.14</v>
      </c>
      <c r="U12" t="n">
        <v>0.6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327.0732329110257</v>
      </c>
      <c r="AB12" t="n">
        <v>447.5160267215227</v>
      </c>
      <c r="AC12" t="n">
        <v>404.8057252239082</v>
      </c>
      <c r="AD12" t="n">
        <v>327073.2329110258</v>
      </c>
      <c r="AE12" t="n">
        <v>447516.0267215227</v>
      </c>
      <c r="AF12" t="n">
        <v>4.132880640096321e-06</v>
      </c>
      <c r="AG12" t="n">
        <v>6.707175925925926</v>
      </c>
      <c r="AH12" t="n">
        <v>404805.7252239081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4.2526</v>
      </c>
      <c r="E13" t="n">
        <v>23.52</v>
      </c>
      <c r="F13" t="n">
        <v>18.92</v>
      </c>
      <c r="G13" t="n">
        <v>22.71</v>
      </c>
      <c r="H13" t="n">
        <v>0.32</v>
      </c>
      <c r="I13" t="n">
        <v>50</v>
      </c>
      <c r="J13" t="n">
        <v>208.37</v>
      </c>
      <c r="K13" t="n">
        <v>55.27</v>
      </c>
      <c r="L13" t="n">
        <v>3.75</v>
      </c>
      <c r="M13" t="n">
        <v>48</v>
      </c>
      <c r="N13" t="n">
        <v>44.35</v>
      </c>
      <c r="O13" t="n">
        <v>25933.43</v>
      </c>
      <c r="P13" t="n">
        <v>254.17</v>
      </c>
      <c r="Q13" t="n">
        <v>1319.23</v>
      </c>
      <c r="R13" t="n">
        <v>115.58</v>
      </c>
      <c r="S13" t="n">
        <v>59.92</v>
      </c>
      <c r="T13" t="n">
        <v>27542.91</v>
      </c>
      <c r="U13" t="n">
        <v>0.52</v>
      </c>
      <c r="V13" t="n">
        <v>0.9</v>
      </c>
      <c r="W13" t="n">
        <v>0.23</v>
      </c>
      <c r="X13" t="n">
        <v>1.64</v>
      </c>
      <c r="Y13" t="n">
        <v>1</v>
      </c>
      <c r="Z13" t="n">
        <v>10</v>
      </c>
      <c r="AA13" t="n">
        <v>333.8701874903099</v>
      </c>
      <c r="AB13" t="n">
        <v>456.8159198373725</v>
      </c>
      <c r="AC13" t="n">
        <v>413.2180495932631</v>
      </c>
      <c r="AD13" t="n">
        <v>333870.1874903099</v>
      </c>
      <c r="AE13" t="n">
        <v>456815.9198373724</v>
      </c>
      <c r="AF13" t="n">
        <v>4.07434179708223e-06</v>
      </c>
      <c r="AG13" t="n">
        <v>6.805555555555556</v>
      </c>
      <c r="AH13" t="n">
        <v>413218.0495932631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4.3375</v>
      </c>
      <c r="E14" t="n">
        <v>23.06</v>
      </c>
      <c r="F14" t="n">
        <v>18.62</v>
      </c>
      <c r="G14" t="n">
        <v>24.29</v>
      </c>
      <c r="H14" t="n">
        <v>0.34</v>
      </c>
      <c r="I14" t="n">
        <v>46</v>
      </c>
      <c r="J14" t="n">
        <v>208.77</v>
      </c>
      <c r="K14" t="n">
        <v>55.27</v>
      </c>
      <c r="L14" t="n">
        <v>4</v>
      </c>
      <c r="M14" t="n">
        <v>44</v>
      </c>
      <c r="N14" t="n">
        <v>44.5</v>
      </c>
      <c r="O14" t="n">
        <v>25982.82</v>
      </c>
      <c r="P14" t="n">
        <v>248.59</v>
      </c>
      <c r="Q14" t="n">
        <v>1319.13</v>
      </c>
      <c r="R14" t="n">
        <v>104.89</v>
      </c>
      <c r="S14" t="n">
        <v>59.92</v>
      </c>
      <c r="T14" t="n">
        <v>22220.73</v>
      </c>
      <c r="U14" t="n">
        <v>0.57</v>
      </c>
      <c r="V14" t="n">
        <v>0.91</v>
      </c>
      <c r="W14" t="n">
        <v>0.23</v>
      </c>
      <c r="X14" t="n">
        <v>1.35</v>
      </c>
      <c r="Y14" t="n">
        <v>1</v>
      </c>
      <c r="Z14" t="n">
        <v>10</v>
      </c>
      <c r="AA14" t="n">
        <v>326.0998132220691</v>
      </c>
      <c r="AB14" t="n">
        <v>446.1841509588464</v>
      </c>
      <c r="AC14" t="n">
        <v>403.6009618147223</v>
      </c>
      <c r="AD14" t="n">
        <v>326099.8132220691</v>
      </c>
      <c r="AE14" t="n">
        <v>446184.1509588464</v>
      </c>
      <c r="AF14" t="n">
        <v>4.155683004478242e-06</v>
      </c>
      <c r="AG14" t="n">
        <v>6.672453703703703</v>
      </c>
      <c r="AH14" t="n">
        <v>403600.9618147223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4.3814</v>
      </c>
      <c r="E15" t="n">
        <v>22.82</v>
      </c>
      <c r="F15" t="n">
        <v>18.52</v>
      </c>
      <c r="G15" t="n">
        <v>25.83</v>
      </c>
      <c r="H15" t="n">
        <v>0.36</v>
      </c>
      <c r="I15" t="n">
        <v>43</v>
      </c>
      <c r="J15" t="n">
        <v>209.17</v>
      </c>
      <c r="K15" t="n">
        <v>55.27</v>
      </c>
      <c r="L15" t="n">
        <v>4.25</v>
      </c>
      <c r="M15" t="n">
        <v>41</v>
      </c>
      <c r="N15" t="n">
        <v>44.65</v>
      </c>
      <c r="O15" t="n">
        <v>26032.25</v>
      </c>
      <c r="P15" t="n">
        <v>245.48</v>
      </c>
      <c r="Q15" t="n">
        <v>1319.2</v>
      </c>
      <c r="R15" t="n">
        <v>101.22</v>
      </c>
      <c r="S15" t="n">
        <v>59.92</v>
      </c>
      <c r="T15" t="n">
        <v>20400.96</v>
      </c>
      <c r="U15" t="n">
        <v>0.59</v>
      </c>
      <c r="V15" t="n">
        <v>0.92</v>
      </c>
      <c r="W15" t="n">
        <v>0.23</v>
      </c>
      <c r="X15" t="n">
        <v>1.24</v>
      </c>
      <c r="Y15" t="n">
        <v>1</v>
      </c>
      <c r="Z15" t="n">
        <v>10</v>
      </c>
      <c r="AA15" t="n">
        <v>322.2232953729786</v>
      </c>
      <c r="AB15" t="n">
        <v>440.8801282178233</v>
      </c>
      <c r="AC15" t="n">
        <v>398.8031475598597</v>
      </c>
      <c r="AD15" t="n">
        <v>322223.2953729786</v>
      </c>
      <c r="AE15" t="n">
        <v>440880.1282178233</v>
      </c>
      <c r="AF15" t="n">
        <v>4.197742827854979e-06</v>
      </c>
      <c r="AG15" t="n">
        <v>6.60300925925926</v>
      </c>
      <c r="AH15" t="n">
        <v>398803.1475598597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4.4277</v>
      </c>
      <c r="E16" t="n">
        <v>22.58</v>
      </c>
      <c r="F16" t="n">
        <v>18.4</v>
      </c>
      <c r="G16" t="n">
        <v>27.6</v>
      </c>
      <c r="H16" t="n">
        <v>0.38</v>
      </c>
      <c r="I16" t="n">
        <v>40</v>
      </c>
      <c r="J16" t="n">
        <v>209.58</v>
      </c>
      <c r="K16" t="n">
        <v>55.27</v>
      </c>
      <c r="L16" t="n">
        <v>4.5</v>
      </c>
      <c r="M16" t="n">
        <v>38</v>
      </c>
      <c r="N16" t="n">
        <v>44.8</v>
      </c>
      <c r="O16" t="n">
        <v>26081.73</v>
      </c>
      <c r="P16" t="n">
        <v>242.72</v>
      </c>
      <c r="Q16" t="n">
        <v>1319.12</v>
      </c>
      <c r="R16" t="n">
        <v>97.20999999999999</v>
      </c>
      <c r="S16" t="n">
        <v>59.92</v>
      </c>
      <c r="T16" t="n">
        <v>18409.81</v>
      </c>
      <c r="U16" t="n">
        <v>0.62</v>
      </c>
      <c r="V16" t="n">
        <v>0.92</v>
      </c>
      <c r="W16" t="n">
        <v>0.23</v>
      </c>
      <c r="X16" t="n">
        <v>1.12</v>
      </c>
      <c r="Y16" t="n">
        <v>1</v>
      </c>
      <c r="Z16" t="n">
        <v>10</v>
      </c>
      <c r="AA16" t="n">
        <v>306.3391300606393</v>
      </c>
      <c r="AB16" t="n">
        <v>419.1467124775643</v>
      </c>
      <c r="AC16" t="n">
        <v>379.1439385148105</v>
      </c>
      <c r="AD16" t="n">
        <v>306339.1300606393</v>
      </c>
      <c r="AE16" t="n">
        <v>419146.7124775643</v>
      </c>
      <c r="AF16" t="n">
        <v>4.242102049320648e-06</v>
      </c>
      <c r="AG16" t="n">
        <v>6.533564814814814</v>
      </c>
      <c r="AH16" t="n">
        <v>379143.9385148105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4.454</v>
      </c>
      <c r="E17" t="n">
        <v>22.45</v>
      </c>
      <c r="F17" t="n">
        <v>18.35</v>
      </c>
      <c r="G17" t="n">
        <v>28.97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36</v>
      </c>
      <c r="N17" t="n">
        <v>44.95</v>
      </c>
      <c r="O17" t="n">
        <v>26131.27</v>
      </c>
      <c r="P17" t="n">
        <v>240.49</v>
      </c>
      <c r="Q17" t="n">
        <v>1319.19</v>
      </c>
      <c r="R17" t="n">
        <v>95.58</v>
      </c>
      <c r="S17" t="n">
        <v>59.92</v>
      </c>
      <c r="T17" t="n">
        <v>17603.73</v>
      </c>
      <c r="U17" t="n">
        <v>0.63</v>
      </c>
      <c r="V17" t="n">
        <v>0.93</v>
      </c>
      <c r="W17" t="n">
        <v>0.22</v>
      </c>
      <c r="X17" t="n">
        <v>1.07</v>
      </c>
      <c r="Y17" t="n">
        <v>1</v>
      </c>
      <c r="Z17" t="n">
        <v>10</v>
      </c>
      <c r="AA17" t="n">
        <v>303.755949697583</v>
      </c>
      <c r="AB17" t="n">
        <v>415.6122911429561</v>
      </c>
      <c r="AC17" t="n">
        <v>375.9468373917858</v>
      </c>
      <c r="AD17" t="n">
        <v>303755.949697583</v>
      </c>
      <c r="AE17" t="n">
        <v>415612.2911429561</v>
      </c>
      <c r="AF17" t="n">
        <v>4.267299620045208e-06</v>
      </c>
      <c r="AG17" t="n">
        <v>6.495949074074074</v>
      </c>
      <c r="AH17" t="n">
        <v>375946.8373917858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4.4819</v>
      </c>
      <c r="E18" t="n">
        <v>22.31</v>
      </c>
      <c r="F18" t="n">
        <v>18.29</v>
      </c>
      <c r="G18" t="n">
        <v>30.48</v>
      </c>
      <c r="H18" t="n">
        <v>0.42</v>
      </c>
      <c r="I18" t="n">
        <v>36</v>
      </c>
      <c r="J18" t="n">
        <v>210.38</v>
      </c>
      <c r="K18" t="n">
        <v>55.27</v>
      </c>
      <c r="L18" t="n">
        <v>5</v>
      </c>
      <c r="M18" t="n">
        <v>34</v>
      </c>
      <c r="N18" t="n">
        <v>45.11</v>
      </c>
      <c r="O18" t="n">
        <v>26180.86</v>
      </c>
      <c r="P18" t="n">
        <v>238.55</v>
      </c>
      <c r="Q18" t="n">
        <v>1319.12</v>
      </c>
      <c r="R18" t="n">
        <v>93.48</v>
      </c>
      <c r="S18" t="n">
        <v>59.92</v>
      </c>
      <c r="T18" t="n">
        <v>16562.79</v>
      </c>
      <c r="U18" t="n">
        <v>0.64</v>
      </c>
      <c r="V18" t="n">
        <v>0.93</v>
      </c>
      <c r="W18" t="n">
        <v>0.22</v>
      </c>
      <c r="X18" t="n">
        <v>1.01</v>
      </c>
      <c r="Y18" t="n">
        <v>1</v>
      </c>
      <c r="Z18" t="n">
        <v>10</v>
      </c>
      <c r="AA18" t="n">
        <v>301.4390710391906</v>
      </c>
      <c r="AB18" t="n">
        <v>412.442235549071</v>
      </c>
      <c r="AC18" t="n">
        <v>373.0793274545801</v>
      </c>
      <c r="AD18" t="n">
        <v>301439.0710391906</v>
      </c>
      <c r="AE18" t="n">
        <v>412442.235549071</v>
      </c>
      <c r="AF18" t="n">
        <v>4.294030122829057e-06</v>
      </c>
      <c r="AG18" t="n">
        <v>6.455439814814814</v>
      </c>
      <c r="AH18" t="n">
        <v>373079.3274545801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4.512</v>
      </c>
      <c r="E19" t="n">
        <v>22.16</v>
      </c>
      <c r="F19" t="n">
        <v>18.22</v>
      </c>
      <c r="G19" t="n">
        <v>32.15</v>
      </c>
      <c r="H19" t="n">
        <v>0.44</v>
      </c>
      <c r="I19" t="n">
        <v>34</v>
      </c>
      <c r="J19" t="n">
        <v>210.78</v>
      </c>
      <c r="K19" t="n">
        <v>55.27</v>
      </c>
      <c r="L19" t="n">
        <v>5.25</v>
      </c>
      <c r="M19" t="n">
        <v>32</v>
      </c>
      <c r="N19" t="n">
        <v>45.26</v>
      </c>
      <c r="O19" t="n">
        <v>26230.5</v>
      </c>
      <c r="P19" t="n">
        <v>236.01</v>
      </c>
      <c r="Q19" t="n">
        <v>1319.1</v>
      </c>
      <c r="R19" t="n">
        <v>91.29000000000001</v>
      </c>
      <c r="S19" t="n">
        <v>59.92</v>
      </c>
      <c r="T19" t="n">
        <v>15479.57</v>
      </c>
      <c r="U19" t="n">
        <v>0.66</v>
      </c>
      <c r="V19" t="n">
        <v>0.93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298.7183314622733</v>
      </c>
      <c r="AB19" t="n">
        <v>408.719599629374</v>
      </c>
      <c r="AC19" t="n">
        <v>369.7119746823066</v>
      </c>
      <c r="AD19" t="n">
        <v>298718.3314622733</v>
      </c>
      <c r="AE19" t="n">
        <v>408719.599629374</v>
      </c>
      <c r="AF19" t="n">
        <v>4.322868407194426e-06</v>
      </c>
      <c r="AG19" t="n">
        <v>6.412037037037037</v>
      </c>
      <c r="AH19" t="n">
        <v>369711.9746823066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4.5422</v>
      </c>
      <c r="E20" t="n">
        <v>22.02</v>
      </c>
      <c r="F20" t="n">
        <v>18.15</v>
      </c>
      <c r="G20" t="n">
        <v>34.04</v>
      </c>
      <c r="H20" t="n">
        <v>0.46</v>
      </c>
      <c r="I20" t="n">
        <v>32</v>
      </c>
      <c r="J20" t="n">
        <v>211.18</v>
      </c>
      <c r="K20" t="n">
        <v>55.27</v>
      </c>
      <c r="L20" t="n">
        <v>5.5</v>
      </c>
      <c r="M20" t="n">
        <v>30</v>
      </c>
      <c r="N20" t="n">
        <v>45.41</v>
      </c>
      <c r="O20" t="n">
        <v>26280.2</v>
      </c>
      <c r="P20" t="n">
        <v>234.14</v>
      </c>
      <c r="Q20" t="n">
        <v>1319.21</v>
      </c>
      <c r="R20" t="n">
        <v>89.19</v>
      </c>
      <c r="S20" t="n">
        <v>59.92</v>
      </c>
      <c r="T20" t="n">
        <v>14440.55</v>
      </c>
      <c r="U20" t="n">
        <v>0.67</v>
      </c>
      <c r="V20" t="n">
        <v>0.9399999999999999</v>
      </c>
      <c r="W20" t="n">
        <v>0.21</v>
      </c>
      <c r="X20" t="n">
        <v>0.88</v>
      </c>
      <c r="Y20" t="n">
        <v>1</v>
      </c>
      <c r="Z20" t="n">
        <v>10</v>
      </c>
      <c r="AA20" t="n">
        <v>296.3866491101804</v>
      </c>
      <c r="AB20" t="n">
        <v>405.5292889686751</v>
      </c>
      <c r="AC20" t="n">
        <v>366.8261427934357</v>
      </c>
      <c r="AD20" t="n">
        <v>296386.6491101804</v>
      </c>
      <c r="AE20" t="n">
        <v>405529.2889686751</v>
      </c>
      <c r="AF20" t="n">
        <v>4.351802499813503e-06</v>
      </c>
      <c r="AG20" t="n">
        <v>6.371527777777778</v>
      </c>
      <c r="AH20" t="n">
        <v>366826.1427934357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4.574</v>
      </c>
      <c r="E21" t="n">
        <v>21.86</v>
      </c>
      <c r="F21" t="n">
        <v>18.08</v>
      </c>
      <c r="G21" t="n">
        <v>36.16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28</v>
      </c>
      <c r="N21" t="n">
        <v>45.57</v>
      </c>
      <c r="O21" t="n">
        <v>26329.94</v>
      </c>
      <c r="P21" t="n">
        <v>231.28</v>
      </c>
      <c r="Q21" t="n">
        <v>1319.08</v>
      </c>
      <c r="R21" t="n">
        <v>86.81</v>
      </c>
      <c r="S21" t="n">
        <v>59.92</v>
      </c>
      <c r="T21" t="n">
        <v>13259.44</v>
      </c>
      <c r="U21" t="n">
        <v>0.6899999999999999</v>
      </c>
      <c r="V21" t="n">
        <v>0.9399999999999999</v>
      </c>
      <c r="W21" t="n">
        <v>0.21</v>
      </c>
      <c r="X21" t="n">
        <v>0.8</v>
      </c>
      <c r="Y21" t="n">
        <v>1</v>
      </c>
      <c r="Z21" t="n">
        <v>10</v>
      </c>
      <c r="AA21" t="n">
        <v>293.5031010057136</v>
      </c>
      <c r="AB21" t="n">
        <v>401.5838912389794</v>
      </c>
      <c r="AC21" t="n">
        <v>363.2572882856617</v>
      </c>
      <c r="AD21" t="n">
        <v>293503.1010057136</v>
      </c>
      <c r="AE21" t="n">
        <v>401583.8912389794</v>
      </c>
      <c r="AF21" t="n">
        <v>4.382269524491868e-06</v>
      </c>
      <c r="AG21" t="n">
        <v>6.325231481481481</v>
      </c>
      <c r="AH21" t="n">
        <v>363257.2882856617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4.5873</v>
      </c>
      <c r="E22" t="n">
        <v>21.8</v>
      </c>
      <c r="F22" t="n">
        <v>18.06</v>
      </c>
      <c r="G22" t="n">
        <v>37.36</v>
      </c>
      <c r="H22" t="n">
        <v>0.5</v>
      </c>
      <c r="I22" t="n">
        <v>29</v>
      </c>
      <c r="J22" t="n">
        <v>211.99</v>
      </c>
      <c r="K22" t="n">
        <v>55.27</v>
      </c>
      <c r="L22" t="n">
        <v>6</v>
      </c>
      <c r="M22" t="n">
        <v>27</v>
      </c>
      <c r="N22" t="n">
        <v>45.72</v>
      </c>
      <c r="O22" t="n">
        <v>26379.74</v>
      </c>
      <c r="P22" t="n">
        <v>229.8</v>
      </c>
      <c r="Q22" t="n">
        <v>1319.14</v>
      </c>
      <c r="R22" t="n">
        <v>86</v>
      </c>
      <c r="S22" t="n">
        <v>59.92</v>
      </c>
      <c r="T22" t="n">
        <v>12858.28</v>
      </c>
      <c r="U22" t="n">
        <v>0.7</v>
      </c>
      <c r="V22" t="n">
        <v>0.9399999999999999</v>
      </c>
      <c r="W22" t="n">
        <v>0.21</v>
      </c>
      <c r="X22" t="n">
        <v>0.78</v>
      </c>
      <c r="Y22" t="n">
        <v>1</v>
      </c>
      <c r="Z22" t="n">
        <v>10</v>
      </c>
      <c r="AA22" t="n">
        <v>292.1829703775886</v>
      </c>
      <c r="AB22" t="n">
        <v>399.777630273526</v>
      </c>
      <c r="AC22" t="n">
        <v>361.6234143316479</v>
      </c>
      <c r="AD22" t="n">
        <v>292182.9703775886</v>
      </c>
      <c r="AE22" t="n">
        <v>399777.630273526</v>
      </c>
      <c r="AF22" t="n">
        <v>4.395012022234706e-06</v>
      </c>
      <c r="AG22" t="n">
        <v>6.30787037037037</v>
      </c>
      <c r="AH22" t="n">
        <v>361623.4143316479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4.6354</v>
      </c>
      <c r="E23" t="n">
        <v>21.57</v>
      </c>
      <c r="F23" t="n">
        <v>17.91</v>
      </c>
      <c r="G23" t="n">
        <v>39.81</v>
      </c>
      <c r="H23" t="n">
        <v>0.52</v>
      </c>
      <c r="I23" t="n">
        <v>27</v>
      </c>
      <c r="J23" t="n">
        <v>212.4</v>
      </c>
      <c r="K23" t="n">
        <v>55.27</v>
      </c>
      <c r="L23" t="n">
        <v>6.25</v>
      </c>
      <c r="M23" t="n">
        <v>25</v>
      </c>
      <c r="N23" t="n">
        <v>45.87</v>
      </c>
      <c r="O23" t="n">
        <v>26429.59</v>
      </c>
      <c r="P23" t="n">
        <v>226</v>
      </c>
      <c r="Q23" t="n">
        <v>1319.09</v>
      </c>
      <c r="R23" t="n">
        <v>80.79000000000001</v>
      </c>
      <c r="S23" t="n">
        <v>59.92</v>
      </c>
      <c r="T23" t="n">
        <v>10266.26</v>
      </c>
      <c r="U23" t="n">
        <v>0.74</v>
      </c>
      <c r="V23" t="n">
        <v>0.95</v>
      </c>
      <c r="W23" t="n">
        <v>0.21</v>
      </c>
      <c r="X23" t="n">
        <v>0.64</v>
      </c>
      <c r="Y23" t="n">
        <v>1</v>
      </c>
      <c r="Z23" t="n">
        <v>10</v>
      </c>
      <c r="AA23" t="n">
        <v>288.0857739715639</v>
      </c>
      <c r="AB23" t="n">
        <v>394.1716653952545</v>
      </c>
      <c r="AC23" t="n">
        <v>356.5524748733376</v>
      </c>
      <c r="AD23" t="n">
        <v>288085.7739715638</v>
      </c>
      <c r="AE23" t="n">
        <v>394171.6653952546</v>
      </c>
      <c r="AF23" t="n">
        <v>4.441095792267076e-06</v>
      </c>
      <c r="AG23" t="n">
        <v>6.241319444444446</v>
      </c>
      <c r="AH23" t="n">
        <v>356552.4748733377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4.6245</v>
      </c>
      <c r="E24" t="n">
        <v>21.62</v>
      </c>
      <c r="F24" t="n">
        <v>18</v>
      </c>
      <c r="G24" t="n">
        <v>41.55</v>
      </c>
      <c r="H24" t="n">
        <v>0.54</v>
      </c>
      <c r="I24" t="n">
        <v>26</v>
      </c>
      <c r="J24" t="n">
        <v>212.8</v>
      </c>
      <c r="K24" t="n">
        <v>55.27</v>
      </c>
      <c r="L24" t="n">
        <v>6.5</v>
      </c>
      <c r="M24" t="n">
        <v>24</v>
      </c>
      <c r="N24" t="n">
        <v>46.03</v>
      </c>
      <c r="O24" t="n">
        <v>26479.5</v>
      </c>
      <c r="P24" t="n">
        <v>226.2</v>
      </c>
      <c r="Q24" t="n">
        <v>1319.24</v>
      </c>
      <c r="R24" t="n">
        <v>84.86</v>
      </c>
      <c r="S24" t="n">
        <v>59.92</v>
      </c>
      <c r="T24" t="n">
        <v>12302.97</v>
      </c>
      <c r="U24" t="n">
        <v>0.71</v>
      </c>
      <c r="V24" t="n">
        <v>0.9399999999999999</v>
      </c>
      <c r="W24" t="n">
        <v>0.19</v>
      </c>
      <c r="X24" t="n">
        <v>0.73</v>
      </c>
      <c r="Y24" t="n">
        <v>1</v>
      </c>
      <c r="Z24" t="n">
        <v>10</v>
      </c>
      <c r="AA24" t="n">
        <v>288.8028049419727</v>
      </c>
      <c r="AB24" t="n">
        <v>395.1527388021418</v>
      </c>
      <c r="AC24" t="n">
        <v>357.4399160112167</v>
      </c>
      <c r="AD24" t="n">
        <v>288802.8049419727</v>
      </c>
      <c r="AE24" t="n">
        <v>395152.7388021417</v>
      </c>
      <c r="AF24" t="n">
        <v>4.430652692613171e-06</v>
      </c>
      <c r="AG24" t="n">
        <v>6.255787037037038</v>
      </c>
      <c r="AH24" t="n">
        <v>357439.9160112167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4.6374</v>
      </c>
      <c r="E25" t="n">
        <v>21.56</v>
      </c>
      <c r="F25" t="n">
        <v>17.98</v>
      </c>
      <c r="G25" t="n">
        <v>43.16</v>
      </c>
      <c r="H25" t="n">
        <v>0.5600000000000001</v>
      </c>
      <c r="I25" t="n">
        <v>25</v>
      </c>
      <c r="J25" t="n">
        <v>213.21</v>
      </c>
      <c r="K25" t="n">
        <v>55.27</v>
      </c>
      <c r="L25" t="n">
        <v>6.75</v>
      </c>
      <c r="M25" t="n">
        <v>23</v>
      </c>
      <c r="N25" t="n">
        <v>46.18</v>
      </c>
      <c r="O25" t="n">
        <v>26529.46</v>
      </c>
      <c r="P25" t="n">
        <v>224.78</v>
      </c>
      <c r="Q25" t="n">
        <v>1319.22</v>
      </c>
      <c r="R25" t="n">
        <v>83.8</v>
      </c>
      <c r="S25" t="n">
        <v>59.92</v>
      </c>
      <c r="T25" t="n">
        <v>11779.39</v>
      </c>
      <c r="U25" t="n">
        <v>0.72</v>
      </c>
      <c r="V25" t="n">
        <v>0.9399999999999999</v>
      </c>
      <c r="W25" t="n">
        <v>0.2</v>
      </c>
      <c r="X25" t="n">
        <v>0.71</v>
      </c>
      <c r="Y25" t="n">
        <v>1</v>
      </c>
      <c r="Z25" t="n">
        <v>10</v>
      </c>
      <c r="AA25" t="n">
        <v>287.5558450477719</v>
      </c>
      <c r="AB25" t="n">
        <v>393.4465932629082</v>
      </c>
      <c r="AC25" t="n">
        <v>355.8966026076573</v>
      </c>
      <c r="AD25" t="n">
        <v>287555.8450477719</v>
      </c>
      <c r="AE25" t="n">
        <v>393446.5932629082</v>
      </c>
      <c r="AF25" t="n">
        <v>4.443011957341187e-06</v>
      </c>
      <c r="AG25" t="n">
        <v>6.238425925925926</v>
      </c>
      <c r="AH25" t="n">
        <v>355896.6026076573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4.6531</v>
      </c>
      <c r="E26" t="n">
        <v>21.49</v>
      </c>
      <c r="F26" t="n">
        <v>17.95</v>
      </c>
      <c r="G26" t="n">
        <v>44.88</v>
      </c>
      <c r="H26" t="n">
        <v>0.58</v>
      </c>
      <c r="I26" t="n">
        <v>24</v>
      </c>
      <c r="J26" t="n">
        <v>213.61</v>
      </c>
      <c r="K26" t="n">
        <v>55.27</v>
      </c>
      <c r="L26" t="n">
        <v>7</v>
      </c>
      <c r="M26" t="n">
        <v>22</v>
      </c>
      <c r="N26" t="n">
        <v>46.34</v>
      </c>
      <c r="O26" t="n">
        <v>26579.47</v>
      </c>
      <c r="P26" t="n">
        <v>222.17</v>
      </c>
      <c r="Q26" t="n">
        <v>1319.11</v>
      </c>
      <c r="R26" t="n">
        <v>82.73999999999999</v>
      </c>
      <c r="S26" t="n">
        <v>59.92</v>
      </c>
      <c r="T26" t="n">
        <v>11255.67</v>
      </c>
      <c r="U26" t="n">
        <v>0.72</v>
      </c>
      <c r="V26" t="n">
        <v>0.95</v>
      </c>
      <c r="W26" t="n">
        <v>0.2</v>
      </c>
      <c r="X26" t="n">
        <v>0.68</v>
      </c>
      <c r="Y26" t="n">
        <v>1</v>
      </c>
      <c r="Z26" t="n">
        <v>10</v>
      </c>
      <c r="AA26" t="n">
        <v>285.5749715377999</v>
      </c>
      <c r="AB26" t="n">
        <v>390.7362747365929</v>
      </c>
      <c r="AC26" t="n">
        <v>353.4449530775376</v>
      </c>
      <c r="AD26" t="n">
        <v>285574.9715377999</v>
      </c>
      <c r="AE26" t="n">
        <v>390736.2747365929</v>
      </c>
      <c r="AF26" t="n">
        <v>4.458053853172959e-06</v>
      </c>
      <c r="AG26" t="n">
        <v>6.218171296296297</v>
      </c>
      <c r="AH26" t="n">
        <v>353444.9530775376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4.6705</v>
      </c>
      <c r="E27" t="n">
        <v>21.41</v>
      </c>
      <c r="F27" t="n">
        <v>17.91</v>
      </c>
      <c r="G27" t="n">
        <v>46.73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21</v>
      </c>
      <c r="N27" t="n">
        <v>46.49</v>
      </c>
      <c r="O27" t="n">
        <v>26629.54</v>
      </c>
      <c r="P27" t="n">
        <v>220.11</v>
      </c>
      <c r="Q27" t="n">
        <v>1319.1</v>
      </c>
      <c r="R27" t="n">
        <v>81.31999999999999</v>
      </c>
      <c r="S27" t="n">
        <v>59.92</v>
      </c>
      <c r="T27" t="n">
        <v>10551.09</v>
      </c>
      <c r="U27" t="n">
        <v>0.74</v>
      </c>
      <c r="V27" t="n">
        <v>0.95</v>
      </c>
      <c r="W27" t="n">
        <v>0.2</v>
      </c>
      <c r="X27" t="n">
        <v>0.64</v>
      </c>
      <c r="Y27" t="n">
        <v>1</v>
      </c>
      <c r="Z27" t="n">
        <v>10</v>
      </c>
      <c r="AA27" t="n">
        <v>283.8094150835862</v>
      </c>
      <c r="AB27" t="n">
        <v>388.3205625050842</v>
      </c>
      <c r="AC27" t="n">
        <v>351.2597930309307</v>
      </c>
      <c r="AD27" t="n">
        <v>283809.4150835862</v>
      </c>
      <c r="AE27" t="n">
        <v>388320.5625050842</v>
      </c>
      <c r="AF27" t="n">
        <v>4.474724489317725e-06</v>
      </c>
      <c r="AG27" t="n">
        <v>6.195023148148149</v>
      </c>
      <c r="AH27" t="n">
        <v>351259.7930309307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4.6885</v>
      </c>
      <c r="E28" t="n">
        <v>21.33</v>
      </c>
      <c r="F28" t="n">
        <v>17.87</v>
      </c>
      <c r="G28" t="n">
        <v>48.74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20</v>
      </c>
      <c r="N28" t="n">
        <v>46.65</v>
      </c>
      <c r="O28" t="n">
        <v>26679.66</v>
      </c>
      <c r="P28" t="n">
        <v>218.49</v>
      </c>
      <c r="Q28" t="n">
        <v>1319.08</v>
      </c>
      <c r="R28" t="n">
        <v>79.94</v>
      </c>
      <c r="S28" t="n">
        <v>59.92</v>
      </c>
      <c r="T28" t="n">
        <v>9866.790000000001</v>
      </c>
      <c r="U28" t="n">
        <v>0.75</v>
      </c>
      <c r="V28" t="n">
        <v>0.95</v>
      </c>
      <c r="W28" t="n">
        <v>0.2</v>
      </c>
      <c r="X28" t="n">
        <v>0.59</v>
      </c>
      <c r="Y28" t="n">
        <v>1</v>
      </c>
      <c r="Z28" t="n">
        <v>10</v>
      </c>
      <c r="AA28" t="n">
        <v>282.2638385988444</v>
      </c>
      <c r="AB28" t="n">
        <v>386.2058365726384</v>
      </c>
      <c r="AC28" t="n">
        <v>349.346893573441</v>
      </c>
      <c r="AD28" t="n">
        <v>282263.8385988444</v>
      </c>
      <c r="AE28" t="n">
        <v>386205.8365726384</v>
      </c>
      <c r="AF28" t="n">
        <v>4.491969974984724e-06</v>
      </c>
      <c r="AG28" t="n">
        <v>6.171875</v>
      </c>
      <c r="AH28" t="n">
        <v>349346.893573441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4.6864</v>
      </c>
      <c r="E29" t="n">
        <v>21.34</v>
      </c>
      <c r="F29" t="n">
        <v>17.88</v>
      </c>
      <c r="G29" t="n">
        <v>48.77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20</v>
      </c>
      <c r="N29" t="n">
        <v>46.81</v>
      </c>
      <c r="O29" t="n">
        <v>26729.83</v>
      </c>
      <c r="P29" t="n">
        <v>217.32</v>
      </c>
      <c r="Q29" t="n">
        <v>1319.09</v>
      </c>
      <c r="R29" t="n">
        <v>80.33</v>
      </c>
      <c r="S29" t="n">
        <v>59.92</v>
      </c>
      <c r="T29" t="n">
        <v>10061.5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281.7554894950042</v>
      </c>
      <c r="AB29" t="n">
        <v>385.5102909019847</v>
      </c>
      <c r="AC29" t="n">
        <v>348.71772980539</v>
      </c>
      <c r="AD29" t="n">
        <v>281755.4894950042</v>
      </c>
      <c r="AE29" t="n">
        <v>385510.2909019847</v>
      </c>
      <c r="AF29" t="n">
        <v>4.489958001656907e-06</v>
      </c>
      <c r="AG29" t="n">
        <v>6.174768518518519</v>
      </c>
      <c r="AH29" t="n">
        <v>348717.72980539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4.7023</v>
      </c>
      <c r="E30" t="n">
        <v>21.27</v>
      </c>
      <c r="F30" t="n">
        <v>17.85</v>
      </c>
      <c r="G30" t="n">
        <v>51</v>
      </c>
      <c r="H30" t="n">
        <v>0.66</v>
      </c>
      <c r="I30" t="n">
        <v>21</v>
      </c>
      <c r="J30" t="n">
        <v>215.24</v>
      </c>
      <c r="K30" t="n">
        <v>55.27</v>
      </c>
      <c r="L30" t="n">
        <v>8</v>
      </c>
      <c r="M30" t="n">
        <v>19</v>
      </c>
      <c r="N30" t="n">
        <v>46.97</v>
      </c>
      <c r="O30" t="n">
        <v>26780.06</v>
      </c>
      <c r="P30" t="n">
        <v>215.21</v>
      </c>
      <c r="Q30" t="n">
        <v>1319.12</v>
      </c>
      <c r="R30" t="n">
        <v>79.20999999999999</v>
      </c>
      <c r="S30" t="n">
        <v>59.92</v>
      </c>
      <c r="T30" t="n">
        <v>9506.780000000001</v>
      </c>
      <c r="U30" t="n">
        <v>0.76</v>
      </c>
      <c r="V30" t="n">
        <v>0.95</v>
      </c>
      <c r="W30" t="n">
        <v>0.2</v>
      </c>
      <c r="X30" t="n">
        <v>0.57</v>
      </c>
      <c r="Y30" t="n">
        <v>1</v>
      </c>
      <c r="Z30" t="n">
        <v>10</v>
      </c>
      <c r="AA30" t="n">
        <v>280.0652148102491</v>
      </c>
      <c r="AB30" t="n">
        <v>383.1975825086464</v>
      </c>
      <c r="AC30" t="n">
        <v>346.6257430552053</v>
      </c>
      <c r="AD30" t="n">
        <v>280065.214810249</v>
      </c>
      <c r="AE30" t="n">
        <v>383197.5825086464</v>
      </c>
      <c r="AF30" t="n">
        <v>4.505191513996089e-06</v>
      </c>
      <c r="AG30" t="n">
        <v>6.154513888888889</v>
      </c>
      <c r="AH30" t="n">
        <v>346625.7430552053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4.7204</v>
      </c>
      <c r="E31" t="n">
        <v>21.18</v>
      </c>
      <c r="F31" t="n">
        <v>17.81</v>
      </c>
      <c r="G31" t="n">
        <v>53.43</v>
      </c>
      <c r="H31" t="n">
        <v>0.68</v>
      </c>
      <c r="I31" t="n">
        <v>20</v>
      </c>
      <c r="J31" t="n">
        <v>215.65</v>
      </c>
      <c r="K31" t="n">
        <v>55.27</v>
      </c>
      <c r="L31" t="n">
        <v>8.25</v>
      </c>
      <c r="M31" t="n">
        <v>18</v>
      </c>
      <c r="N31" t="n">
        <v>47.12</v>
      </c>
      <c r="O31" t="n">
        <v>26830.34</v>
      </c>
      <c r="P31" t="n">
        <v>212.27</v>
      </c>
      <c r="Q31" t="n">
        <v>1319.1</v>
      </c>
      <c r="R31" t="n">
        <v>77.93000000000001</v>
      </c>
      <c r="S31" t="n">
        <v>59.92</v>
      </c>
      <c r="T31" t="n">
        <v>8869.35</v>
      </c>
      <c r="U31" t="n">
        <v>0.77</v>
      </c>
      <c r="V31" t="n">
        <v>0.95</v>
      </c>
      <c r="W31" t="n">
        <v>0.2</v>
      </c>
      <c r="X31" t="n">
        <v>0.53</v>
      </c>
      <c r="Y31" t="n">
        <v>1</v>
      </c>
      <c r="Z31" t="n">
        <v>10</v>
      </c>
      <c r="AA31" t="n">
        <v>277.8647298251928</v>
      </c>
      <c r="AB31" t="n">
        <v>380.1867818735462</v>
      </c>
      <c r="AC31" t="n">
        <v>343.9022890070339</v>
      </c>
      <c r="AD31" t="n">
        <v>277864.7298251928</v>
      </c>
      <c r="AE31" t="n">
        <v>380186.7818735462</v>
      </c>
      <c r="AF31" t="n">
        <v>4.522532807916793e-06</v>
      </c>
      <c r="AG31" t="n">
        <v>6.128472222222222</v>
      </c>
      <c r="AH31" t="n">
        <v>343902.2890070339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4.737</v>
      </c>
      <c r="E32" t="n">
        <v>21.11</v>
      </c>
      <c r="F32" t="n">
        <v>17.78</v>
      </c>
      <c r="G32" t="n">
        <v>56.13</v>
      </c>
      <c r="H32" t="n">
        <v>0.7</v>
      </c>
      <c r="I32" t="n">
        <v>19</v>
      </c>
      <c r="J32" t="n">
        <v>216.05</v>
      </c>
      <c r="K32" t="n">
        <v>55.27</v>
      </c>
      <c r="L32" t="n">
        <v>8.5</v>
      </c>
      <c r="M32" t="n">
        <v>17</v>
      </c>
      <c r="N32" t="n">
        <v>47.28</v>
      </c>
      <c r="O32" t="n">
        <v>26880.68</v>
      </c>
      <c r="P32" t="n">
        <v>210.27</v>
      </c>
      <c r="Q32" t="n">
        <v>1319.08</v>
      </c>
      <c r="R32" t="n">
        <v>76.88</v>
      </c>
      <c r="S32" t="n">
        <v>59.92</v>
      </c>
      <c r="T32" t="n">
        <v>8347.959999999999</v>
      </c>
      <c r="U32" t="n">
        <v>0.78</v>
      </c>
      <c r="V32" t="n">
        <v>0.96</v>
      </c>
      <c r="W32" t="n">
        <v>0.19</v>
      </c>
      <c r="X32" t="n">
        <v>0.5</v>
      </c>
      <c r="Y32" t="n">
        <v>1</v>
      </c>
      <c r="Z32" t="n">
        <v>10</v>
      </c>
      <c r="AA32" t="n">
        <v>276.2334608504119</v>
      </c>
      <c r="AB32" t="n">
        <v>377.9548076957431</v>
      </c>
      <c r="AC32" t="n">
        <v>341.8833313121648</v>
      </c>
      <c r="AD32" t="n">
        <v>276233.4608504119</v>
      </c>
      <c r="AE32" t="n">
        <v>377954.807695743</v>
      </c>
      <c r="AF32" t="n">
        <v>4.538436978031915e-06</v>
      </c>
      <c r="AG32" t="n">
        <v>6.108217592592593</v>
      </c>
      <c r="AH32" t="n">
        <v>341883.3313121648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4.7714</v>
      </c>
      <c r="E33" t="n">
        <v>20.96</v>
      </c>
      <c r="F33" t="n">
        <v>17.66</v>
      </c>
      <c r="G33" t="n">
        <v>58.88</v>
      </c>
      <c r="H33" t="n">
        <v>0.72</v>
      </c>
      <c r="I33" t="n">
        <v>18</v>
      </c>
      <c r="J33" t="n">
        <v>216.46</v>
      </c>
      <c r="K33" t="n">
        <v>55.27</v>
      </c>
      <c r="L33" t="n">
        <v>8.75</v>
      </c>
      <c r="M33" t="n">
        <v>16</v>
      </c>
      <c r="N33" t="n">
        <v>47.44</v>
      </c>
      <c r="O33" t="n">
        <v>26931.07</v>
      </c>
      <c r="P33" t="n">
        <v>206.98</v>
      </c>
      <c r="Q33" t="n">
        <v>1319.12</v>
      </c>
      <c r="R33" t="n">
        <v>72.72</v>
      </c>
      <c r="S33" t="n">
        <v>59.92</v>
      </c>
      <c r="T33" t="n">
        <v>6275.56</v>
      </c>
      <c r="U33" t="n">
        <v>0.82</v>
      </c>
      <c r="V33" t="n">
        <v>0.96</v>
      </c>
      <c r="W33" t="n">
        <v>0.2</v>
      </c>
      <c r="X33" t="n">
        <v>0.39</v>
      </c>
      <c r="Y33" t="n">
        <v>1</v>
      </c>
      <c r="Z33" t="n">
        <v>10</v>
      </c>
      <c r="AA33" t="n">
        <v>273.1804140974301</v>
      </c>
      <c r="AB33" t="n">
        <v>373.7774944373965</v>
      </c>
      <c r="AC33" t="n">
        <v>338.1046949682989</v>
      </c>
      <c r="AD33" t="n">
        <v>273180.4140974301</v>
      </c>
      <c r="AE33" t="n">
        <v>373777.4944373965</v>
      </c>
      <c r="AF33" t="n">
        <v>4.571395017306624e-06</v>
      </c>
      <c r="AG33" t="n">
        <v>6.064814814814816</v>
      </c>
      <c r="AH33" t="n">
        <v>338104.6949682989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4.7288</v>
      </c>
      <c r="E34" t="n">
        <v>21.15</v>
      </c>
      <c r="F34" t="n">
        <v>17.85</v>
      </c>
      <c r="G34" t="n">
        <v>59.51</v>
      </c>
      <c r="H34" t="n">
        <v>0.74</v>
      </c>
      <c r="I34" t="n">
        <v>18</v>
      </c>
      <c r="J34" t="n">
        <v>216.87</v>
      </c>
      <c r="K34" t="n">
        <v>55.27</v>
      </c>
      <c r="L34" t="n">
        <v>9</v>
      </c>
      <c r="M34" t="n">
        <v>16</v>
      </c>
      <c r="N34" t="n">
        <v>47.6</v>
      </c>
      <c r="O34" t="n">
        <v>26981.51</v>
      </c>
      <c r="P34" t="n">
        <v>208.31</v>
      </c>
      <c r="Q34" t="n">
        <v>1319.1</v>
      </c>
      <c r="R34" t="n">
        <v>79.81999999999999</v>
      </c>
      <c r="S34" t="n">
        <v>59.92</v>
      </c>
      <c r="T34" t="n">
        <v>9827.17</v>
      </c>
      <c r="U34" t="n">
        <v>0.75</v>
      </c>
      <c r="V34" t="n">
        <v>0.95</v>
      </c>
      <c r="W34" t="n">
        <v>0.19</v>
      </c>
      <c r="X34" t="n">
        <v>0.58</v>
      </c>
      <c r="Y34" t="n">
        <v>1</v>
      </c>
      <c r="Z34" t="n">
        <v>10</v>
      </c>
      <c r="AA34" t="n">
        <v>275.6666669740771</v>
      </c>
      <c r="AB34" t="n">
        <v>377.1792953089607</v>
      </c>
      <c r="AC34" t="n">
        <v>341.1818327391385</v>
      </c>
      <c r="AD34" t="n">
        <v>275666.6669740771</v>
      </c>
      <c r="AE34" t="n">
        <v>377179.2953089607</v>
      </c>
      <c r="AF34" t="n">
        <v>4.53058070122806e-06</v>
      </c>
      <c r="AG34" t="n">
        <v>6.119791666666667</v>
      </c>
      <c r="AH34" t="n">
        <v>341181.8327391385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4.7628</v>
      </c>
      <c r="E35" t="n">
        <v>21</v>
      </c>
      <c r="F35" t="n">
        <v>17.74</v>
      </c>
      <c r="G35" t="n">
        <v>62.62</v>
      </c>
      <c r="H35" t="n">
        <v>0.76</v>
      </c>
      <c r="I35" t="n">
        <v>17</v>
      </c>
      <c r="J35" t="n">
        <v>217.28</v>
      </c>
      <c r="K35" t="n">
        <v>55.27</v>
      </c>
      <c r="L35" t="n">
        <v>9.25</v>
      </c>
      <c r="M35" t="n">
        <v>15</v>
      </c>
      <c r="N35" t="n">
        <v>47.76</v>
      </c>
      <c r="O35" t="n">
        <v>27032.02</v>
      </c>
      <c r="P35" t="n">
        <v>205.61</v>
      </c>
      <c r="Q35" t="n">
        <v>1319.14</v>
      </c>
      <c r="R35" t="n">
        <v>75.81999999999999</v>
      </c>
      <c r="S35" t="n">
        <v>59.92</v>
      </c>
      <c r="T35" t="n">
        <v>7831.35</v>
      </c>
      <c r="U35" t="n">
        <v>0.79</v>
      </c>
      <c r="V35" t="n">
        <v>0.96</v>
      </c>
      <c r="W35" t="n">
        <v>0.19</v>
      </c>
      <c r="X35" t="n">
        <v>0.46</v>
      </c>
      <c r="Y35" t="n">
        <v>1</v>
      </c>
      <c r="Z35" t="n">
        <v>10</v>
      </c>
      <c r="AA35" t="n">
        <v>272.9490579009331</v>
      </c>
      <c r="AB35" t="n">
        <v>373.4609426826344</v>
      </c>
      <c r="AC35" t="n">
        <v>337.818354468728</v>
      </c>
      <c r="AD35" t="n">
        <v>272949.0579009331</v>
      </c>
      <c r="AE35" t="n">
        <v>373460.9426826343</v>
      </c>
      <c r="AF35" t="n">
        <v>4.563155507487948e-06</v>
      </c>
      <c r="AG35" t="n">
        <v>6.076388888888889</v>
      </c>
      <c r="AH35" t="n">
        <v>337818.3544687281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4.7619</v>
      </c>
      <c r="E36" t="n">
        <v>21</v>
      </c>
      <c r="F36" t="n">
        <v>17.75</v>
      </c>
      <c r="G36" t="n">
        <v>62.63</v>
      </c>
      <c r="H36" t="n">
        <v>0.78</v>
      </c>
      <c r="I36" t="n">
        <v>17</v>
      </c>
      <c r="J36" t="n">
        <v>217.69</v>
      </c>
      <c r="K36" t="n">
        <v>55.27</v>
      </c>
      <c r="L36" t="n">
        <v>9.5</v>
      </c>
      <c r="M36" t="n">
        <v>15</v>
      </c>
      <c r="N36" t="n">
        <v>47.92</v>
      </c>
      <c r="O36" t="n">
        <v>27082.57</v>
      </c>
      <c r="P36" t="n">
        <v>203.31</v>
      </c>
      <c r="Q36" t="n">
        <v>1319.13</v>
      </c>
      <c r="R36" t="n">
        <v>75.95</v>
      </c>
      <c r="S36" t="n">
        <v>59.92</v>
      </c>
      <c r="T36" t="n">
        <v>7894.86</v>
      </c>
      <c r="U36" t="n">
        <v>0.79</v>
      </c>
      <c r="V36" t="n">
        <v>0.96</v>
      </c>
      <c r="W36" t="n">
        <v>0.19</v>
      </c>
      <c r="X36" t="n">
        <v>0.47</v>
      </c>
      <c r="Y36" t="n">
        <v>1</v>
      </c>
      <c r="Z36" t="n">
        <v>10</v>
      </c>
      <c r="AA36" t="n">
        <v>271.8334132925236</v>
      </c>
      <c r="AB36" t="n">
        <v>371.9344685106422</v>
      </c>
      <c r="AC36" t="n">
        <v>336.4375648492908</v>
      </c>
      <c r="AD36" t="n">
        <v>271833.4132925236</v>
      </c>
      <c r="AE36" t="n">
        <v>371934.4685106422</v>
      </c>
      <c r="AF36" t="n">
        <v>4.562293233204597e-06</v>
      </c>
      <c r="AG36" t="n">
        <v>6.076388888888889</v>
      </c>
      <c r="AH36" t="n">
        <v>336437.5648492908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4.7785</v>
      </c>
      <c r="E37" t="n">
        <v>20.93</v>
      </c>
      <c r="F37" t="n">
        <v>17.71</v>
      </c>
      <c r="G37" t="n">
        <v>66.43000000000001</v>
      </c>
      <c r="H37" t="n">
        <v>0.79</v>
      </c>
      <c r="I37" t="n">
        <v>16</v>
      </c>
      <c r="J37" t="n">
        <v>218.1</v>
      </c>
      <c r="K37" t="n">
        <v>55.27</v>
      </c>
      <c r="L37" t="n">
        <v>9.75</v>
      </c>
      <c r="M37" t="n">
        <v>14</v>
      </c>
      <c r="N37" t="n">
        <v>48.08</v>
      </c>
      <c r="O37" t="n">
        <v>27133.18</v>
      </c>
      <c r="P37" t="n">
        <v>201.78</v>
      </c>
      <c r="Q37" t="n">
        <v>1319.1</v>
      </c>
      <c r="R37" t="n">
        <v>74.89</v>
      </c>
      <c r="S37" t="n">
        <v>59.92</v>
      </c>
      <c r="T37" t="n">
        <v>7368.5</v>
      </c>
      <c r="U37" t="n">
        <v>0.8</v>
      </c>
      <c r="V37" t="n">
        <v>0.96</v>
      </c>
      <c r="W37" t="n">
        <v>0.19</v>
      </c>
      <c r="X37" t="n">
        <v>0.44</v>
      </c>
      <c r="Y37" t="n">
        <v>1</v>
      </c>
      <c r="Z37" t="n">
        <v>10</v>
      </c>
      <c r="AA37" t="n">
        <v>270.4506532052204</v>
      </c>
      <c r="AB37" t="n">
        <v>370.0425151561242</v>
      </c>
      <c r="AC37" t="n">
        <v>334.7261768675549</v>
      </c>
      <c r="AD37" t="n">
        <v>270450.6532052204</v>
      </c>
      <c r="AE37" t="n">
        <v>370042.5151561242</v>
      </c>
      <c r="AF37" t="n">
        <v>4.578197403319718e-06</v>
      </c>
      <c r="AG37" t="n">
        <v>6.05613425925926</v>
      </c>
      <c r="AH37" t="n">
        <v>334726.1768675549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4.7799</v>
      </c>
      <c r="E38" t="n">
        <v>20.92</v>
      </c>
      <c r="F38" t="n">
        <v>17.71</v>
      </c>
      <c r="G38" t="n">
        <v>66.40000000000001</v>
      </c>
      <c r="H38" t="n">
        <v>0.8100000000000001</v>
      </c>
      <c r="I38" t="n">
        <v>16</v>
      </c>
      <c r="J38" t="n">
        <v>218.51</v>
      </c>
      <c r="K38" t="n">
        <v>55.27</v>
      </c>
      <c r="L38" t="n">
        <v>10</v>
      </c>
      <c r="M38" t="n">
        <v>14</v>
      </c>
      <c r="N38" t="n">
        <v>48.24</v>
      </c>
      <c r="O38" t="n">
        <v>27183.85</v>
      </c>
      <c r="P38" t="n">
        <v>199.06</v>
      </c>
      <c r="Q38" t="n">
        <v>1319.09</v>
      </c>
      <c r="R38" t="n">
        <v>74.70999999999999</v>
      </c>
      <c r="S38" t="n">
        <v>59.92</v>
      </c>
      <c r="T38" t="n">
        <v>7277.84</v>
      </c>
      <c r="U38" t="n">
        <v>0.8</v>
      </c>
      <c r="V38" t="n">
        <v>0.96</v>
      </c>
      <c r="W38" t="n">
        <v>0.19</v>
      </c>
      <c r="X38" t="n">
        <v>0.43</v>
      </c>
      <c r="Y38" t="n">
        <v>1</v>
      </c>
      <c r="Z38" t="n">
        <v>10</v>
      </c>
      <c r="AA38" t="n">
        <v>269.0316994032824</v>
      </c>
      <c r="AB38" t="n">
        <v>368.1010399644891</v>
      </c>
      <c r="AC38" t="n">
        <v>332.9699933433319</v>
      </c>
      <c r="AD38" t="n">
        <v>269031.6994032824</v>
      </c>
      <c r="AE38" t="n">
        <v>368101.0399644891</v>
      </c>
      <c r="AF38" t="n">
        <v>4.579538718871596e-06</v>
      </c>
      <c r="AG38" t="n">
        <v>6.053240740740741</v>
      </c>
      <c r="AH38" t="n">
        <v>332969.9933433319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4.7988</v>
      </c>
      <c r="E39" t="n">
        <v>20.84</v>
      </c>
      <c r="F39" t="n">
        <v>17.67</v>
      </c>
      <c r="G39" t="n">
        <v>70.66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13</v>
      </c>
      <c r="N39" t="n">
        <v>48.4</v>
      </c>
      <c r="O39" t="n">
        <v>27234.57</v>
      </c>
      <c r="P39" t="n">
        <v>197.49</v>
      </c>
      <c r="Q39" t="n">
        <v>1319.11</v>
      </c>
      <c r="R39" t="n">
        <v>73.33</v>
      </c>
      <c r="S39" t="n">
        <v>59.92</v>
      </c>
      <c r="T39" t="n">
        <v>6597.32</v>
      </c>
      <c r="U39" t="n">
        <v>0.82</v>
      </c>
      <c r="V39" t="n">
        <v>0.96</v>
      </c>
      <c r="W39" t="n">
        <v>0.19</v>
      </c>
      <c r="X39" t="n">
        <v>0.39</v>
      </c>
      <c r="Y39" t="n">
        <v>1</v>
      </c>
      <c r="Z39" t="n">
        <v>10</v>
      </c>
      <c r="AA39" t="n">
        <v>267.5752521928388</v>
      </c>
      <c r="AB39" t="n">
        <v>366.1082646372439</v>
      </c>
      <c r="AC39" t="n">
        <v>331.1674056964412</v>
      </c>
      <c r="AD39" t="n">
        <v>267575.2521928388</v>
      </c>
      <c r="AE39" t="n">
        <v>366108.2646372439</v>
      </c>
      <c r="AF39" t="n">
        <v>4.597646478821946e-06</v>
      </c>
      <c r="AG39" t="n">
        <v>6.030092592592593</v>
      </c>
      <c r="AH39" t="n">
        <v>331167.4056964412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4.7944</v>
      </c>
      <c r="E40" t="n">
        <v>20.86</v>
      </c>
      <c r="F40" t="n">
        <v>17.68</v>
      </c>
      <c r="G40" t="n">
        <v>70.73999999999999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11</v>
      </c>
      <c r="N40" t="n">
        <v>48.56</v>
      </c>
      <c r="O40" t="n">
        <v>27285.35</v>
      </c>
      <c r="P40" t="n">
        <v>195.47</v>
      </c>
      <c r="Q40" t="n">
        <v>1319.08</v>
      </c>
      <c r="R40" t="n">
        <v>73.83</v>
      </c>
      <c r="S40" t="n">
        <v>59.92</v>
      </c>
      <c r="T40" t="n">
        <v>6843.03</v>
      </c>
      <c r="U40" t="n">
        <v>0.8100000000000001</v>
      </c>
      <c r="V40" t="n">
        <v>0.96</v>
      </c>
      <c r="W40" t="n">
        <v>0.19</v>
      </c>
      <c r="X40" t="n">
        <v>0.41</v>
      </c>
      <c r="Y40" t="n">
        <v>1</v>
      </c>
      <c r="Z40" t="n">
        <v>10</v>
      </c>
      <c r="AA40" t="n">
        <v>266.7115504162501</v>
      </c>
      <c r="AB40" t="n">
        <v>364.9265097626821</v>
      </c>
      <c r="AC40" t="n">
        <v>330.0984358485042</v>
      </c>
      <c r="AD40" t="n">
        <v>266711.5504162501</v>
      </c>
      <c r="AE40" t="n">
        <v>364926.5097626821</v>
      </c>
      <c r="AF40" t="n">
        <v>4.593430915658901e-06</v>
      </c>
      <c r="AG40" t="n">
        <v>6.03587962962963</v>
      </c>
      <c r="AH40" t="n">
        <v>330098.4358485042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4.8229</v>
      </c>
      <c r="E41" t="n">
        <v>20.73</v>
      </c>
      <c r="F41" t="n">
        <v>17.6</v>
      </c>
      <c r="G41" t="n">
        <v>75.44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191.97</v>
      </c>
      <c r="Q41" t="n">
        <v>1319.12</v>
      </c>
      <c r="R41" t="n">
        <v>70.75</v>
      </c>
      <c r="S41" t="n">
        <v>59.92</v>
      </c>
      <c r="T41" t="n">
        <v>5310.67</v>
      </c>
      <c r="U41" t="n">
        <v>0.85</v>
      </c>
      <c r="V41" t="n">
        <v>0.97</v>
      </c>
      <c r="W41" t="n">
        <v>0.2</v>
      </c>
      <c r="X41" t="n">
        <v>0.32</v>
      </c>
      <c r="Y41" t="n">
        <v>1</v>
      </c>
      <c r="Z41" t="n">
        <v>10</v>
      </c>
      <c r="AA41" t="n">
        <v>263.753671091956</v>
      </c>
      <c r="AB41" t="n">
        <v>360.8794087787568</v>
      </c>
      <c r="AC41" t="n">
        <v>326.4375845023428</v>
      </c>
      <c r="AD41" t="n">
        <v>263753.671091956</v>
      </c>
      <c r="AE41" t="n">
        <v>360879.4087787569</v>
      </c>
      <c r="AF41" t="n">
        <v>4.620736267964982e-06</v>
      </c>
      <c r="AG41" t="n">
        <v>5.998263888888889</v>
      </c>
      <c r="AH41" t="n">
        <v>326437.5845023427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4.8219</v>
      </c>
      <c r="E42" t="n">
        <v>20.74</v>
      </c>
      <c r="F42" t="n">
        <v>17.61</v>
      </c>
      <c r="G42" t="n">
        <v>75.45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5</v>
      </c>
      <c r="N42" t="n">
        <v>48.89</v>
      </c>
      <c r="O42" t="n">
        <v>27387.08</v>
      </c>
      <c r="P42" t="n">
        <v>192.1</v>
      </c>
      <c r="Q42" t="n">
        <v>1319.1</v>
      </c>
      <c r="R42" t="n">
        <v>70.79000000000001</v>
      </c>
      <c r="S42" t="n">
        <v>59.92</v>
      </c>
      <c r="T42" t="n">
        <v>5331.54</v>
      </c>
      <c r="U42" t="n">
        <v>0.85</v>
      </c>
      <c r="V42" t="n">
        <v>0.97</v>
      </c>
      <c r="W42" t="n">
        <v>0.2</v>
      </c>
      <c r="X42" t="n">
        <v>0.33</v>
      </c>
      <c r="Y42" t="n">
        <v>1</v>
      </c>
      <c r="Z42" t="n">
        <v>10</v>
      </c>
      <c r="AA42" t="n">
        <v>264.0425786181011</v>
      </c>
      <c r="AB42" t="n">
        <v>361.2747048017291</v>
      </c>
      <c r="AC42" t="n">
        <v>326.7951540276841</v>
      </c>
      <c r="AD42" t="n">
        <v>264042.5786181011</v>
      </c>
      <c r="AE42" t="n">
        <v>361274.7048017291</v>
      </c>
      <c r="AF42" t="n">
        <v>4.619778185427927e-06</v>
      </c>
      <c r="AG42" t="n">
        <v>6.001157407407407</v>
      </c>
      <c r="AH42" t="n">
        <v>326795.1540276841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4.8248</v>
      </c>
      <c r="E43" t="n">
        <v>20.73</v>
      </c>
      <c r="F43" t="n">
        <v>17.59</v>
      </c>
      <c r="G43" t="n">
        <v>75.40000000000001</v>
      </c>
      <c r="H43" t="n">
        <v>0.91</v>
      </c>
      <c r="I43" t="n">
        <v>14</v>
      </c>
      <c r="J43" t="n">
        <v>220.57</v>
      </c>
      <c r="K43" t="n">
        <v>55.27</v>
      </c>
      <c r="L43" t="n">
        <v>11.25</v>
      </c>
      <c r="M43" t="n">
        <v>0</v>
      </c>
      <c r="N43" t="n">
        <v>49.05</v>
      </c>
      <c r="O43" t="n">
        <v>27438.03</v>
      </c>
      <c r="P43" t="n">
        <v>192.37</v>
      </c>
      <c r="Q43" t="n">
        <v>1319.12</v>
      </c>
      <c r="R43" t="n">
        <v>70.16</v>
      </c>
      <c r="S43" t="n">
        <v>59.92</v>
      </c>
      <c r="T43" t="n">
        <v>5013.09</v>
      </c>
      <c r="U43" t="n">
        <v>0.85</v>
      </c>
      <c r="V43" t="n">
        <v>0.97</v>
      </c>
      <c r="W43" t="n">
        <v>0.2</v>
      </c>
      <c r="X43" t="n">
        <v>0.32</v>
      </c>
      <c r="Y43" t="n">
        <v>1</v>
      </c>
      <c r="Z43" t="n">
        <v>10</v>
      </c>
      <c r="AA43" t="n">
        <v>263.8751850983721</v>
      </c>
      <c r="AB43" t="n">
        <v>361.0456696031549</v>
      </c>
      <c r="AC43" t="n">
        <v>326.5879776270089</v>
      </c>
      <c r="AD43" t="n">
        <v>263875.1850983721</v>
      </c>
      <c r="AE43" t="n">
        <v>361045.6696031549</v>
      </c>
      <c r="AF43" t="n">
        <v>4.622556624785388e-06</v>
      </c>
      <c r="AG43" t="n">
        <v>5.998263888888889</v>
      </c>
      <c r="AH43" t="n">
        <v>326587.9776270089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3.5347</v>
      </c>
      <c r="E2" t="n">
        <v>28.29</v>
      </c>
      <c r="F2" t="n">
        <v>22.02</v>
      </c>
      <c r="G2" t="n">
        <v>8.16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222.56</v>
      </c>
      <c r="Q2" t="n">
        <v>1319.32</v>
      </c>
      <c r="R2" t="n">
        <v>215.82</v>
      </c>
      <c r="S2" t="n">
        <v>59.92</v>
      </c>
      <c r="T2" t="n">
        <v>77107.47</v>
      </c>
      <c r="U2" t="n">
        <v>0.28</v>
      </c>
      <c r="V2" t="n">
        <v>0.77</v>
      </c>
      <c r="W2" t="n">
        <v>0.42</v>
      </c>
      <c r="X2" t="n">
        <v>4.74</v>
      </c>
      <c r="Y2" t="n">
        <v>1</v>
      </c>
      <c r="Z2" t="n">
        <v>10</v>
      </c>
      <c r="AA2" t="n">
        <v>359.0289602675992</v>
      </c>
      <c r="AB2" t="n">
        <v>491.2392626779798</v>
      </c>
      <c r="AC2" t="n">
        <v>444.3560769066279</v>
      </c>
      <c r="AD2" t="n">
        <v>359028.9602675992</v>
      </c>
      <c r="AE2" t="n">
        <v>491239.2626779798</v>
      </c>
      <c r="AF2" t="n">
        <v>3.96364740562144e-06</v>
      </c>
      <c r="AG2" t="n">
        <v>8.185763888888889</v>
      </c>
      <c r="AH2" t="n">
        <v>444356.076906628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3.8488</v>
      </c>
      <c r="E3" t="n">
        <v>25.98</v>
      </c>
      <c r="F3" t="n">
        <v>20.76</v>
      </c>
      <c r="G3" t="n">
        <v>10.29</v>
      </c>
      <c r="H3" t="n">
        <v>0.18</v>
      </c>
      <c r="I3" t="n">
        <v>121</v>
      </c>
      <c r="J3" t="n">
        <v>124.96</v>
      </c>
      <c r="K3" t="n">
        <v>45</v>
      </c>
      <c r="L3" t="n">
        <v>1.25</v>
      </c>
      <c r="M3" t="n">
        <v>119</v>
      </c>
      <c r="N3" t="n">
        <v>18.71</v>
      </c>
      <c r="O3" t="n">
        <v>15645.96</v>
      </c>
      <c r="P3" t="n">
        <v>207.21</v>
      </c>
      <c r="Q3" t="n">
        <v>1319.37</v>
      </c>
      <c r="R3" t="n">
        <v>174.29</v>
      </c>
      <c r="S3" t="n">
        <v>59.92</v>
      </c>
      <c r="T3" t="n">
        <v>56546.1</v>
      </c>
      <c r="U3" t="n">
        <v>0.34</v>
      </c>
      <c r="V3" t="n">
        <v>0.82</v>
      </c>
      <c r="W3" t="n">
        <v>0.35</v>
      </c>
      <c r="X3" t="n">
        <v>3.48</v>
      </c>
      <c r="Y3" t="n">
        <v>1</v>
      </c>
      <c r="Z3" t="n">
        <v>10</v>
      </c>
      <c r="AA3" t="n">
        <v>317.8851514121469</v>
      </c>
      <c r="AB3" t="n">
        <v>434.9444882652092</v>
      </c>
      <c r="AC3" t="n">
        <v>393.4339967536002</v>
      </c>
      <c r="AD3" t="n">
        <v>317885.1514121469</v>
      </c>
      <c r="AE3" t="n">
        <v>434944.4882652092</v>
      </c>
      <c r="AF3" t="n">
        <v>4.31586446791971e-06</v>
      </c>
      <c r="AG3" t="n">
        <v>7.517361111111112</v>
      </c>
      <c r="AH3" t="n">
        <v>393433.9967536002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4.0657</v>
      </c>
      <c r="E4" t="n">
        <v>24.6</v>
      </c>
      <c r="F4" t="n">
        <v>20.01</v>
      </c>
      <c r="G4" t="n">
        <v>12.51</v>
      </c>
      <c r="H4" t="n">
        <v>0.21</v>
      </c>
      <c r="I4" t="n">
        <v>96</v>
      </c>
      <c r="J4" t="n">
        <v>125.29</v>
      </c>
      <c r="K4" t="n">
        <v>45</v>
      </c>
      <c r="L4" t="n">
        <v>1.5</v>
      </c>
      <c r="M4" t="n">
        <v>94</v>
      </c>
      <c r="N4" t="n">
        <v>18.79</v>
      </c>
      <c r="O4" t="n">
        <v>15686.51</v>
      </c>
      <c r="P4" t="n">
        <v>197.2</v>
      </c>
      <c r="Q4" t="n">
        <v>1319.3</v>
      </c>
      <c r="R4" t="n">
        <v>149.63</v>
      </c>
      <c r="S4" t="n">
        <v>59.92</v>
      </c>
      <c r="T4" t="n">
        <v>44341.44</v>
      </c>
      <c r="U4" t="n">
        <v>0.4</v>
      </c>
      <c r="V4" t="n">
        <v>0.85</v>
      </c>
      <c r="W4" t="n">
        <v>0.32</v>
      </c>
      <c r="X4" t="n">
        <v>2.73</v>
      </c>
      <c r="Y4" t="n">
        <v>1</v>
      </c>
      <c r="Z4" t="n">
        <v>10</v>
      </c>
      <c r="AA4" t="n">
        <v>289.3105818495241</v>
      </c>
      <c r="AB4" t="n">
        <v>395.8475015685897</v>
      </c>
      <c r="AC4" t="n">
        <v>358.0683715943405</v>
      </c>
      <c r="AD4" t="n">
        <v>289310.5818495241</v>
      </c>
      <c r="AE4" t="n">
        <v>395847.5015685897</v>
      </c>
      <c r="AF4" t="n">
        <v>4.559085992314789e-06</v>
      </c>
      <c r="AG4" t="n">
        <v>7.118055555555556</v>
      </c>
      <c r="AH4" t="n">
        <v>358068.3715943405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4.2283</v>
      </c>
      <c r="E5" t="n">
        <v>23.65</v>
      </c>
      <c r="F5" t="n">
        <v>19.5</v>
      </c>
      <c r="G5" t="n">
        <v>14.81</v>
      </c>
      <c r="H5" t="n">
        <v>0.25</v>
      </c>
      <c r="I5" t="n">
        <v>79</v>
      </c>
      <c r="J5" t="n">
        <v>125.62</v>
      </c>
      <c r="K5" t="n">
        <v>45</v>
      </c>
      <c r="L5" t="n">
        <v>1.75</v>
      </c>
      <c r="M5" t="n">
        <v>77</v>
      </c>
      <c r="N5" t="n">
        <v>18.87</v>
      </c>
      <c r="O5" t="n">
        <v>15727.09</v>
      </c>
      <c r="P5" t="n">
        <v>189.65</v>
      </c>
      <c r="Q5" t="n">
        <v>1319.24</v>
      </c>
      <c r="R5" t="n">
        <v>132.97</v>
      </c>
      <c r="S5" t="n">
        <v>59.92</v>
      </c>
      <c r="T5" t="n">
        <v>36093.53</v>
      </c>
      <c r="U5" t="n">
        <v>0.45</v>
      </c>
      <c r="V5" t="n">
        <v>0.87</v>
      </c>
      <c r="W5" t="n">
        <v>0.29</v>
      </c>
      <c r="X5" t="n">
        <v>2.22</v>
      </c>
      <c r="Y5" t="n">
        <v>1</v>
      </c>
      <c r="Z5" t="n">
        <v>10</v>
      </c>
      <c r="AA5" t="n">
        <v>277.414995887729</v>
      </c>
      <c r="AB5" t="n">
        <v>379.5714360594474</v>
      </c>
      <c r="AC5" t="n">
        <v>343.3456709337893</v>
      </c>
      <c r="AD5" t="n">
        <v>277414.995887729</v>
      </c>
      <c r="AE5" t="n">
        <v>379571.4360594474</v>
      </c>
      <c r="AF5" t="n">
        <v>4.741418034115804e-06</v>
      </c>
      <c r="AG5" t="n">
        <v>6.843171296296297</v>
      </c>
      <c r="AH5" t="n">
        <v>343345.6709337893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4.351</v>
      </c>
      <c r="E6" t="n">
        <v>22.98</v>
      </c>
      <c r="F6" t="n">
        <v>19.14</v>
      </c>
      <c r="G6" t="n">
        <v>17.14</v>
      </c>
      <c r="H6" t="n">
        <v>0.28</v>
      </c>
      <c r="I6" t="n">
        <v>67</v>
      </c>
      <c r="J6" t="n">
        <v>125.95</v>
      </c>
      <c r="K6" t="n">
        <v>45</v>
      </c>
      <c r="L6" t="n">
        <v>2</v>
      </c>
      <c r="M6" t="n">
        <v>65</v>
      </c>
      <c r="N6" t="n">
        <v>18.95</v>
      </c>
      <c r="O6" t="n">
        <v>15767.7</v>
      </c>
      <c r="P6" t="n">
        <v>183.58</v>
      </c>
      <c r="Q6" t="n">
        <v>1319.24</v>
      </c>
      <c r="R6" t="n">
        <v>121.12</v>
      </c>
      <c r="S6" t="n">
        <v>59.92</v>
      </c>
      <c r="T6" t="n">
        <v>30230.92</v>
      </c>
      <c r="U6" t="n">
        <v>0.49</v>
      </c>
      <c r="V6" t="n">
        <v>0.89</v>
      </c>
      <c r="W6" t="n">
        <v>0.27</v>
      </c>
      <c r="X6" t="n">
        <v>1.86</v>
      </c>
      <c r="Y6" t="n">
        <v>1</v>
      </c>
      <c r="Z6" t="n">
        <v>10</v>
      </c>
      <c r="AA6" t="n">
        <v>268.9935292414628</v>
      </c>
      <c r="AB6" t="n">
        <v>368.0488138651388</v>
      </c>
      <c r="AC6" t="n">
        <v>332.9227516296037</v>
      </c>
      <c r="AD6" t="n">
        <v>268993.5292414628</v>
      </c>
      <c r="AE6" t="n">
        <v>368048.8138651387</v>
      </c>
      <c r="AF6" t="n">
        <v>4.879008080419522e-06</v>
      </c>
      <c r="AG6" t="n">
        <v>6.649305555555556</v>
      </c>
      <c r="AH6" t="n">
        <v>332922.7516296037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4.4551</v>
      </c>
      <c r="E7" t="n">
        <v>22.45</v>
      </c>
      <c r="F7" t="n">
        <v>18.83</v>
      </c>
      <c r="G7" t="n">
        <v>19.48</v>
      </c>
      <c r="H7" t="n">
        <v>0.31</v>
      </c>
      <c r="I7" t="n">
        <v>58</v>
      </c>
      <c r="J7" t="n">
        <v>126.28</v>
      </c>
      <c r="K7" t="n">
        <v>45</v>
      </c>
      <c r="L7" t="n">
        <v>2.25</v>
      </c>
      <c r="M7" t="n">
        <v>56</v>
      </c>
      <c r="N7" t="n">
        <v>19.03</v>
      </c>
      <c r="O7" t="n">
        <v>15808.34</v>
      </c>
      <c r="P7" t="n">
        <v>178.05</v>
      </c>
      <c r="Q7" t="n">
        <v>1319.19</v>
      </c>
      <c r="R7" t="n">
        <v>110.85</v>
      </c>
      <c r="S7" t="n">
        <v>59.92</v>
      </c>
      <c r="T7" t="n">
        <v>25139.2</v>
      </c>
      <c r="U7" t="n">
        <v>0.54</v>
      </c>
      <c r="V7" t="n">
        <v>0.9</v>
      </c>
      <c r="W7" t="n">
        <v>0.26</v>
      </c>
      <c r="X7" t="n">
        <v>1.55</v>
      </c>
      <c r="Y7" t="n">
        <v>1</v>
      </c>
      <c r="Z7" t="n">
        <v>10</v>
      </c>
      <c r="AA7" t="n">
        <v>250.7352115673014</v>
      </c>
      <c r="AB7" t="n">
        <v>343.0669781230628</v>
      </c>
      <c r="AC7" t="n">
        <v>310.3251472286279</v>
      </c>
      <c r="AD7" t="n">
        <v>250735.2115673014</v>
      </c>
      <c r="AE7" t="n">
        <v>343066.9781230628</v>
      </c>
      <c r="AF7" t="n">
        <v>4.995740955889913e-06</v>
      </c>
      <c r="AG7" t="n">
        <v>6.495949074074074</v>
      </c>
      <c r="AH7" t="n">
        <v>310325.1472286279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4.5064</v>
      </c>
      <c r="E8" t="n">
        <v>22.19</v>
      </c>
      <c r="F8" t="n">
        <v>18.73</v>
      </c>
      <c r="G8" t="n">
        <v>21.61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50</v>
      </c>
      <c r="N8" t="n">
        <v>19.11</v>
      </c>
      <c r="O8" t="n">
        <v>15849</v>
      </c>
      <c r="P8" t="n">
        <v>174.69</v>
      </c>
      <c r="Q8" t="n">
        <v>1319.13</v>
      </c>
      <c r="R8" t="n">
        <v>108.97</v>
      </c>
      <c r="S8" t="n">
        <v>59.92</v>
      </c>
      <c r="T8" t="n">
        <v>24228.18</v>
      </c>
      <c r="U8" t="n">
        <v>0.55</v>
      </c>
      <c r="V8" t="n">
        <v>0.91</v>
      </c>
      <c r="W8" t="n">
        <v>0.22</v>
      </c>
      <c r="X8" t="n">
        <v>1.45</v>
      </c>
      <c r="Y8" t="n">
        <v>1</v>
      </c>
      <c r="Z8" t="n">
        <v>10</v>
      </c>
      <c r="AA8" t="n">
        <v>247.1746436956893</v>
      </c>
      <c r="AB8" t="n">
        <v>338.1952520799572</v>
      </c>
      <c r="AC8" t="n">
        <v>305.9183718815643</v>
      </c>
      <c r="AD8" t="n">
        <v>247174.6436956893</v>
      </c>
      <c r="AE8" t="n">
        <v>338195.2520799572</v>
      </c>
      <c r="AF8" t="n">
        <v>5.053266378672152e-06</v>
      </c>
      <c r="AG8" t="n">
        <v>6.420717592592593</v>
      </c>
      <c r="AH8" t="n">
        <v>305918.3718815643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4.561</v>
      </c>
      <c r="E9" t="n">
        <v>21.92</v>
      </c>
      <c r="F9" t="n">
        <v>18.62</v>
      </c>
      <c r="G9" t="n">
        <v>24.28</v>
      </c>
      <c r="H9" t="n">
        <v>0.38</v>
      </c>
      <c r="I9" t="n">
        <v>46</v>
      </c>
      <c r="J9" t="n">
        <v>126.94</v>
      </c>
      <c r="K9" t="n">
        <v>45</v>
      </c>
      <c r="L9" t="n">
        <v>2.75</v>
      </c>
      <c r="M9" t="n">
        <v>44</v>
      </c>
      <c r="N9" t="n">
        <v>19.19</v>
      </c>
      <c r="O9" t="n">
        <v>15889.69</v>
      </c>
      <c r="P9" t="n">
        <v>171.47</v>
      </c>
      <c r="Q9" t="n">
        <v>1319.22</v>
      </c>
      <c r="R9" t="n">
        <v>104.43</v>
      </c>
      <c r="S9" t="n">
        <v>59.92</v>
      </c>
      <c r="T9" t="n">
        <v>21992.07</v>
      </c>
      <c r="U9" t="n">
        <v>0.57</v>
      </c>
      <c r="V9" t="n">
        <v>0.91</v>
      </c>
      <c r="W9" t="n">
        <v>0.24</v>
      </c>
      <c r="X9" t="n">
        <v>1.34</v>
      </c>
      <c r="Y9" t="n">
        <v>1</v>
      </c>
      <c r="Z9" t="n">
        <v>10</v>
      </c>
      <c r="AA9" t="n">
        <v>243.6545733055985</v>
      </c>
      <c r="AB9" t="n">
        <v>333.378936477692</v>
      </c>
      <c r="AC9" t="n">
        <v>301.5617186806363</v>
      </c>
      <c r="AD9" t="n">
        <v>243654.5733055985</v>
      </c>
      <c r="AE9" t="n">
        <v>333378.936477692</v>
      </c>
      <c r="AF9" t="n">
        <v>5.1144922672474e-06</v>
      </c>
      <c r="AG9" t="n">
        <v>6.342592592592593</v>
      </c>
      <c r="AH9" t="n">
        <v>301561.7186806363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4.625</v>
      </c>
      <c r="E10" t="n">
        <v>21.62</v>
      </c>
      <c r="F10" t="n">
        <v>18.44</v>
      </c>
      <c r="G10" t="n">
        <v>26.99</v>
      </c>
      <c r="H10" t="n">
        <v>0.42</v>
      </c>
      <c r="I10" t="n">
        <v>41</v>
      </c>
      <c r="J10" t="n">
        <v>127.27</v>
      </c>
      <c r="K10" t="n">
        <v>45</v>
      </c>
      <c r="L10" t="n">
        <v>3</v>
      </c>
      <c r="M10" t="n">
        <v>39</v>
      </c>
      <c r="N10" t="n">
        <v>19.27</v>
      </c>
      <c r="O10" t="n">
        <v>15930.42</v>
      </c>
      <c r="P10" t="n">
        <v>167.01</v>
      </c>
      <c r="Q10" t="n">
        <v>1319.26</v>
      </c>
      <c r="R10" t="n">
        <v>98.59</v>
      </c>
      <c r="S10" t="n">
        <v>59.92</v>
      </c>
      <c r="T10" t="n">
        <v>19092.65</v>
      </c>
      <c r="U10" t="n">
        <v>0.61</v>
      </c>
      <c r="V10" t="n">
        <v>0.92</v>
      </c>
      <c r="W10" t="n">
        <v>0.23</v>
      </c>
      <c r="X10" t="n">
        <v>1.16</v>
      </c>
      <c r="Y10" t="n">
        <v>1</v>
      </c>
      <c r="Z10" t="n">
        <v>10</v>
      </c>
      <c r="AA10" t="n">
        <v>239.1725885499386</v>
      </c>
      <c r="AB10" t="n">
        <v>327.2464872037889</v>
      </c>
      <c r="AC10" t="n">
        <v>296.014541758486</v>
      </c>
      <c r="AD10" t="n">
        <v>239172.5885499386</v>
      </c>
      <c r="AE10" t="n">
        <v>327246.4872037889</v>
      </c>
      <c r="AF10" t="n">
        <v>5.186258876566373e-06</v>
      </c>
      <c r="AG10" t="n">
        <v>6.255787037037038</v>
      </c>
      <c r="AH10" t="n">
        <v>296014.541758486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4.6752</v>
      </c>
      <c r="E11" t="n">
        <v>21.39</v>
      </c>
      <c r="F11" t="n">
        <v>18.31</v>
      </c>
      <c r="G11" t="n">
        <v>29.69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35</v>
      </c>
      <c r="N11" t="n">
        <v>19.35</v>
      </c>
      <c r="O11" t="n">
        <v>15971.17</v>
      </c>
      <c r="P11" t="n">
        <v>162.64</v>
      </c>
      <c r="Q11" t="n">
        <v>1319.12</v>
      </c>
      <c r="R11" t="n">
        <v>94.27</v>
      </c>
      <c r="S11" t="n">
        <v>59.92</v>
      </c>
      <c r="T11" t="n">
        <v>16956.17</v>
      </c>
      <c r="U11" t="n">
        <v>0.64</v>
      </c>
      <c r="V11" t="n">
        <v>0.93</v>
      </c>
      <c r="W11" t="n">
        <v>0.23</v>
      </c>
      <c r="X11" t="n">
        <v>1.03</v>
      </c>
      <c r="Y11" t="n">
        <v>1</v>
      </c>
      <c r="Z11" t="n">
        <v>10</v>
      </c>
      <c r="AA11" t="n">
        <v>235.3143061321454</v>
      </c>
      <c r="AB11" t="n">
        <v>321.9674149843599</v>
      </c>
      <c r="AC11" t="n">
        <v>291.2392967824532</v>
      </c>
      <c r="AD11" t="n">
        <v>235314.3061321455</v>
      </c>
      <c r="AE11" t="n">
        <v>321967.4149843599</v>
      </c>
      <c r="AF11" t="n">
        <v>5.242550810750943e-06</v>
      </c>
      <c r="AG11" t="n">
        <v>6.189236111111112</v>
      </c>
      <c r="AH11" t="n">
        <v>291239.2967824532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4.7144</v>
      </c>
      <c r="E12" t="n">
        <v>21.21</v>
      </c>
      <c r="F12" t="n">
        <v>18.21</v>
      </c>
      <c r="G12" t="n">
        <v>32.14</v>
      </c>
      <c r="H12" t="n">
        <v>0.48</v>
      </c>
      <c r="I12" t="n">
        <v>34</v>
      </c>
      <c r="J12" t="n">
        <v>127.93</v>
      </c>
      <c r="K12" t="n">
        <v>45</v>
      </c>
      <c r="L12" t="n">
        <v>3.5</v>
      </c>
      <c r="M12" t="n">
        <v>32</v>
      </c>
      <c r="N12" t="n">
        <v>19.43</v>
      </c>
      <c r="O12" t="n">
        <v>16011.95</v>
      </c>
      <c r="P12" t="n">
        <v>159.18</v>
      </c>
      <c r="Q12" t="n">
        <v>1319.14</v>
      </c>
      <c r="R12" t="n">
        <v>90.97</v>
      </c>
      <c r="S12" t="n">
        <v>59.92</v>
      </c>
      <c r="T12" t="n">
        <v>15321.51</v>
      </c>
      <c r="U12" t="n">
        <v>0.66</v>
      </c>
      <c r="V12" t="n">
        <v>0.93</v>
      </c>
      <c r="W12" t="n">
        <v>0.22</v>
      </c>
      <c r="X12" t="n">
        <v>0.93</v>
      </c>
      <c r="Y12" t="n">
        <v>1</v>
      </c>
      <c r="Z12" t="n">
        <v>10</v>
      </c>
      <c r="AA12" t="n">
        <v>232.3371923891093</v>
      </c>
      <c r="AB12" t="n">
        <v>317.893996620151</v>
      </c>
      <c r="AC12" t="n">
        <v>287.5546397498446</v>
      </c>
      <c r="AD12" t="n">
        <v>232337.1923891093</v>
      </c>
      <c r="AE12" t="n">
        <v>317893.996620151</v>
      </c>
      <c r="AF12" t="n">
        <v>5.286507858958813e-06</v>
      </c>
      <c r="AG12" t="n">
        <v>6.137152777777779</v>
      </c>
      <c r="AH12" t="n">
        <v>287554.6397498446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4.7495</v>
      </c>
      <c r="E13" t="n">
        <v>21.06</v>
      </c>
      <c r="F13" t="n">
        <v>18.13</v>
      </c>
      <c r="G13" t="n">
        <v>35.09</v>
      </c>
      <c r="H13" t="n">
        <v>0.52</v>
      </c>
      <c r="I13" t="n">
        <v>31</v>
      </c>
      <c r="J13" t="n">
        <v>128.26</v>
      </c>
      <c r="K13" t="n">
        <v>45</v>
      </c>
      <c r="L13" t="n">
        <v>3.75</v>
      </c>
      <c r="M13" t="n">
        <v>29</v>
      </c>
      <c r="N13" t="n">
        <v>19.51</v>
      </c>
      <c r="O13" t="n">
        <v>16052.76</v>
      </c>
      <c r="P13" t="n">
        <v>154.74</v>
      </c>
      <c r="Q13" t="n">
        <v>1319.13</v>
      </c>
      <c r="R13" t="n">
        <v>88.3</v>
      </c>
      <c r="S13" t="n">
        <v>59.92</v>
      </c>
      <c r="T13" t="n">
        <v>14001.86</v>
      </c>
      <c r="U13" t="n">
        <v>0.68</v>
      </c>
      <c r="V13" t="n">
        <v>0.9399999999999999</v>
      </c>
      <c r="W13" t="n">
        <v>0.22</v>
      </c>
      <c r="X13" t="n">
        <v>0.85</v>
      </c>
      <c r="Y13" t="n">
        <v>1</v>
      </c>
      <c r="Z13" t="n">
        <v>10</v>
      </c>
      <c r="AA13" t="n">
        <v>229.0485829724357</v>
      </c>
      <c r="AB13" t="n">
        <v>313.3943761330525</v>
      </c>
      <c r="AC13" t="n">
        <v>283.4844567267763</v>
      </c>
      <c r="AD13" t="n">
        <v>229048.5829724357</v>
      </c>
      <c r="AE13" t="n">
        <v>313394.3761330525</v>
      </c>
      <c r="AF13" t="n">
        <v>5.325867358757187e-06</v>
      </c>
      <c r="AG13" t="n">
        <v>6.09375</v>
      </c>
      <c r="AH13" t="n">
        <v>283484.4567267763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4.7776</v>
      </c>
      <c r="E14" t="n">
        <v>20.93</v>
      </c>
      <c r="F14" t="n">
        <v>18.06</v>
      </c>
      <c r="G14" t="n">
        <v>37.36</v>
      </c>
      <c r="H14" t="n">
        <v>0.55</v>
      </c>
      <c r="I14" t="n">
        <v>29</v>
      </c>
      <c r="J14" t="n">
        <v>128.59</v>
      </c>
      <c r="K14" t="n">
        <v>45</v>
      </c>
      <c r="L14" t="n">
        <v>4</v>
      </c>
      <c r="M14" t="n">
        <v>27</v>
      </c>
      <c r="N14" t="n">
        <v>19.59</v>
      </c>
      <c r="O14" t="n">
        <v>16093.6</v>
      </c>
      <c r="P14" t="n">
        <v>151.69</v>
      </c>
      <c r="Q14" t="n">
        <v>1319.14</v>
      </c>
      <c r="R14" t="n">
        <v>85.84999999999999</v>
      </c>
      <c r="S14" t="n">
        <v>59.92</v>
      </c>
      <c r="T14" t="n">
        <v>12785.28</v>
      </c>
      <c r="U14" t="n">
        <v>0.7</v>
      </c>
      <c r="V14" t="n">
        <v>0.9399999999999999</v>
      </c>
      <c r="W14" t="n">
        <v>0.21</v>
      </c>
      <c r="X14" t="n">
        <v>0.78</v>
      </c>
      <c r="Y14" t="n">
        <v>1</v>
      </c>
      <c r="Z14" t="n">
        <v>10</v>
      </c>
      <c r="AA14" t="n">
        <v>226.6944222285469</v>
      </c>
      <c r="AB14" t="n">
        <v>310.1733095450235</v>
      </c>
      <c r="AC14" t="n">
        <v>280.5708042131123</v>
      </c>
      <c r="AD14" t="n">
        <v>226694.4222285469</v>
      </c>
      <c r="AE14" t="n">
        <v>310173.3095450235</v>
      </c>
      <c r="AF14" t="n">
        <v>5.357377385661297e-06</v>
      </c>
      <c r="AG14" t="n">
        <v>6.05613425925926</v>
      </c>
      <c r="AH14" t="n">
        <v>280570.8042131123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4.806</v>
      </c>
      <c r="E15" t="n">
        <v>20.81</v>
      </c>
      <c r="F15" t="n">
        <v>18.01</v>
      </c>
      <c r="G15" t="n">
        <v>41.56</v>
      </c>
      <c r="H15" t="n">
        <v>0.58</v>
      </c>
      <c r="I15" t="n">
        <v>26</v>
      </c>
      <c r="J15" t="n">
        <v>128.92</v>
      </c>
      <c r="K15" t="n">
        <v>45</v>
      </c>
      <c r="L15" t="n">
        <v>4.25</v>
      </c>
      <c r="M15" t="n">
        <v>22</v>
      </c>
      <c r="N15" t="n">
        <v>19.68</v>
      </c>
      <c r="O15" t="n">
        <v>16134.46</v>
      </c>
      <c r="P15" t="n">
        <v>147.99</v>
      </c>
      <c r="Q15" t="n">
        <v>1319.13</v>
      </c>
      <c r="R15" t="n">
        <v>85.06</v>
      </c>
      <c r="S15" t="n">
        <v>59.92</v>
      </c>
      <c r="T15" t="n">
        <v>12406.24</v>
      </c>
      <c r="U15" t="n">
        <v>0.7</v>
      </c>
      <c r="V15" t="n">
        <v>0.9399999999999999</v>
      </c>
      <c r="W15" t="n">
        <v>0.19</v>
      </c>
      <c r="X15" t="n">
        <v>0.73</v>
      </c>
      <c r="Y15" t="n">
        <v>1</v>
      </c>
      <c r="Z15" t="n">
        <v>10</v>
      </c>
      <c r="AA15" t="n">
        <v>224.0727009563192</v>
      </c>
      <c r="AB15" t="n">
        <v>306.5861548381837</v>
      </c>
      <c r="AC15" t="n">
        <v>277.3260025168889</v>
      </c>
      <c r="AD15" t="n">
        <v>224072.7009563192</v>
      </c>
      <c r="AE15" t="n">
        <v>306586.1548381837</v>
      </c>
      <c r="AF15" t="n">
        <v>5.389223818546592e-06</v>
      </c>
      <c r="AG15" t="n">
        <v>6.021412037037037</v>
      </c>
      <c r="AH15" t="n">
        <v>277326.002516889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4.811</v>
      </c>
      <c r="E16" t="n">
        <v>20.79</v>
      </c>
      <c r="F16" t="n">
        <v>18.01</v>
      </c>
      <c r="G16" t="n">
        <v>43.24</v>
      </c>
      <c r="H16" t="n">
        <v>0.62</v>
      </c>
      <c r="I16" t="n">
        <v>25</v>
      </c>
      <c r="J16" t="n">
        <v>129.25</v>
      </c>
      <c r="K16" t="n">
        <v>45</v>
      </c>
      <c r="L16" t="n">
        <v>4.5</v>
      </c>
      <c r="M16" t="n">
        <v>18</v>
      </c>
      <c r="N16" t="n">
        <v>19.76</v>
      </c>
      <c r="O16" t="n">
        <v>16175.36</v>
      </c>
      <c r="P16" t="n">
        <v>145.05</v>
      </c>
      <c r="Q16" t="n">
        <v>1319.2</v>
      </c>
      <c r="R16" t="n">
        <v>84.62</v>
      </c>
      <c r="S16" t="n">
        <v>59.92</v>
      </c>
      <c r="T16" t="n">
        <v>12191.91</v>
      </c>
      <c r="U16" t="n">
        <v>0.71</v>
      </c>
      <c r="V16" t="n">
        <v>0.9399999999999999</v>
      </c>
      <c r="W16" t="n">
        <v>0.21</v>
      </c>
      <c r="X16" t="n">
        <v>0.74</v>
      </c>
      <c r="Y16" t="n">
        <v>1</v>
      </c>
      <c r="Z16" t="n">
        <v>10</v>
      </c>
      <c r="AA16" t="n">
        <v>222.48087836283</v>
      </c>
      <c r="AB16" t="n">
        <v>304.4081529395165</v>
      </c>
      <c r="AC16" t="n">
        <v>275.3558660625849</v>
      </c>
      <c r="AD16" t="n">
        <v>222480.87836283</v>
      </c>
      <c r="AE16" t="n">
        <v>304408.1529395165</v>
      </c>
      <c r="AF16" t="n">
        <v>5.394830584899637e-06</v>
      </c>
      <c r="AG16" t="n">
        <v>6.015625</v>
      </c>
      <c r="AH16" t="n">
        <v>275355.8660625849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4.8253</v>
      </c>
      <c r="E17" t="n">
        <v>20.72</v>
      </c>
      <c r="F17" t="n">
        <v>17.98</v>
      </c>
      <c r="G17" t="n">
        <v>44.95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143.3</v>
      </c>
      <c r="Q17" t="n">
        <v>1319.14</v>
      </c>
      <c r="R17" t="n">
        <v>82.8</v>
      </c>
      <c r="S17" t="n">
        <v>59.92</v>
      </c>
      <c r="T17" t="n">
        <v>11286.52</v>
      </c>
      <c r="U17" t="n">
        <v>0.72</v>
      </c>
      <c r="V17" t="n">
        <v>0.95</v>
      </c>
      <c r="W17" t="n">
        <v>0.23</v>
      </c>
      <c r="X17" t="n">
        <v>0.7</v>
      </c>
      <c r="Y17" t="n">
        <v>1</v>
      </c>
      <c r="Z17" t="n">
        <v>10</v>
      </c>
      <c r="AA17" t="n">
        <v>221.0552760066363</v>
      </c>
      <c r="AB17" t="n">
        <v>302.4575809026359</v>
      </c>
      <c r="AC17" t="n">
        <v>273.5914538832586</v>
      </c>
      <c r="AD17" t="n">
        <v>221055.2760066363</v>
      </c>
      <c r="AE17" t="n">
        <v>302457.5809026359</v>
      </c>
      <c r="AF17" t="n">
        <v>5.410865936669345e-06</v>
      </c>
      <c r="AG17" t="n">
        <v>5.99537037037037</v>
      </c>
      <c r="AH17" t="n">
        <v>273591.4538832586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4.8435</v>
      </c>
      <c r="E18" t="n">
        <v>20.65</v>
      </c>
      <c r="F18" t="n">
        <v>17.93</v>
      </c>
      <c r="G18" t="n">
        <v>46.76</v>
      </c>
      <c r="H18" t="n">
        <v>0.68</v>
      </c>
      <c r="I18" t="n">
        <v>23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142.67</v>
      </c>
      <c r="Q18" t="n">
        <v>1319.26</v>
      </c>
      <c r="R18" t="n">
        <v>80.8</v>
      </c>
      <c r="S18" t="n">
        <v>59.92</v>
      </c>
      <c r="T18" t="n">
        <v>10289.34</v>
      </c>
      <c r="U18" t="n">
        <v>0.74</v>
      </c>
      <c r="V18" t="n">
        <v>0.95</v>
      </c>
      <c r="W18" t="n">
        <v>0.23</v>
      </c>
      <c r="X18" t="n">
        <v>0.65</v>
      </c>
      <c r="Y18" t="n">
        <v>1</v>
      </c>
      <c r="Z18" t="n">
        <v>10</v>
      </c>
      <c r="AA18" t="n">
        <v>220.2435261393462</v>
      </c>
      <c r="AB18" t="n">
        <v>301.3469089223336</v>
      </c>
      <c r="AC18" t="n">
        <v>272.5867828779181</v>
      </c>
      <c r="AD18" t="n">
        <v>220243.5261393462</v>
      </c>
      <c r="AE18" t="n">
        <v>301346.9089223336</v>
      </c>
      <c r="AF18" t="n">
        <v>5.431274566194427e-06</v>
      </c>
      <c r="AG18" t="n">
        <v>5.97511574074074</v>
      </c>
      <c r="AH18" t="n">
        <v>272586.7828779181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2.1221</v>
      </c>
      <c r="E2" t="n">
        <v>47.12</v>
      </c>
      <c r="F2" t="n">
        <v>27.38</v>
      </c>
      <c r="G2" t="n">
        <v>4.92</v>
      </c>
      <c r="H2" t="n">
        <v>0.07000000000000001</v>
      </c>
      <c r="I2" t="n">
        <v>334</v>
      </c>
      <c r="J2" t="n">
        <v>263.32</v>
      </c>
      <c r="K2" t="n">
        <v>59.89</v>
      </c>
      <c r="L2" t="n">
        <v>1</v>
      </c>
      <c r="M2" t="n">
        <v>332</v>
      </c>
      <c r="N2" t="n">
        <v>67.43000000000001</v>
      </c>
      <c r="O2" t="n">
        <v>32710.1</v>
      </c>
      <c r="P2" t="n">
        <v>458.9</v>
      </c>
      <c r="Q2" t="n">
        <v>1319.82</v>
      </c>
      <c r="R2" t="n">
        <v>391.35</v>
      </c>
      <c r="S2" t="n">
        <v>59.92</v>
      </c>
      <c r="T2" t="n">
        <v>164007.7</v>
      </c>
      <c r="U2" t="n">
        <v>0.15</v>
      </c>
      <c r="V2" t="n">
        <v>0.62</v>
      </c>
      <c r="W2" t="n">
        <v>0.7</v>
      </c>
      <c r="X2" t="n">
        <v>10.1</v>
      </c>
      <c r="Y2" t="n">
        <v>1</v>
      </c>
      <c r="Z2" t="n">
        <v>10</v>
      </c>
      <c r="AA2" t="n">
        <v>962.5293459220929</v>
      </c>
      <c r="AB2" t="n">
        <v>1316.975114888405</v>
      </c>
      <c r="AC2" t="n">
        <v>1191.284858309638</v>
      </c>
      <c r="AD2" t="n">
        <v>962529.3459220929</v>
      </c>
      <c r="AE2" t="n">
        <v>1316975.114888405</v>
      </c>
      <c r="AF2" t="n">
        <v>1.888005808597648e-06</v>
      </c>
      <c r="AG2" t="n">
        <v>13.63425925925926</v>
      </c>
      <c r="AH2" t="n">
        <v>1191284.858309638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2.5607</v>
      </c>
      <c r="E3" t="n">
        <v>39.05</v>
      </c>
      <c r="F3" t="n">
        <v>24.27</v>
      </c>
      <c r="G3" t="n">
        <v>6.17</v>
      </c>
      <c r="H3" t="n">
        <v>0.08</v>
      </c>
      <c r="I3" t="n">
        <v>236</v>
      </c>
      <c r="J3" t="n">
        <v>263.79</v>
      </c>
      <c r="K3" t="n">
        <v>59.89</v>
      </c>
      <c r="L3" t="n">
        <v>1.25</v>
      </c>
      <c r="M3" t="n">
        <v>234</v>
      </c>
      <c r="N3" t="n">
        <v>67.65000000000001</v>
      </c>
      <c r="O3" t="n">
        <v>32767.75</v>
      </c>
      <c r="P3" t="n">
        <v>405.3</v>
      </c>
      <c r="Q3" t="n">
        <v>1319.6</v>
      </c>
      <c r="R3" t="n">
        <v>289.41</v>
      </c>
      <c r="S3" t="n">
        <v>59.92</v>
      </c>
      <c r="T3" t="n">
        <v>113527.54</v>
      </c>
      <c r="U3" t="n">
        <v>0.21</v>
      </c>
      <c r="V3" t="n">
        <v>0.7</v>
      </c>
      <c r="W3" t="n">
        <v>0.54</v>
      </c>
      <c r="X3" t="n">
        <v>6.99</v>
      </c>
      <c r="Y3" t="n">
        <v>1</v>
      </c>
      <c r="Z3" t="n">
        <v>10</v>
      </c>
      <c r="AA3" t="n">
        <v>739.0813732640743</v>
      </c>
      <c r="AB3" t="n">
        <v>1011.243740868882</v>
      </c>
      <c r="AC3" t="n">
        <v>914.7320575298594</v>
      </c>
      <c r="AD3" t="n">
        <v>739081.3732640743</v>
      </c>
      <c r="AE3" t="n">
        <v>1011243.740868882</v>
      </c>
      <c r="AF3" t="n">
        <v>2.278222738832288e-06</v>
      </c>
      <c r="AG3" t="n">
        <v>11.29918981481481</v>
      </c>
      <c r="AH3" t="n">
        <v>914732.0575298594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2.8859</v>
      </c>
      <c r="E4" t="n">
        <v>34.65</v>
      </c>
      <c r="F4" t="n">
        <v>22.6</v>
      </c>
      <c r="G4" t="n">
        <v>7.45</v>
      </c>
      <c r="H4" t="n">
        <v>0.1</v>
      </c>
      <c r="I4" t="n">
        <v>182</v>
      </c>
      <c r="J4" t="n">
        <v>264.25</v>
      </c>
      <c r="K4" t="n">
        <v>59.89</v>
      </c>
      <c r="L4" t="n">
        <v>1.5</v>
      </c>
      <c r="M4" t="n">
        <v>180</v>
      </c>
      <c r="N4" t="n">
        <v>67.87</v>
      </c>
      <c r="O4" t="n">
        <v>32825.49</v>
      </c>
      <c r="P4" t="n">
        <v>376.19</v>
      </c>
      <c r="Q4" t="n">
        <v>1319.45</v>
      </c>
      <c r="R4" t="n">
        <v>234.29</v>
      </c>
      <c r="S4" t="n">
        <v>59.92</v>
      </c>
      <c r="T4" t="n">
        <v>86237.57000000001</v>
      </c>
      <c r="U4" t="n">
        <v>0.26</v>
      </c>
      <c r="V4" t="n">
        <v>0.75</v>
      </c>
      <c r="W4" t="n">
        <v>0.46</v>
      </c>
      <c r="X4" t="n">
        <v>5.31</v>
      </c>
      <c r="Y4" t="n">
        <v>1</v>
      </c>
      <c r="Z4" t="n">
        <v>10</v>
      </c>
      <c r="AA4" t="n">
        <v>624.5272870638262</v>
      </c>
      <c r="AB4" t="n">
        <v>854.5057863600964</v>
      </c>
      <c r="AC4" t="n">
        <v>772.9529534162916</v>
      </c>
      <c r="AD4" t="n">
        <v>624527.2870638262</v>
      </c>
      <c r="AE4" t="n">
        <v>854505.7863600964</v>
      </c>
      <c r="AF4" t="n">
        <v>2.567549108445386e-06</v>
      </c>
      <c r="AG4" t="n">
        <v>10.02604166666667</v>
      </c>
      <c r="AH4" t="n">
        <v>772952.9534162916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3.1247</v>
      </c>
      <c r="E5" t="n">
        <v>32</v>
      </c>
      <c r="F5" t="n">
        <v>21.62</v>
      </c>
      <c r="G5" t="n">
        <v>8.699999999999999</v>
      </c>
      <c r="H5" t="n">
        <v>0.12</v>
      </c>
      <c r="I5" t="n">
        <v>149</v>
      </c>
      <c r="J5" t="n">
        <v>264.72</v>
      </c>
      <c r="K5" t="n">
        <v>59.89</v>
      </c>
      <c r="L5" t="n">
        <v>1.75</v>
      </c>
      <c r="M5" t="n">
        <v>147</v>
      </c>
      <c r="N5" t="n">
        <v>68.09</v>
      </c>
      <c r="O5" t="n">
        <v>32883.31</v>
      </c>
      <c r="P5" t="n">
        <v>358.74</v>
      </c>
      <c r="Q5" t="n">
        <v>1319.43</v>
      </c>
      <c r="R5" t="n">
        <v>202.4</v>
      </c>
      <c r="S5" t="n">
        <v>59.92</v>
      </c>
      <c r="T5" t="n">
        <v>70459.58</v>
      </c>
      <c r="U5" t="n">
        <v>0.3</v>
      </c>
      <c r="V5" t="n">
        <v>0.79</v>
      </c>
      <c r="W5" t="n">
        <v>0.4</v>
      </c>
      <c r="X5" t="n">
        <v>4.34</v>
      </c>
      <c r="Y5" t="n">
        <v>1</v>
      </c>
      <c r="Z5" t="n">
        <v>10</v>
      </c>
      <c r="AA5" t="n">
        <v>562.0949888266822</v>
      </c>
      <c r="AB5" t="n">
        <v>769.0831615934278</v>
      </c>
      <c r="AC5" t="n">
        <v>695.6829440659471</v>
      </c>
      <c r="AD5" t="n">
        <v>562094.9888266822</v>
      </c>
      <c r="AE5" t="n">
        <v>769083.1615934278</v>
      </c>
      <c r="AF5" t="n">
        <v>2.78000647948969e-06</v>
      </c>
      <c r="AG5" t="n">
        <v>9.25925925925926</v>
      </c>
      <c r="AH5" t="n">
        <v>695682.9440659471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3.3183</v>
      </c>
      <c r="E6" t="n">
        <v>30.14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345.99</v>
      </c>
      <c r="Q6" t="n">
        <v>1319.32</v>
      </c>
      <c r="R6" t="n">
        <v>179.19</v>
      </c>
      <c r="S6" t="n">
        <v>59.92</v>
      </c>
      <c r="T6" t="n">
        <v>58969.25</v>
      </c>
      <c r="U6" t="n">
        <v>0.33</v>
      </c>
      <c r="V6" t="n">
        <v>0.8100000000000001</v>
      </c>
      <c r="W6" t="n">
        <v>0.37</v>
      </c>
      <c r="X6" t="n">
        <v>3.63</v>
      </c>
      <c r="Y6" t="n">
        <v>1</v>
      </c>
      <c r="Z6" t="n">
        <v>10</v>
      </c>
      <c r="AA6" t="n">
        <v>515.7568019470417</v>
      </c>
      <c r="AB6" t="n">
        <v>705.6812100081779</v>
      </c>
      <c r="AC6" t="n">
        <v>638.3319857547954</v>
      </c>
      <c r="AD6" t="n">
        <v>515756.8019470418</v>
      </c>
      <c r="AE6" t="n">
        <v>705681.2100081779</v>
      </c>
      <c r="AF6" t="n">
        <v>2.952249976282728e-06</v>
      </c>
      <c r="AG6" t="n">
        <v>8.721064814814815</v>
      </c>
      <c r="AH6" t="n">
        <v>638331.9857547954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3.4781</v>
      </c>
      <c r="E7" t="n">
        <v>28.75</v>
      </c>
      <c r="F7" t="n">
        <v>20.39</v>
      </c>
      <c r="G7" t="n">
        <v>11.22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336.33</v>
      </c>
      <c r="Q7" t="n">
        <v>1319.22</v>
      </c>
      <c r="R7" t="n">
        <v>162</v>
      </c>
      <c r="S7" t="n">
        <v>59.92</v>
      </c>
      <c r="T7" t="n">
        <v>50459.89</v>
      </c>
      <c r="U7" t="n">
        <v>0.37</v>
      </c>
      <c r="V7" t="n">
        <v>0.83</v>
      </c>
      <c r="W7" t="n">
        <v>0.34</v>
      </c>
      <c r="X7" t="n">
        <v>3.11</v>
      </c>
      <c r="Y7" t="n">
        <v>1</v>
      </c>
      <c r="Z7" t="n">
        <v>10</v>
      </c>
      <c r="AA7" t="n">
        <v>478.9229463043239</v>
      </c>
      <c r="AB7" t="n">
        <v>655.2835037227869</v>
      </c>
      <c r="AC7" t="n">
        <v>592.7441658236571</v>
      </c>
      <c r="AD7" t="n">
        <v>478922.9463043239</v>
      </c>
      <c r="AE7" t="n">
        <v>655283.5037227869</v>
      </c>
      <c r="AF7" t="n">
        <v>3.094422036135658e-06</v>
      </c>
      <c r="AG7" t="n">
        <v>8.31886574074074</v>
      </c>
      <c r="AH7" t="n">
        <v>592744.1658236571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3.6107</v>
      </c>
      <c r="E8" t="n">
        <v>27.7</v>
      </c>
      <c r="F8" t="n">
        <v>19.99</v>
      </c>
      <c r="G8" t="n">
        <v>12.49</v>
      </c>
      <c r="H8" t="n">
        <v>0.17</v>
      </c>
      <c r="I8" t="n">
        <v>96</v>
      </c>
      <c r="J8" t="n">
        <v>266.13</v>
      </c>
      <c r="K8" t="n">
        <v>59.89</v>
      </c>
      <c r="L8" t="n">
        <v>2.5</v>
      </c>
      <c r="M8" t="n">
        <v>94</v>
      </c>
      <c r="N8" t="n">
        <v>68.75</v>
      </c>
      <c r="O8" t="n">
        <v>33057.26</v>
      </c>
      <c r="P8" t="n">
        <v>328.74</v>
      </c>
      <c r="Q8" t="n">
        <v>1319.33</v>
      </c>
      <c r="R8" t="n">
        <v>149.1</v>
      </c>
      <c r="S8" t="n">
        <v>59.92</v>
      </c>
      <c r="T8" t="n">
        <v>44073.73</v>
      </c>
      <c r="U8" t="n">
        <v>0.4</v>
      </c>
      <c r="V8" t="n">
        <v>0.85</v>
      </c>
      <c r="W8" t="n">
        <v>0.31</v>
      </c>
      <c r="X8" t="n">
        <v>2.71</v>
      </c>
      <c r="Y8" t="n">
        <v>1</v>
      </c>
      <c r="Z8" t="n">
        <v>10</v>
      </c>
      <c r="AA8" t="n">
        <v>461.0245671777263</v>
      </c>
      <c r="AB8" t="n">
        <v>630.7941517810178</v>
      </c>
      <c r="AC8" t="n">
        <v>570.592043260189</v>
      </c>
      <c r="AD8" t="n">
        <v>461024.5671777264</v>
      </c>
      <c r="AE8" t="n">
        <v>630794.1517810178</v>
      </c>
      <c r="AF8" t="n">
        <v>3.212394596439154e-06</v>
      </c>
      <c r="AG8" t="n">
        <v>8.015046296296296</v>
      </c>
      <c r="AH8" t="n">
        <v>570592.043260189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3.7155</v>
      </c>
      <c r="E9" t="n">
        <v>26.91</v>
      </c>
      <c r="F9" t="n">
        <v>19.71</v>
      </c>
      <c r="G9" t="n">
        <v>13.75</v>
      </c>
      <c r="H9" t="n">
        <v>0.18</v>
      </c>
      <c r="I9" t="n">
        <v>86</v>
      </c>
      <c r="J9" t="n">
        <v>266.6</v>
      </c>
      <c r="K9" t="n">
        <v>59.89</v>
      </c>
      <c r="L9" t="n">
        <v>2.75</v>
      </c>
      <c r="M9" t="n">
        <v>84</v>
      </c>
      <c r="N9" t="n">
        <v>68.97</v>
      </c>
      <c r="O9" t="n">
        <v>33115.41</v>
      </c>
      <c r="P9" t="n">
        <v>323.2</v>
      </c>
      <c r="Q9" t="n">
        <v>1319.49</v>
      </c>
      <c r="R9" t="n">
        <v>139.95</v>
      </c>
      <c r="S9" t="n">
        <v>59.92</v>
      </c>
      <c r="T9" t="n">
        <v>39548.56</v>
      </c>
      <c r="U9" t="n">
        <v>0.43</v>
      </c>
      <c r="V9" t="n">
        <v>0.86</v>
      </c>
      <c r="W9" t="n">
        <v>0.3</v>
      </c>
      <c r="X9" t="n">
        <v>2.43</v>
      </c>
      <c r="Y9" t="n">
        <v>1</v>
      </c>
      <c r="Z9" t="n">
        <v>10</v>
      </c>
      <c r="AA9" t="n">
        <v>435.3659529619981</v>
      </c>
      <c r="AB9" t="n">
        <v>595.68690383289</v>
      </c>
      <c r="AC9" t="n">
        <v>538.8353817828987</v>
      </c>
      <c r="AD9" t="n">
        <v>435365.9529619981</v>
      </c>
      <c r="AE9" t="n">
        <v>595686.9038328901</v>
      </c>
      <c r="AF9" t="n">
        <v>3.305633844703154e-06</v>
      </c>
      <c r="AG9" t="n">
        <v>7.786458333333333</v>
      </c>
      <c r="AH9" t="n">
        <v>538835.3817828987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3.8202</v>
      </c>
      <c r="E10" t="n">
        <v>26.18</v>
      </c>
      <c r="F10" t="n">
        <v>19.43</v>
      </c>
      <c r="G10" t="n">
        <v>15.14</v>
      </c>
      <c r="H10" t="n">
        <v>0.2</v>
      </c>
      <c r="I10" t="n">
        <v>77</v>
      </c>
      <c r="J10" t="n">
        <v>267.08</v>
      </c>
      <c r="K10" t="n">
        <v>59.89</v>
      </c>
      <c r="L10" t="n">
        <v>3</v>
      </c>
      <c r="M10" t="n">
        <v>75</v>
      </c>
      <c r="N10" t="n">
        <v>69.19</v>
      </c>
      <c r="O10" t="n">
        <v>33173.65</v>
      </c>
      <c r="P10" t="n">
        <v>317.58</v>
      </c>
      <c r="Q10" t="n">
        <v>1319.31</v>
      </c>
      <c r="R10" t="n">
        <v>130.93</v>
      </c>
      <c r="S10" t="n">
        <v>59.92</v>
      </c>
      <c r="T10" t="n">
        <v>35085.77</v>
      </c>
      <c r="U10" t="n">
        <v>0.46</v>
      </c>
      <c r="V10" t="n">
        <v>0.87</v>
      </c>
      <c r="W10" t="n">
        <v>0.28</v>
      </c>
      <c r="X10" t="n">
        <v>2.15</v>
      </c>
      <c r="Y10" t="n">
        <v>1</v>
      </c>
      <c r="Z10" t="n">
        <v>10</v>
      </c>
      <c r="AA10" t="n">
        <v>423.2080846111409</v>
      </c>
      <c r="AB10" t="n">
        <v>579.0519719879505</v>
      </c>
      <c r="AC10" t="n">
        <v>523.7880644859669</v>
      </c>
      <c r="AD10" t="n">
        <v>423208.0846111409</v>
      </c>
      <c r="AE10" t="n">
        <v>579051.9719879505</v>
      </c>
      <c r="AF10" t="n">
        <v>3.398784124218809e-06</v>
      </c>
      <c r="AG10" t="n">
        <v>7.575231481481482</v>
      </c>
      <c r="AH10" t="n">
        <v>523788.0644859668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3.8892</v>
      </c>
      <c r="E11" t="n">
        <v>25.71</v>
      </c>
      <c r="F11" t="n">
        <v>19.27</v>
      </c>
      <c r="G11" t="n">
        <v>16.28</v>
      </c>
      <c r="H11" t="n">
        <v>0.22</v>
      </c>
      <c r="I11" t="n">
        <v>71</v>
      </c>
      <c r="J11" t="n">
        <v>267.55</v>
      </c>
      <c r="K11" t="n">
        <v>59.89</v>
      </c>
      <c r="L11" t="n">
        <v>3.25</v>
      </c>
      <c r="M11" t="n">
        <v>69</v>
      </c>
      <c r="N11" t="n">
        <v>69.41</v>
      </c>
      <c r="O11" t="n">
        <v>33231.97</v>
      </c>
      <c r="P11" t="n">
        <v>314.19</v>
      </c>
      <c r="Q11" t="n">
        <v>1319.13</v>
      </c>
      <c r="R11" t="n">
        <v>125.34</v>
      </c>
      <c r="S11" t="n">
        <v>59.92</v>
      </c>
      <c r="T11" t="n">
        <v>32319.5</v>
      </c>
      <c r="U11" t="n">
        <v>0.48</v>
      </c>
      <c r="V11" t="n">
        <v>0.88</v>
      </c>
      <c r="W11" t="n">
        <v>0.28</v>
      </c>
      <c r="X11" t="n">
        <v>1.99</v>
      </c>
      <c r="Y11" t="n">
        <v>1</v>
      </c>
      <c r="Z11" t="n">
        <v>10</v>
      </c>
      <c r="AA11" t="n">
        <v>415.6598098486862</v>
      </c>
      <c r="AB11" t="n">
        <v>568.7240894515797</v>
      </c>
      <c r="AC11" t="n">
        <v>514.445860563593</v>
      </c>
      <c r="AD11" t="n">
        <v>415659.8098486862</v>
      </c>
      <c r="AE11" t="n">
        <v>568724.0894515797</v>
      </c>
      <c r="AF11" t="n">
        <v>3.460172560575832e-06</v>
      </c>
      <c r="AG11" t="n">
        <v>7.439236111111112</v>
      </c>
      <c r="AH11" t="n">
        <v>514445.860563593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3.966</v>
      </c>
      <c r="E12" t="n">
        <v>25.21</v>
      </c>
      <c r="F12" t="n">
        <v>19.07</v>
      </c>
      <c r="G12" t="n">
        <v>17.61</v>
      </c>
      <c r="H12" t="n">
        <v>0.23</v>
      </c>
      <c r="I12" t="n">
        <v>65</v>
      </c>
      <c r="J12" t="n">
        <v>268.02</v>
      </c>
      <c r="K12" t="n">
        <v>59.89</v>
      </c>
      <c r="L12" t="n">
        <v>3.5</v>
      </c>
      <c r="M12" t="n">
        <v>63</v>
      </c>
      <c r="N12" t="n">
        <v>69.64</v>
      </c>
      <c r="O12" t="n">
        <v>33290.38</v>
      </c>
      <c r="P12" t="n">
        <v>309.95</v>
      </c>
      <c r="Q12" t="n">
        <v>1319.19</v>
      </c>
      <c r="R12" t="n">
        <v>119.06</v>
      </c>
      <c r="S12" t="n">
        <v>59.92</v>
      </c>
      <c r="T12" t="n">
        <v>29210.31</v>
      </c>
      <c r="U12" t="n">
        <v>0.5</v>
      </c>
      <c r="V12" t="n">
        <v>0.89</v>
      </c>
      <c r="W12" t="n">
        <v>0.27</v>
      </c>
      <c r="X12" t="n">
        <v>1.8</v>
      </c>
      <c r="Y12" t="n">
        <v>1</v>
      </c>
      <c r="Z12" t="n">
        <v>10</v>
      </c>
      <c r="AA12" t="n">
        <v>407.3937523231824</v>
      </c>
      <c r="AB12" t="n">
        <v>557.4141048724649</v>
      </c>
      <c r="AC12" t="n">
        <v>504.2152850390458</v>
      </c>
      <c r="AD12" t="n">
        <v>407393.7523231824</v>
      </c>
      <c r="AE12" t="n">
        <v>557414.1048724649</v>
      </c>
      <c r="AF12" t="n">
        <v>3.528500559303648e-06</v>
      </c>
      <c r="AG12" t="n">
        <v>7.294560185185186</v>
      </c>
      <c r="AH12" t="n">
        <v>504215.2850390458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4.0318</v>
      </c>
      <c r="E13" t="n">
        <v>24.8</v>
      </c>
      <c r="F13" t="n">
        <v>18.92</v>
      </c>
      <c r="G13" t="n">
        <v>18.92</v>
      </c>
      <c r="H13" t="n">
        <v>0.25</v>
      </c>
      <c r="I13" t="n">
        <v>60</v>
      </c>
      <c r="J13" t="n">
        <v>268.5</v>
      </c>
      <c r="K13" t="n">
        <v>59.89</v>
      </c>
      <c r="L13" t="n">
        <v>3.75</v>
      </c>
      <c r="M13" t="n">
        <v>58</v>
      </c>
      <c r="N13" t="n">
        <v>69.86</v>
      </c>
      <c r="O13" t="n">
        <v>33348.87</v>
      </c>
      <c r="P13" t="n">
        <v>306.4</v>
      </c>
      <c r="Q13" t="n">
        <v>1319.42</v>
      </c>
      <c r="R13" t="n">
        <v>113.52</v>
      </c>
      <c r="S13" t="n">
        <v>59.92</v>
      </c>
      <c r="T13" t="n">
        <v>26462.71</v>
      </c>
      <c r="U13" t="n">
        <v>0.53</v>
      </c>
      <c r="V13" t="n">
        <v>0.9</v>
      </c>
      <c r="W13" t="n">
        <v>0.26</v>
      </c>
      <c r="X13" t="n">
        <v>1.64</v>
      </c>
      <c r="Y13" t="n">
        <v>1</v>
      </c>
      <c r="Z13" t="n">
        <v>10</v>
      </c>
      <c r="AA13" t="n">
        <v>388.0097776620893</v>
      </c>
      <c r="AB13" t="n">
        <v>530.8920955805495</v>
      </c>
      <c r="AC13" t="n">
        <v>480.224499090077</v>
      </c>
      <c r="AD13" t="n">
        <v>388009.7776620893</v>
      </c>
      <c r="AE13" t="n">
        <v>530892.0955805494</v>
      </c>
      <c r="AF13" t="n">
        <v>3.587041995713679e-06</v>
      </c>
      <c r="AG13" t="n">
        <v>7.175925925925926</v>
      </c>
      <c r="AH13" t="n">
        <v>480224.499090077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4.118</v>
      </c>
      <c r="E14" t="n">
        <v>24.28</v>
      </c>
      <c r="F14" t="n">
        <v>18.65</v>
      </c>
      <c r="G14" t="n">
        <v>20.35</v>
      </c>
      <c r="H14" t="n">
        <v>0.26</v>
      </c>
      <c r="I14" t="n">
        <v>55</v>
      </c>
      <c r="J14" t="n">
        <v>268.97</v>
      </c>
      <c r="K14" t="n">
        <v>59.89</v>
      </c>
      <c r="L14" t="n">
        <v>4</v>
      </c>
      <c r="M14" t="n">
        <v>53</v>
      </c>
      <c r="N14" t="n">
        <v>70.09</v>
      </c>
      <c r="O14" t="n">
        <v>33407.45</v>
      </c>
      <c r="P14" t="n">
        <v>301.02</v>
      </c>
      <c r="Q14" t="n">
        <v>1319.17</v>
      </c>
      <c r="R14" t="n">
        <v>104.75</v>
      </c>
      <c r="S14" t="n">
        <v>59.92</v>
      </c>
      <c r="T14" t="n">
        <v>22103.17</v>
      </c>
      <c r="U14" t="n">
        <v>0.57</v>
      </c>
      <c r="V14" t="n">
        <v>0.91</v>
      </c>
      <c r="W14" t="n">
        <v>0.25</v>
      </c>
      <c r="X14" t="n">
        <v>1.37</v>
      </c>
      <c r="Y14" t="n">
        <v>1</v>
      </c>
      <c r="Z14" t="n">
        <v>10</v>
      </c>
      <c r="AA14" t="n">
        <v>378.8800075335688</v>
      </c>
      <c r="AB14" t="n">
        <v>518.4003413136762</v>
      </c>
      <c r="AC14" t="n">
        <v>468.924940318147</v>
      </c>
      <c r="AD14" t="n">
        <v>378880.0075335688</v>
      </c>
      <c r="AE14" t="n">
        <v>518400.3413136763</v>
      </c>
      <c r="AF14" t="n">
        <v>3.663733056785785e-06</v>
      </c>
      <c r="AG14" t="n">
        <v>7.025462962962963</v>
      </c>
      <c r="AH14" t="n">
        <v>468924.940318147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4.1545</v>
      </c>
      <c r="E15" t="n">
        <v>24.07</v>
      </c>
      <c r="F15" t="n">
        <v>18.59</v>
      </c>
      <c r="G15" t="n">
        <v>21.45</v>
      </c>
      <c r="H15" t="n">
        <v>0.28</v>
      </c>
      <c r="I15" t="n">
        <v>52</v>
      </c>
      <c r="J15" t="n">
        <v>269.45</v>
      </c>
      <c r="K15" t="n">
        <v>59.89</v>
      </c>
      <c r="L15" t="n">
        <v>4.25</v>
      </c>
      <c r="M15" t="n">
        <v>50</v>
      </c>
      <c r="N15" t="n">
        <v>70.31</v>
      </c>
      <c r="O15" t="n">
        <v>33466.11</v>
      </c>
      <c r="P15" t="n">
        <v>299.2</v>
      </c>
      <c r="Q15" t="n">
        <v>1319.19</v>
      </c>
      <c r="R15" t="n">
        <v>103.68</v>
      </c>
      <c r="S15" t="n">
        <v>59.92</v>
      </c>
      <c r="T15" t="n">
        <v>21584.35</v>
      </c>
      <c r="U15" t="n">
        <v>0.58</v>
      </c>
      <c r="V15" t="n">
        <v>0.91</v>
      </c>
      <c r="W15" t="n">
        <v>0.23</v>
      </c>
      <c r="X15" t="n">
        <v>1.31</v>
      </c>
      <c r="Y15" t="n">
        <v>1</v>
      </c>
      <c r="Z15" t="n">
        <v>10</v>
      </c>
      <c r="AA15" t="n">
        <v>375.3938558631008</v>
      </c>
      <c r="AB15" t="n">
        <v>513.6304347999849</v>
      </c>
      <c r="AC15" t="n">
        <v>464.6102669875164</v>
      </c>
      <c r="AD15" t="n">
        <v>375393.8558631008</v>
      </c>
      <c r="AE15" t="n">
        <v>513630.4347999849</v>
      </c>
      <c r="AF15" t="n">
        <v>3.696206649931166e-06</v>
      </c>
      <c r="AG15" t="n">
        <v>6.964699074074074</v>
      </c>
      <c r="AH15" t="n">
        <v>464610.2669875164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4.1087</v>
      </c>
      <c r="E16" t="n">
        <v>24.34</v>
      </c>
      <c r="F16" t="n">
        <v>18.96</v>
      </c>
      <c r="G16" t="n">
        <v>22.75</v>
      </c>
      <c r="H16" t="n">
        <v>0.3</v>
      </c>
      <c r="I16" t="n">
        <v>50</v>
      </c>
      <c r="J16" t="n">
        <v>269.92</v>
      </c>
      <c r="K16" t="n">
        <v>59.89</v>
      </c>
      <c r="L16" t="n">
        <v>4.5</v>
      </c>
      <c r="M16" t="n">
        <v>48</v>
      </c>
      <c r="N16" t="n">
        <v>70.54000000000001</v>
      </c>
      <c r="O16" t="n">
        <v>33524.86</v>
      </c>
      <c r="P16" t="n">
        <v>304.75</v>
      </c>
      <c r="Q16" t="n">
        <v>1319.3</v>
      </c>
      <c r="R16" t="n">
        <v>116.87</v>
      </c>
      <c r="S16" t="n">
        <v>59.92</v>
      </c>
      <c r="T16" t="n">
        <v>28187.86</v>
      </c>
      <c r="U16" t="n">
        <v>0.51</v>
      </c>
      <c r="V16" t="n">
        <v>0.9</v>
      </c>
      <c r="W16" t="n">
        <v>0.23</v>
      </c>
      <c r="X16" t="n">
        <v>1.68</v>
      </c>
      <c r="Y16" t="n">
        <v>1</v>
      </c>
      <c r="Z16" t="n">
        <v>10</v>
      </c>
      <c r="AA16" t="n">
        <v>382.5863704504165</v>
      </c>
      <c r="AB16" t="n">
        <v>523.471550569699</v>
      </c>
      <c r="AC16" t="n">
        <v>473.5121604802618</v>
      </c>
      <c r="AD16" t="n">
        <v>382586.3704504165</v>
      </c>
      <c r="AE16" t="n">
        <v>523471.550569699</v>
      </c>
      <c r="AF16" t="n">
        <v>3.655458963189839e-06</v>
      </c>
      <c r="AG16" t="n">
        <v>7.042824074074074</v>
      </c>
      <c r="AH16" t="n">
        <v>473512.1604802618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4.2008</v>
      </c>
      <c r="E17" t="n">
        <v>23.8</v>
      </c>
      <c r="F17" t="n">
        <v>18.63</v>
      </c>
      <c r="G17" t="n">
        <v>24.3</v>
      </c>
      <c r="H17" t="n">
        <v>0.31</v>
      </c>
      <c r="I17" t="n">
        <v>46</v>
      </c>
      <c r="J17" t="n">
        <v>270.4</v>
      </c>
      <c r="K17" t="n">
        <v>59.89</v>
      </c>
      <c r="L17" t="n">
        <v>4.75</v>
      </c>
      <c r="M17" t="n">
        <v>44</v>
      </c>
      <c r="N17" t="n">
        <v>70.76000000000001</v>
      </c>
      <c r="O17" t="n">
        <v>33583.7</v>
      </c>
      <c r="P17" t="n">
        <v>298.15</v>
      </c>
      <c r="Q17" t="n">
        <v>1319.12</v>
      </c>
      <c r="R17" t="n">
        <v>104.69</v>
      </c>
      <c r="S17" t="n">
        <v>59.92</v>
      </c>
      <c r="T17" t="n">
        <v>22120.27</v>
      </c>
      <c r="U17" t="n">
        <v>0.57</v>
      </c>
      <c r="V17" t="n">
        <v>0.91</v>
      </c>
      <c r="W17" t="n">
        <v>0.24</v>
      </c>
      <c r="X17" t="n">
        <v>1.35</v>
      </c>
      <c r="Y17" t="n">
        <v>1</v>
      </c>
      <c r="Z17" t="n">
        <v>10</v>
      </c>
      <c r="AA17" t="n">
        <v>372.3538130401499</v>
      </c>
      <c r="AB17" t="n">
        <v>509.4709140923996</v>
      </c>
      <c r="AC17" t="n">
        <v>460.847725098339</v>
      </c>
      <c r="AD17" t="n">
        <v>372353.8130401499</v>
      </c>
      <c r="AE17" t="n">
        <v>509470.9140923996</v>
      </c>
      <c r="AF17" t="n">
        <v>3.737399180414213e-06</v>
      </c>
      <c r="AG17" t="n">
        <v>6.886574074074075</v>
      </c>
      <c r="AH17" t="n">
        <v>460847.725098339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4.2331</v>
      </c>
      <c r="E18" t="n">
        <v>23.62</v>
      </c>
      <c r="F18" t="n">
        <v>18.55</v>
      </c>
      <c r="G18" t="n">
        <v>25.29</v>
      </c>
      <c r="H18" t="n">
        <v>0.33</v>
      </c>
      <c r="I18" t="n">
        <v>44</v>
      </c>
      <c r="J18" t="n">
        <v>270.88</v>
      </c>
      <c r="K18" t="n">
        <v>59.89</v>
      </c>
      <c r="L18" t="n">
        <v>5</v>
      </c>
      <c r="M18" t="n">
        <v>42</v>
      </c>
      <c r="N18" t="n">
        <v>70.98999999999999</v>
      </c>
      <c r="O18" t="n">
        <v>33642.62</v>
      </c>
      <c r="P18" t="n">
        <v>296.05</v>
      </c>
      <c r="Q18" t="n">
        <v>1319.17</v>
      </c>
      <c r="R18" t="n">
        <v>102.17</v>
      </c>
      <c r="S18" t="n">
        <v>59.92</v>
      </c>
      <c r="T18" t="n">
        <v>20868.7</v>
      </c>
      <c r="U18" t="n">
        <v>0.59</v>
      </c>
      <c r="V18" t="n">
        <v>0.92</v>
      </c>
      <c r="W18" t="n">
        <v>0.23</v>
      </c>
      <c r="X18" t="n">
        <v>1.27</v>
      </c>
      <c r="Y18" t="n">
        <v>1</v>
      </c>
      <c r="Z18" t="n">
        <v>10</v>
      </c>
      <c r="AA18" t="n">
        <v>369.1607515051122</v>
      </c>
      <c r="AB18" t="n">
        <v>505.102026432228</v>
      </c>
      <c r="AC18" t="n">
        <v>456.8957979446819</v>
      </c>
      <c r="AD18" t="n">
        <v>369160.7515051122</v>
      </c>
      <c r="AE18" t="n">
        <v>505102.026432228</v>
      </c>
      <c r="AF18" t="n">
        <v>3.766136086129167e-06</v>
      </c>
      <c r="AG18" t="n">
        <v>6.834490740740741</v>
      </c>
      <c r="AH18" t="n">
        <v>456895.797944682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4.2631</v>
      </c>
      <c r="E19" t="n">
        <v>23.46</v>
      </c>
      <c r="F19" t="n">
        <v>18.48</v>
      </c>
      <c r="G19" t="n">
        <v>26.4</v>
      </c>
      <c r="H19" t="n">
        <v>0.34</v>
      </c>
      <c r="I19" t="n">
        <v>42</v>
      </c>
      <c r="J19" t="n">
        <v>271.36</v>
      </c>
      <c r="K19" t="n">
        <v>59.89</v>
      </c>
      <c r="L19" t="n">
        <v>5.25</v>
      </c>
      <c r="M19" t="n">
        <v>40</v>
      </c>
      <c r="N19" t="n">
        <v>71.22</v>
      </c>
      <c r="O19" t="n">
        <v>33701.64</v>
      </c>
      <c r="P19" t="n">
        <v>294.11</v>
      </c>
      <c r="Q19" t="n">
        <v>1319.18</v>
      </c>
      <c r="R19" t="n">
        <v>99.84</v>
      </c>
      <c r="S19" t="n">
        <v>59.92</v>
      </c>
      <c r="T19" t="n">
        <v>19716.07</v>
      </c>
      <c r="U19" t="n">
        <v>0.6</v>
      </c>
      <c r="V19" t="n">
        <v>0.92</v>
      </c>
      <c r="W19" t="n">
        <v>0.23</v>
      </c>
      <c r="X19" t="n">
        <v>1.2</v>
      </c>
      <c r="Y19" t="n">
        <v>1</v>
      </c>
      <c r="Z19" t="n">
        <v>10</v>
      </c>
      <c r="AA19" t="n">
        <v>366.2574164519726</v>
      </c>
      <c r="AB19" t="n">
        <v>501.1295553264196</v>
      </c>
      <c r="AC19" t="n">
        <v>453.3024539058136</v>
      </c>
      <c r="AD19" t="n">
        <v>366257.4164519726</v>
      </c>
      <c r="AE19" t="n">
        <v>501129.5553264196</v>
      </c>
      <c r="AF19" t="n">
        <v>3.79282671063222e-06</v>
      </c>
      <c r="AG19" t="n">
        <v>6.788194444444446</v>
      </c>
      <c r="AH19" t="n">
        <v>453302.4539058136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4.3115</v>
      </c>
      <c r="E20" t="n">
        <v>23.19</v>
      </c>
      <c r="F20" t="n">
        <v>18.37</v>
      </c>
      <c r="G20" t="n">
        <v>28.26</v>
      </c>
      <c r="H20" t="n">
        <v>0.36</v>
      </c>
      <c r="I20" t="n">
        <v>39</v>
      </c>
      <c r="J20" t="n">
        <v>271.84</v>
      </c>
      <c r="K20" t="n">
        <v>59.89</v>
      </c>
      <c r="L20" t="n">
        <v>5.5</v>
      </c>
      <c r="M20" t="n">
        <v>37</v>
      </c>
      <c r="N20" t="n">
        <v>71.45</v>
      </c>
      <c r="O20" t="n">
        <v>33760.74</v>
      </c>
      <c r="P20" t="n">
        <v>291.13</v>
      </c>
      <c r="Q20" t="n">
        <v>1319.14</v>
      </c>
      <c r="R20" t="n">
        <v>96.29000000000001</v>
      </c>
      <c r="S20" t="n">
        <v>59.92</v>
      </c>
      <c r="T20" t="n">
        <v>17956.93</v>
      </c>
      <c r="U20" t="n">
        <v>0.62</v>
      </c>
      <c r="V20" t="n">
        <v>0.93</v>
      </c>
      <c r="W20" t="n">
        <v>0.22</v>
      </c>
      <c r="X20" t="n">
        <v>1.09</v>
      </c>
      <c r="Y20" t="n">
        <v>1</v>
      </c>
      <c r="Z20" t="n">
        <v>10</v>
      </c>
      <c r="AA20" t="n">
        <v>361.7514307836569</v>
      </c>
      <c r="AB20" t="n">
        <v>494.9642669449725</v>
      </c>
      <c r="AC20" t="n">
        <v>447.7255719944553</v>
      </c>
      <c r="AD20" t="n">
        <v>361751.4307836569</v>
      </c>
      <c r="AE20" t="n">
        <v>494964.2669449725</v>
      </c>
      <c r="AF20" t="n">
        <v>3.835887584830479e-06</v>
      </c>
      <c r="AG20" t="n">
        <v>6.710069444444446</v>
      </c>
      <c r="AH20" t="n">
        <v>447725.5719944553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4.3242</v>
      </c>
      <c r="E21" t="n">
        <v>23.13</v>
      </c>
      <c r="F21" t="n">
        <v>18.35</v>
      </c>
      <c r="G21" t="n">
        <v>28.98</v>
      </c>
      <c r="H21" t="n">
        <v>0.38</v>
      </c>
      <c r="I21" t="n">
        <v>38</v>
      </c>
      <c r="J21" t="n">
        <v>272.32</v>
      </c>
      <c r="K21" t="n">
        <v>59.89</v>
      </c>
      <c r="L21" t="n">
        <v>5.75</v>
      </c>
      <c r="M21" t="n">
        <v>36</v>
      </c>
      <c r="N21" t="n">
        <v>71.68000000000001</v>
      </c>
      <c r="O21" t="n">
        <v>33820.05</v>
      </c>
      <c r="P21" t="n">
        <v>289.91</v>
      </c>
      <c r="Q21" t="n">
        <v>1319.13</v>
      </c>
      <c r="R21" t="n">
        <v>95.65000000000001</v>
      </c>
      <c r="S21" t="n">
        <v>59.92</v>
      </c>
      <c r="T21" t="n">
        <v>17640.44</v>
      </c>
      <c r="U21" t="n">
        <v>0.63</v>
      </c>
      <c r="V21" t="n">
        <v>0.93</v>
      </c>
      <c r="W21" t="n">
        <v>0.23</v>
      </c>
      <c r="X21" t="n">
        <v>1.07</v>
      </c>
      <c r="Y21" t="n">
        <v>1</v>
      </c>
      <c r="Z21" t="n">
        <v>10</v>
      </c>
      <c r="AA21" t="n">
        <v>360.3673229492377</v>
      </c>
      <c r="AB21" t="n">
        <v>493.0704695433919</v>
      </c>
      <c r="AC21" t="n">
        <v>446.0125159589201</v>
      </c>
      <c r="AD21" t="n">
        <v>360367.3229492377</v>
      </c>
      <c r="AE21" t="n">
        <v>493070.4695433919</v>
      </c>
      <c r="AF21" t="n">
        <v>3.847186615870106e-06</v>
      </c>
      <c r="AG21" t="n">
        <v>6.692708333333333</v>
      </c>
      <c r="AH21" t="n">
        <v>446012.5159589201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4.3566</v>
      </c>
      <c r="E22" t="n">
        <v>22.95</v>
      </c>
      <c r="F22" t="n">
        <v>18.28</v>
      </c>
      <c r="G22" t="n">
        <v>30.47</v>
      </c>
      <c r="H22" t="n">
        <v>0.39</v>
      </c>
      <c r="I22" t="n">
        <v>36</v>
      </c>
      <c r="J22" t="n">
        <v>272.8</v>
      </c>
      <c r="K22" t="n">
        <v>59.89</v>
      </c>
      <c r="L22" t="n">
        <v>6</v>
      </c>
      <c r="M22" t="n">
        <v>34</v>
      </c>
      <c r="N22" t="n">
        <v>71.91</v>
      </c>
      <c r="O22" t="n">
        <v>33879.33</v>
      </c>
      <c r="P22" t="n">
        <v>288.2</v>
      </c>
      <c r="Q22" t="n">
        <v>1319.2</v>
      </c>
      <c r="R22" t="n">
        <v>93.42</v>
      </c>
      <c r="S22" t="n">
        <v>59.92</v>
      </c>
      <c r="T22" t="n">
        <v>16536.6</v>
      </c>
      <c r="U22" t="n">
        <v>0.64</v>
      </c>
      <c r="V22" t="n">
        <v>0.93</v>
      </c>
      <c r="W22" t="n">
        <v>0.22</v>
      </c>
      <c r="X22" t="n">
        <v>1</v>
      </c>
      <c r="Y22" t="n">
        <v>1</v>
      </c>
      <c r="Z22" t="n">
        <v>10</v>
      </c>
      <c r="AA22" t="n">
        <v>357.5949195743594</v>
      </c>
      <c r="AB22" t="n">
        <v>489.2771449360787</v>
      </c>
      <c r="AC22" t="n">
        <v>442.5812209281644</v>
      </c>
      <c r="AD22" t="n">
        <v>357594.9195743594</v>
      </c>
      <c r="AE22" t="n">
        <v>489277.1449360788</v>
      </c>
      <c r="AF22" t="n">
        <v>3.876012490333403e-06</v>
      </c>
      <c r="AG22" t="n">
        <v>6.640625</v>
      </c>
      <c r="AH22" t="n">
        <v>442581.2209281644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4.3883</v>
      </c>
      <c r="E23" t="n">
        <v>22.79</v>
      </c>
      <c r="F23" t="n">
        <v>18.22</v>
      </c>
      <c r="G23" t="n">
        <v>32.15</v>
      </c>
      <c r="H23" t="n">
        <v>0.41</v>
      </c>
      <c r="I23" t="n">
        <v>34</v>
      </c>
      <c r="J23" t="n">
        <v>273.28</v>
      </c>
      <c r="K23" t="n">
        <v>59.89</v>
      </c>
      <c r="L23" t="n">
        <v>6.25</v>
      </c>
      <c r="M23" t="n">
        <v>32</v>
      </c>
      <c r="N23" t="n">
        <v>72.14</v>
      </c>
      <c r="O23" t="n">
        <v>33938.7</v>
      </c>
      <c r="P23" t="n">
        <v>285.9</v>
      </c>
      <c r="Q23" t="n">
        <v>1319.12</v>
      </c>
      <c r="R23" t="n">
        <v>91.22</v>
      </c>
      <c r="S23" t="n">
        <v>59.92</v>
      </c>
      <c r="T23" t="n">
        <v>15445.72</v>
      </c>
      <c r="U23" t="n">
        <v>0.66</v>
      </c>
      <c r="V23" t="n">
        <v>0.93</v>
      </c>
      <c r="W23" t="n">
        <v>0.22</v>
      </c>
      <c r="X23" t="n">
        <v>0.9399999999999999</v>
      </c>
      <c r="Y23" t="n">
        <v>1</v>
      </c>
      <c r="Z23" t="n">
        <v>10</v>
      </c>
      <c r="AA23" t="n">
        <v>341.9309635039915</v>
      </c>
      <c r="AB23" t="n">
        <v>467.845029195631</v>
      </c>
      <c r="AC23" t="n">
        <v>423.1945562338217</v>
      </c>
      <c r="AD23" t="n">
        <v>341930.9635039915</v>
      </c>
      <c r="AE23" t="n">
        <v>467845.029195631</v>
      </c>
      <c r="AF23" t="n">
        <v>3.904215583558296e-06</v>
      </c>
      <c r="AG23" t="n">
        <v>6.594328703703703</v>
      </c>
      <c r="AH23" t="n">
        <v>423194.5562338217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4.4026</v>
      </c>
      <c r="E24" t="n">
        <v>22.71</v>
      </c>
      <c r="F24" t="n">
        <v>18.19</v>
      </c>
      <c r="G24" t="n">
        <v>33.08</v>
      </c>
      <c r="H24" t="n">
        <v>0.42</v>
      </c>
      <c r="I24" t="n">
        <v>33</v>
      </c>
      <c r="J24" t="n">
        <v>273.76</v>
      </c>
      <c r="K24" t="n">
        <v>59.89</v>
      </c>
      <c r="L24" t="n">
        <v>6.5</v>
      </c>
      <c r="M24" t="n">
        <v>31</v>
      </c>
      <c r="N24" t="n">
        <v>72.37</v>
      </c>
      <c r="O24" t="n">
        <v>33998.16</v>
      </c>
      <c r="P24" t="n">
        <v>284.57</v>
      </c>
      <c r="Q24" t="n">
        <v>1319.09</v>
      </c>
      <c r="R24" t="n">
        <v>90.58</v>
      </c>
      <c r="S24" t="n">
        <v>59.92</v>
      </c>
      <c r="T24" t="n">
        <v>15128.84</v>
      </c>
      <c r="U24" t="n">
        <v>0.66</v>
      </c>
      <c r="V24" t="n">
        <v>0.93</v>
      </c>
      <c r="W24" t="n">
        <v>0.21</v>
      </c>
      <c r="X24" t="n">
        <v>0.92</v>
      </c>
      <c r="Y24" t="n">
        <v>1</v>
      </c>
      <c r="Z24" t="n">
        <v>10</v>
      </c>
      <c r="AA24" t="n">
        <v>340.4254485617889</v>
      </c>
      <c r="AB24" t="n">
        <v>465.7851172330779</v>
      </c>
      <c r="AC24" t="n">
        <v>421.3312393778701</v>
      </c>
      <c r="AD24" t="n">
        <v>340425.4485617889</v>
      </c>
      <c r="AE24" t="n">
        <v>465785.1172330779</v>
      </c>
      <c r="AF24" t="n">
        <v>3.916938114571417e-06</v>
      </c>
      <c r="AG24" t="n">
        <v>6.571180555555556</v>
      </c>
      <c r="AH24" t="n">
        <v>421331.23937787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4.4355</v>
      </c>
      <c r="E25" t="n">
        <v>22.55</v>
      </c>
      <c r="F25" t="n">
        <v>18.12</v>
      </c>
      <c r="G25" t="n">
        <v>35.08</v>
      </c>
      <c r="H25" t="n">
        <v>0.44</v>
      </c>
      <c r="I25" t="n">
        <v>31</v>
      </c>
      <c r="J25" t="n">
        <v>274.24</v>
      </c>
      <c r="K25" t="n">
        <v>59.89</v>
      </c>
      <c r="L25" t="n">
        <v>6.75</v>
      </c>
      <c r="M25" t="n">
        <v>29</v>
      </c>
      <c r="N25" t="n">
        <v>72.61</v>
      </c>
      <c r="O25" t="n">
        <v>34057.71</v>
      </c>
      <c r="P25" t="n">
        <v>282.65</v>
      </c>
      <c r="Q25" t="n">
        <v>1319.09</v>
      </c>
      <c r="R25" t="n">
        <v>88.11</v>
      </c>
      <c r="S25" t="n">
        <v>59.92</v>
      </c>
      <c r="T25" t="n">
        <v>13904.14</v>
      </c>
      <c r="U25" t="n">
        <v>0.68</v>
      </c>
      <c r="V25" t="n">
        <v>0.9399999999999999</v>
      </c>
      <c r="W25" t="n">
        <v>0.22</v>
      </c>
      <c r="X25" t="n">
        <v>0.85</v>
      </c>
      <c r="Y25" t="n">
        <v>1</v>
      </c>
      <c r="Z25" t="n">
        <v>10</v>
      </c>
      <c r="AA25" t="n">
        <v>337.6173066336326</v>
      </c>
      <c r="AB25" t="n">
        <v>461.9428935604959</v>
      </c>
      <c r="AC25" t="n">
        <v>417.8557121400046</v>
      </c>
      <c r="AD25" t="n">
        <v>337617.3066336326</v>
      </c>
      <c r="AE25" t="n">
        <v>461942.8935604959</v>
      </c>
      <c r="AF25" t="n">
        <v>3.946208832776433e-06</v>
      </c>
      <c r="AG25" t="n">
        <v>6.52488425925926</v>
      </c>
      <c r="AH25" t="n">
        <v>417855.7121400046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4.4535</v>
      </c>
      <c r="E26" t="n">
        <v>22.45</v>
      </c>
      <c r="F26" t="n">
        <v>18.08</v>
      </c>
      <c r="G26" t="n">
        <v>36.17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28</v>
      </c>
      <c r="N26" t="n">
        <v>72.84</v>
      </c>
      <c r="O26" t="n">
        <v>34117.35</v>
      </c>
      <c r="P26" t="n">
        <v>280.94</v>
      </c>
      <c r="Q26" t="n">
        <v>1319.13</v>
      </c>
      <c r="R26" t="n">
        <v>86.81</v>
      </c>
      <c r="S26" t="n">
        <v>59.92</v>
      </c>
      <c r="T26" t="n">
        <v>13260.73</v>
      </c>
      <c r="U26" t="n">
        <v>0.6899999999999999</v>
      </c>
      <c r="V26" t="n">
        <v>0.9399999999999999</v>
      </c>
      <c r="W26" t="n">
        <v>0.21</v>
      </c>
      <c r="X26" t="n">
        <v>0.8100000000000001</v>
      </c>
      <c r="Y26" t="n">
        <v>1</v>
      </c>
      <c r="Z26" t="n">
        <v>10</v>
      </c>
      <c r="AA26" t="n">
        <v>335.5647608341279</v>
      </c>
      <c r="AB26" t="n">
        <v>459.1345098456838</v>
      </c>
      <c r="AC26" t="n">
        <v>415.3153566253428</v>
      </c>
      <c r="AD26" t="n">
        <v>335564.7608341279</v>
      </c>
      <c r="AE26" t="n">
        <v>459134.5098456838</v>
      </c>
      <c r="AF26" t="n">
        <v>3.962223207478265e-06</v>
      </c>
      <c r="AG26" t="n">
        <v>6.495949074074074</v>
      </c>
      <c r="AH26" t="n">
        <v>415315.3566253427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4.4697</v>
      </c>
      <c r="E27" t="n">
        <v>22.37</v>
      </c>
      <c r="F27" t="n">
        <v>18.05</v>
      </c>
      <c r="G27" t="n">
        <v>37.35</v>
      </c>
      <c r="H27" t="n">
        <v>0.47</v>
      </c>
      <c r="I27" t="n">
        <v>29</v>
      </c>
      <c r="J27" t="n">
        <v>275.21</v>
      </c>
      <c r="K27" t="n">
        <v>59.89</v>
      </c>
      <c r="L27" t="n">
        <v>7.25</v>
      </c>
      <c r="M27" t="n">
        <v>27</v>
      </c>
      <c r="N27" t="n">
        <v>73.08</v>
      </c>
      <c r="O27" t="n">
        <v>34177.09</v>
      </c>
      <c r="P27" t="n">
        <v>279.57</v>
      </c>
      <c r="Q27" t="n">
        <v>1319.08</v>
      </c>
      <c r="R27" t="n">
        <v>85.94</v>
      </c>
      <c r="S27" t="n">
        <v>59.92</v>
      </c>
      <c r="T27" t="n">
        <v>12832.02</v>
      </c>
      <c r="U27" t="n">
        <v>0.7</v>
      </c>
      <c r="V27" t="n">
        <v>0.9399999999999999</v>
      </c>
      <c r="W27" t="n">
        <v>0.21</v>
      </c>
      <c r="X27" t="n">
        <v>0.78</v>
      </c>
      <c r="Y27" t="n">
        <v>1</v>
      </c>
      <c r="Z27" t="n">
        <v>10</v>
      </c>
      <c r="AA27" t="n">
        <v>333.9928054863147</v>
      </c>
      <c r="AB27" t="n">
        <v>456.9836911890302</v>
      </c>
      <c r="AC27" t="n">
        <v>413.3698090825873</v>
      </c>
      <c r="AD27" t="n">
        <v>333992.8054863147</v>
      </c>
      <c r="AE27" t="n">
        <v>456983.6911890302</v>
      </c>
      <c r="AF27" t="n">
        <v>3.976636144709914e-06</v>
      </c>
      <c r="AG27" t="n">
        <v>6.472800925925926</v>
      </c>
      <c r="AH27" t="n">
        <v>413369.8090825872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4.4883</v>
      </c>
      <c r="E28" t="n">
        <v>22.28</v>
      </c>
      <c r="F28" t="n">
        <v>18.01</v>
      </c>
      <c r="G28" t="n">
        <v>38.6</v>
      </c>
      <c r="H28" t="n">
        <v>0.48</v>
      </c>
      <c r="I28" t="n">
        <v>28</v>
      </c>
      <c r="J28" t="n">
        <v>275.7</v>
      </c>
      <c r="K28" t="n">
        <v>59.89</v>
      </c>
      <c r="L28" t="n">
        <v>7.5</v>
      </c>
      <c r="M28" t="n">
        <v>26</v>
      </c>
      <c r="N28" t="n">
        <v>73.31</v>
      </c>
      <c r="O28" t="n">
        <v>34236.91</v>
      </c>
      <c r="P28" t="n">
        <v>277.54</v>
      </c>
      <c r="Q28" t="n">
        <v>1319.13</v>
      </c>
      <c r="R28" t="n">
        <v>84.5</v>
      </c>
      <c r="S28" t="n">
        <v>59.92</v>
      </c>
      <c r="T28" t="n">
        <v>12114.06</v>
      </c>
      <c r="U28" t="n">
        <v>0.71</v>
      </c>
      <c r="V28" t="n">
        <v>0.9399999999999999</v>
      </c>
      <c r="W28" t="n">
        <v>0.21</v>
      </c>
      <c r="X28" t="n">
        <v>0.73</v>
      </c>
      <c r="Y28" t="n">
        <v>1</v>
      </c>
      <c r="Z28" t="n">
        <v>10</v>
      </c>
      <c r="AA28" t="n">
        <v>331.9396357699298</v>
      </c>
      <c r="AB28" t="n">
        <v>454.1744538036174</v>
      </c>
      <c r="AC28" t="n">
        <v>410.8286813704488</v>
      </c>
      <c r="AD28" t="n">
        <v>331939.6357699298</v>
      </c>
      <c r="AE28" t="n">
        <v>454174.4538036174</v>
      </c>
      <c r="AF28" t="n">
        <v>3.993184331901807e-06</v>
      </c>
      <c r="AG28" t="n">
        <v>6.44675925925926</v>
      </c>
      <c r="AH28" t="n">
        <v>410828.6813704488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4.5243</v>
      </c>
      <c r="E29" t="n">
        <v>22.1</v>
      </c>
      <c r="F29" t="n">
        <v>17.88</v>
      </c>
      <c r="G29" t="n">
        <v>39.74</v>
      </c>
      <c r="H29" t="n">
        <v>0.5</v>
      </c>
      <c r="I29" t="n">
        <v>27</v>
      </c>
      <c r="J29" t="n">
        <v>276.18</v>
      </c>
      <c r="K29" t="n">
        <v>59.89</v>
      </c>
      <c r="L29" t="n">
        <v>7.75</v>
      </c>
      <c r="M29" t="n">
        <v>25</v>
      </c>
      <c r="N29" t="n">
        <v>73.55</v>
      </c>
      <c r="O29" t="n">
        <v>34296.82</v>
      </c>
      <c r="P29" t="n">
        <v>274.46</v>
      </c>
      <c r="Q29" t="n">
        <v>1319.14</v>
      </c>
      <c r="R29" t="n">
        <v>80.09999999999999</v>
      </c>
      <c r="S29" t="n">
        <v>59.92</v>
      </c>
      <c r="T29" t="n">
        <v>9918.43</v>
      </c>
      <c r="U29" t="n">
        <v>0.75</v>
      </c>
      <c r="V29" t="n">
        <v>0.95</v>
      </c>
      <c r="W29" t="n">
        <v>0.2</v>
      </c>
      <c r="X29" t="n">
        <v>0.61</v>
      </c>
      <c r="Y29" t="n">
        <v>1</v>
      </c>
      <c r="Z29" t="n">
        <v>10</v>
      </c>
      <c r="AA29" t="n">
        <v>328.3170124679281</v>
      </c>
      <c r="AB29" t="n">
        <v>449.217820782958</v>
      </c>
      <c r="AC29" t="n">
        <v>406.3451024486029</v>
      </c>
      <c r="AD29" t="n">
        <v>328317.0124679281</v>
      </c>
      <c r="AE29" t="n">
        <v>449217.8207829579</v>
      </c>
      <c r="AF29" t="n">
        <v>4.025213081305471e-06</v>
      </c>
      <c r="AG29" t="n">
        <v>6.394675925925926</v>
      </c>
      <c r="AH29" t="n">
        <v>406345.1024486029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4.4929</v>
      </c>
      <c r="E30" t="n">
        <v>22.26</v>
      </c>
      <c r="F30" t="n">
        <v>18.09</v>
      </c>
      <c r="G30" t="n">
        <v>41.75</v>
      </c>
      <c r="H30" t="n">
        <v>0.51</v>
      </c>
      <c r="I30" t="n">
        <v>26</v>
      </c>
      <c r="J30" t="n">
        <v>276.67</v>
      </c>
      <c r="K30" t="n">
        <v>59.89</v>
      </c>
      <c r="L30" t="n">
        <v>8</v>
      </c>
      <c r="M30" t="n">
        <v>24</v>
      </c>
      <c r="N30" t="n">
        <v>73.78</v>
      </c>
      <c r="O30" t="n">
        <v>34356.83</v>
      </c>
      <c r="P30" t="n">
        <v>277.63</v>
      </c>
      <c r="Q30" t="n">
        <v>1319.08</v>
      </c>
      <c r="R30" t="n">
        <v>88.06</v>
      </c>
      <c r="S30" t="n">
        <v>59.92</v>
      </c>
      <c r="T30" t="n">
        <v>13906.6</v>
      </c>
      <c r="U30" t="n">
        <v>0.68</v>
      </c>
      <c r="V30" t="n">
        <v>0.9399999999999999</v>
      </c>
      <c r="W30" t="n">
        <v>0.19</v>
      </c>
      <c r="X30" t="n">
        <v>0.8100000000000001</v>
      </c>
      <c r="Y30" t="n">
        <v>1</v>
      </c>
      <c r="Z30" t="n">
        <v>10</v>
      </c>
      <c r="AA30" t="n">
        <v>332.0124442676296</v>
      </c>
      <c r="AB30" t="n">
        <v>454.2740736022544</v>
      </c>
      <c r="AC30" t="n">
        <v>410.9187935953212</v>
      </c>
      <c r="AD30" t="n">
        <v>332012.4442676296</v>
      </c>
      <c r="AE30" t="n">
        <v>454274.0736022544</v>
      </c>
      <c r="AF30" t="n">
        <v>3.997276894325608e-06</v>
      </c>
      <c r="AG30" t="n">
        <v>6.440972222222222</v>
      </c>
      <c r="AH30" t="n">
        <v>410918.7935953212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4.5247</v>
      </c>
      <c r="E31" t="n">
        <v>22.1</v>
      </c>
      <c r="F31" t="n">
        <v>17.98</v>
      </c>
      <c r="G31" t="n">
        <v>43.16</v>
      </c>
      <c r="H31" t="n">
        <v>0.53</v>
      </c>
      <c r="I31" t="n">
        <v>25</v>
      </c>
      <c r="J31" t="n">
        <v>277.16</v>
      </c>
      <c r="K31" t="n">
        <v>59.89</v>
      </c>
      <c r="L31" t="n">
        <v>8.25</v>
      </c>
      <c r="M31" t="n">
        <v>23</v>
      </c>
      <c r="N31" t="n">
        <v>74.02</v>
      </c>
      <c r="O31" t="n">
        <v>34416.93</v>
      </c>
      <c r="P31" t="n">
        <v>274.96</v>
      </c>
      <c r="Q31" t="n">
        <v>1319.1</v>
      </c>
      <c r="R31" t="n">
        <v>83.78</v>
      </c>
      <c r="S31" t="n">
        <v>59.92</v>
      </c>
      <c r="T31" t="n">
        <v>11769.76</v>
      </c>
      <c r="U31" t="n">
        <v>0.72</v>
      </c>
      <c r="V31" t="n">
        <v>0.9399999999999999</v>
      </c>
      <c r="W31" t="n">
        <v>0.2</v>
      </c>
      <c r="X31" t="n">
        <v>0.71</v>
      </c>
      <c r="Y31" t="n">
        <v>1</v>
      </c>
      <c r="Z31" t="n">
        <v>10</v>
      </c>
      <c r="AA31" t="n">
        <v>328.8531562816511</v>
      </c>
      <c r="AB31" t="n">
        <v>449.9513964018895</v>
      </c>
      <c r="AC31" t="n">
        <v>407.0086666400436</v>
      </c>
      <c r="AD31" t="n">
        <v>328853.1562816511</v>
      </c>
      <c r="AE31" t="n">
        <v>449951.3964018895</v>
      </c>
      <c r="AF31" t="n">
        <v>4.025568956298845e-06</v>
      </c>
      <c r="AG31" t="n">
        <v>6.394675925925926</v>
      </c>
      <c r="AH31" t="n">
        <v>407008.6666400436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4.5412</v>
      </c>
      <c r="E32" t="n">
        <v>22.02</v>
      </c>
      <c r="F32" t="n">
        <v>17.95</v>
      </c>
      <c r="G32" t="n">
        <v>44.89</v>
      </c>
      <c r="H32" t="n">
        <v>0.55</v>
      </c>
      <c r="I32" t="n">
        <v>24</v>
      </c>
      <c r="J32" t="n">
        <v>277.65</v>
      </c>
      <c r="K32" t="n">
        <v>59.89</v>
      </c>
      <c r="L32" t="n">
        <v>8.5</v>
      </c>
      <c r="M32" t="n">
        <v>22</v>
      </c>
      <c r="N32" t="n">
        <v>74.26000000000001</v>
      </c>
      <c r="O32" t="n">
        <v>34477.13</v>
      </c>
      <c r="P32" t="n">
        <v>272.82</v>
      </c>
      <c r="Q32" t="n">
        <v>1319.08</v>
      </c>
      <c r="R32" t="n">
        <v>82.73999999999999</v>
      </c>
      <c r="S32" t="n">
        <v>59.92</v>
      </c>
      <c r="T32" t="n">
        <v>11255.94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326.9066795383927</v>
      </c>
      <c r="AB32" t="n">
        <v>447.2881410492699</v>
      </c>
      <c r="AC32" t="n">
        <v>404.5995886403757</v>
      </c>
      <c r="AD32" t="n">
        <v>326906.6795383927</v>
      </c>
      <c r="AE32" t="n">
        <v>447288.1410492699</v>
      </c>
      <c r="AF32" t="n">
        <v>4.040248799775524e-06</v>
      </c>
      <c r="AG32" t="n">
        <v>6.371527777777778</v>
      </c>
      <c r="AH32" t="n">
        <v>404599.5886403756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4.5415</v>
      </c>
      <c r="E33" t="n">
        <v>22.02</v>
      </c>
      <c r="F33" t="n">
        <v>17.95</v>
      </c>
      <c r="G33" t="n">
        <v>44.88</v>
      </c>
      <c r="H33" t="n">
        <v>0.5600000000000001</v>
      </c>
      <c r="I33" t="n">
        <v>24</v>
      </c>
      <c r="J33" t="n">
        <v>278.13</v>
      </c>
      <c r="K33" t="n">
        <v>59.89</v>
      </c>
      <c r="L33" t="n">
        <v>8.75</v>
      </c>
      <c r="M33" t="n">
        <v>22</v>
      </c>
      <c r="N33" t="n">
        <v>74.5</v>
      </c>
      <c r="O33" t="n">
        <v>34537.41</v>
      </c>
      <c r="P33" t="n">
        <v>272.81</v>
      </c>
      <c r="Q33" t="n">
        <v>1319.18</v>
      </c>
      <c r="R33" t="n">
        <v>82.70999999999999</v>
      </c>
      <c r="S33" t="n">
        <v>59.92</v>
      </c>
      <c r="T33" t="n">
        <v>11238.05</v>
      </c>
      <c r="U33" t="n">
        <v>0.72</v>
      </c>
      <c r="V33" t="n">
        <v>0.95</v>
      </c>
      <c r="W33" t="n">
        <v>0.2</v>
      </c>
      <c r="X33" t="n">
        <v>0.67</v>
      </c>
      <c r="Y33" t="n">
        <v>1</v>
      </c>
      <c r="Z33" t="n">
        <v>10</v>
      </c>
      <c r="AA33" t="n">
        <v>326.8883722065452</v>
      </c>
      <c r="AB33" t="n">
        <v>447.2630921501737</v>
      </c>
      <c r="AC33" t="n">
        <v>404.5769303730528</v>
      </c>
      <c r="AD33" t="n">
        <v>326888.3722065451</v>
      </c>
      <c r="AE33" t="n">
        <v>447263.0921501737</v>
      </c>
      <c r="AF33" t="n">
        <v>4.040515706020555e-06</v>
      </c>
      <c r="AG33" t="n">
        <v>6.371527777777778</v>
      </c>
      <c r="AH33" t="n">
        <v>404576.9303730528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4.5596</v>
      </c>
      <c r="E34" t="n">
        <v>21.93</v>
      </c>
      <c r="F34" t="n">
        <v>17.92</v>
      </c>
      <c r="G34" t="n">
        <v>46.74</v>
      </c>
      <c r="H34" t="n">
        <v>0.58</v>
      </c>
      <c r="I34" t="n">
        <v>23</v>
      </c>
      <c r="J34" t="n">
        <v>278.62</v>
      </c>
      <c r="K34" t="n">
        <v>59.89</v>
      </c>
      <c r="L34" t="n">
        <v>9</v>
      </c>
      <c r="M34" t="n">
        <v>21</v>
      </c>
      <c r="N34" t="n">
        <v>74.73999999999999</v>
      </c>
      <c r="O34" t="n">
        <v>34597.8</v>
      </c>
      <c r="P34" t="n">
        <v>270.77</v>
      </c>
      <c r="Q34" t="n">
        <v>1319.08</v>
      </c>
      <c r="R34" t="n">
        <v>81.59999999999999</v>
      </c>
      <c r="S34" t="n">
        <v>59.92</v>
      </c>
      <c r="T34" t="n">
        <v>10688.97</v>
      </c>
      <c r="U34" t="n">
        <v>0.73</v>
      </c>
      <c r="V34" t="n">
        <v>0.95</v>
      </c>
      <c r="W34" t="n">
        <v>0.2</v>
      </c>
      <c r="X34" t="n">
        <v>0.64</v>
      </c>
      <c r="Y34" t="n">
        <v>1</v>
      </c>
      <c r="Z34" t="n">
        <v>10</v>
      </c>
      <c r="AA34" t="n">
        <v>324.9409512604093</v>
      </c>
      <c r="AB34" t="n">
        <v>444.5985448975222</v>
      </c>
      <c r="AC34" t="n">
        <v>402.1666837704787</v>
      </c>
      <c r="AD34" t="n">
        <v>324940.9512604094</v>
      </c>
      <c r="AE34" t="n">
        <v>444598.5448975222</v>
      </c>
      <c r="AF34" t="n">
        <v>4.056619049470729e-06</v>
      </c>
      <c r="AG34" t="n">
        <v>6.345486111111111</v>
      </c>
      <c r="AH34" t="n">
        <v>402166.6837704787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4.5799</v>
      </c>
      <c r="E35" t="n">
        <v>21.83</v>
      </c>
      <c r="F35" t="n">
        <v>17.87</v>
      </c>
      <c r="G35" t="n">
        <v>48.73</v>
      </c>
      <c r="H35" t="n">
        <v>0.59</v>
      </c>
      <c r="I35" t="n">
        <v>22</v>
      </c>
      <c r="J35" t="n">
        <v>279.11</v>
      </c>
      <c r="K35" t="n">
        <v>59.89</v>
      </c>
      <c r="L35" t="n">
        <v>9.25</v>
      </c>
      <c r="M35" t="n">
        <v>20</v>
      </c>
      <c r="N35" t="n">
        <v>74.98</v>
      </c>
      <c r="O35" t="n">
        <v>34658.27</v>
      </c>
      <c r="P35" t="n">
        <v>269.25</v>
      </c>
      <c r="Q35" t="n">
        <v>1319.09</v>
      </c>
      <c r="R35" t="n">
        <v>79.94</v>
      </c>
      <c r="S35" t="n">
        <v>59.92</v>
      </c>
      <c r="T35" t="n">
        <v>9867.450000000001</v>
      </c>
      <c r="U35" t="n">
        <v>0.75</v>
      </c>
      <c r="V35" t="n">
        <v>0.95</v>
      </c>
      <c r="W35" t="n">
        <v>0.2</v>
      </c>
      <c r="X35" t="n">
        <v>0.59</v>
      </c>
      <c r="Y35" t="n">
        <v>1</v>
      </c>
      <c r="Z35" t="n">
        <v>10</v>
      </c>
      <c r="AA35" t="n">
        <v>323.134430565119</v>
      </c>
      <c r="AB35" t="n">
        <v>442.1267835841577</v>
      </c>
      <c r="AC35" t="n">
        <v>399.9308238877229</v>
      </c>
      <c r="AD35" t="n">
        <v>323134.430565119</v>
      </c>
      <c r="AE35" t="n">
        <v>442126.7835841577</v>
      </c>
      <c r="AF35" t="n">
        <v>4.074679705384464e-06</v>
      </c>
      <c r="AG35" t="n">
        <v>6.316550925925926</v>
      </c>
      <c r="AH35" t="n">
        <v>399930.8238877229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4.574</v>
      </c>
      <c r="E36" t="n">
        <v>21.86</v>
      </c>
      <c r="F36" t="n">
        <v>17.9</v>
      </c>
      <c r="G36" t="n">
        <v>48.81</v>
      </c>
      <c r="H36" t="n">
        <v>0.6</v>
      </c>
      <c r="I36" t="n">
        <v>22</v>
      </c>
      <c r="J36" t="n">
        <v>279.61</v>
      </c>
      <c r="K36" t="n">
        <v>59.89</v>
      </c>
      <c r="L36" t="n">
        <v>9.5</v>
      </c>
      <c r="M36" t="n">
        <v>20</v>
      </c>
      <c r="N36" t="n">
        <v>75.22</v>
      </c>
      <c r="O36" t="n">
        <v>34718.84</v>
      </c>
      <c r="P36" t="n">
        <v>268.93</v>
      </c>
      <c r="Q36" t="n">
        <v>1319.09</v>
      </c>
      <c r="R36" t="n">
        <v>80.86</v>
      </c>
      <c r="S36" t="n">
        <v>59.92</v>
      </c>
      <c r="T36" t="n">
        <v>10324.74</v>
      </c>
      <c r="U36" t="n">
        <v>0.74</v>
      </c>
      <c r="V36" t="n">
        <v>0.95</v>
      </c>
      <c r="W36" t="n">
        <v>0.2</v>
      </c>
      <c r="X36" t="n">
        <v>0.62</v>
      </c>
      <c r="Y36" t="n">
        <v>1</v>
      </c>
      <c r="Z36" t="n">
        <v>10</v>
      </c>
      <c r="AA36" t="n">
        <v>323.2988317425894</v>
      </c>
      <c r="AB36" t="n">
        <v>442.3517245280406</v>
      </c>
      <c r="AC36" t="n">
        <v>400.1342967836283</v>
      </c>
      <c r="AD36" t="n">
        <v>323298.8317425894</v>
      </c>
      <c r="AE36" t="n">
        <v>442351.7245280406</v>
      </c>
      <c r="AF36" t="n">
        <v>4.069430549232196e-06</v>
      </c>
      <c r="AG36" t="n">
        <v>6.325231481481481</v>
      </c>
      <c r="AH36" t="n">
        <v>400134.2967836283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4.5927</v>
      </c>
      <c r="E37" t="n">
        <v>21.77</v>
      </c>
      <c r="F37" t="n">
        <v>17.86</v>
      </c>
      <c r="G37" t="n">
        <v>51.03</v>
      </c>
      <c r="H37" t="n">
        <v>0.62</v>
      </c>
      <c r="I37" t="n">
        <v>21</v>
      </c>
      <c r="J37" t="n">
        <v>280.1</v>
      </c>
      <c r="K37" t="n">
        <v>59.89</v>
      </c>
      <c r="L37" t="n">
        <v>9.75</v>
      </c>
      <c r="M37" t="n">
        <v>19</v>
      </c>
      <c r="N37" t="n">
        <v>75.45999999999999</v>
      </c>
      <c r="O37" t="n">
        <v>34779.51</v>
      </c>
      <c r="P37" t="n">
        <v>267.2</v>
      </c>
      <c r="Q37" t="n">
        <v>1319.08</v>
      </c>
      <c r="R37" t="n">
        <v>79.56</v>
      </c>
      <c r="S37" t="n">
        <v>59.92</v>
      </c>
      <c r="T37" t="n">
        <v>9679.84</v>
      </c>
      <c r="U37" t="n">
        <v>0.75</v>
      </c>
      <c r="V37" t="n">
        <v>0.95</v>
      </c>
      <c r="W37" t="n">
        <v>0.2</v>
      </c>
      <c r="X37" t="n">
        <v>0.58</v>
      </c>
      <c r="Y37" t="n">
        <v>1</v>
      </c>
      <c r="Z37" t="n">
        <v>10</v>
      </c>
      <c r="AA37" t="n">
        <v>321.4894319223533</v>
      </c>
      <c r="AB37" t="n">
        <v>439.8760238689073</v>
      </c>
      <c r="AC37" t="n">
        <v>397.894873520735</v>
      </c>
      <c r="AD37" t="n">
        <v>321489.4319223533</v>
      </c>
      <c r="AE37" t="n">
        <v>439876.0238689074</v>
      </c>
      <c r="AF37" t="n">
        <v>4.086067705172432e-06</v>
      </c>
      <c r="AG37" t="n">
        <v>6.299189814814814</v>
      </c>
      <c r="AH37" t="n">
        <v>397894.873520735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4.6138</v>
      </c>
      <c r="E38" t="n">
        <v>21.67</v>
      </c>
      <c r="F38" t="n">
        <v>17.81</v>
      </c>
      <c r="G38" t="n">
        <v>53.43</v>
      </c>
      <c r="H38" t="n">
        <v>0.63</v>
      </c>
      <c r="I38" t="n">
        <v>20</v>
      </c>
      <c r="J38" t="n">
        <v>280.59</v>
      </c>
      <c r="K38" t="n">
        <v>59.89</v>
      </c>
      <c r="L38" t="n">
        <v>10</v>
      </c>
      <c r="M38" t="n">
        <v>18</v>
      </c>
      <c r="N38" t="n">
        <v>75.7</v>
      </c>
      <c r="O38" t="n">
        <v>34840.27</v>
      </c>
      <c r="P38" t="n">
        <v>265.18</v>
      </c>
      <c r="Q38" t="n">
        <v>1319.1</v>
      </c>
      <c r="R38" t="n">
        <v>77.92</v>
      </c>
      <c r="S38" t="n">
        <v>59.92</v>
      </c>
      <c r="T38" t="n">
        <v>8866.58</v>
      </c>
      <c r="U38" t="n">
        <v>0.77</v>
      </c>
      <c r="V38" t="n">
        <v>0.95</v>
      </c>
      <c r="W38" t="n">
        <v>0.2</v>
      </c>
      <c r="X38" t="n">
        <v>0.53</v>
      </c>
      <c r="Y38" t="n">
        <v>1</v>
      </c>
      <c r="Z38" t="n">
        <v>10</v>
      </c>
      <c r="AA38" t="n">
        <v>319.4161245998561</v>
      </c>
      <c r="AB38" t="n">
        <v>437.039233322403</v>
      </c>
      <c r="AC38" t="n">
        <v>395.3288222825285</v>
      </c>
      <c r="AD38" t="n">
        <v>319416.1245998561</v>
      </c>
      <c r="AE38" t="n">
        <v>437039.233322403</v>
      </c>
      <c r="AF38" t="n">
        <v>4.104840111072913e-06</v>
      </c>
      <c r="AG38" t="n">
        <v>6.27025462962963</v>
      </c>
      <c r="AH38" t="n">
        <v>395328.8222825285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4.6137</v>
      </c>
      <c r="E39" t="n">
        <v>21.67</v>
      </c>
      <c r="F39" t="n">
        <v>17.81</v>
      </c>
      <c r="G39" t="n">
        <v>53.43</v>
      </c>
      <c r="H39" t="n">
        <v>0.65</v>
      </c>
      <c r="I39" t="n">
        <v>20</v>
      </c>
      <c r="J39" t="n">
        <v>281.08</v>
      </c>
      <c r="K39" t="n">
        <v>59.89</v>
      </c>
      <c r="L39" t="n">
        <v>10.25</v>
      </c>
      <c r="M39" t="n">
        <v>18</v>
      </c>
      <c r="N39" t="n">
        <v>75.95</v>
      </c>
      <c r="O39" t="n">
        <v>34901.13</v>
      </c>
      <c r="P39" t="n">
        <v>263.74</v>
      </c>
      <c r="Q39" t="n">
        <v>1319.16</v>
      </c>
      <c r="R39" t="n">
        <v>78.02</v>
      </c>
      <c r="S39" t="n">
        <v>59.92</v>
      </c>
      <c r="T39" t="n">
        <v>8915.66</v>
      </c>
      <c r="U39" t="n">
        <v>0.77</v>
      </c>
      <c r="V39" t="n">
        <v>0.95</v>
      </c>
      <c r="W39" t="n">
        <v>0.2</v>
      </c>
      <c r="X39" t="n">
        <v>0.53</v>
      </c>
      <c r="Y39" t="n">
        <v>1</v>
      </c>
      <c r="Z39" t="n">
        <v>10</v>
      </c>
      <c r="AA39" t="n">
        <v>318.6653279615849</v>
      </c>
      <c r="AB39" t="n">
        <v>436.0119602391104</v>
      </c>
      <c r="AC39" t="n">
        <v>394.3995907005184</v>
      </c>
      <c r="AD39" t="n">
        <v>318665.3279615848</v>
      </c>
      <c r="AE39" t="n">
        <v>436011.9602391104</v>
      </c>
      <c r="AF39" t="n">
        <v>4.10475114232457e-06</v>
      </c>
      <c r="AG39" t="n">
        <v>6.27025462962963</v>
      </c>
      <c r="AH39" t="n">
        <v>394399.5907005185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4.6323</v>
      </c>
      <c r="E40" t="n">
        <v>21.59</v>
      </c>
      <c r="F40" t="n">
        <v>17.77</v>
      </c>
      <c r="G40" t="n">
        <v>56.13</v>
      </c>
      <c r="H40" t="n">
        <v>0.66</v>
      </c>
      <c r="I40" t="n">
        <v>19</v>
      </c>
      <c r="J40" t="n">
        <v>281.58</v>
      </c>
      <c r="K40" t="n">
        <v>59.89</v>
      </c>
      <c r="L40" t="n">
        <v>10.5</v>
      </c>
      <c r="M40" t="n">
        <v>17</v>
      </c>
      <c r="N40" t="n">
        <v>76.19</v>
      </c>
      <c r="O40" t="n">
        <v>34962.08</v>
      </c>
      <c r="P40" t="n">
        <v>262.35</v>
      </c>
      <c r="Q40" t="n">
        <v>1319.15</v>
      </c>
      <c r="R40" t="n">
        <v>76.7</v>
      </c>
      <c r="S40" t="n">
        <v>59.92</v>
      </c>
      <c r="T40" t="n">
        <v>8258.07</v>
      </c>
      <c r="U40" t="n">
        <v>0.78</v>
      </c>
      <c r="V40" t="n">
        <v>0.96</v>
      </c>
      <c r="W40" t="n">
        <v>0.2</v>
      </c>
      <c r="X40" t="n">
        <v>0.5</v>
      </c>
      <c r="Y40" t="n">
        <v>1</v>
      </c>
      <c r="Z40" t="n">
        <v>10</v>
      </c>
      <c r="AA40" t="n">
        <v>317.0716885870145</v>
      </c>
      <c r="AB40" t="n">
        <v>433.8314725404159</v>
      </c>
      <c r="AC40" t="n">
        <v>392.4272056874538</v>
      </c>
      <c r="AD40" t="n">
        <v>317071.6885870145</v>
      </c>
      <c r="AE40" t="n">
        <v>433831.4725404159</v>
      </c>
      <c r="AF40" t="n">
        <v>4.121299329516462e-06</v>
      </c>
      <c r="AG40" t="n">
        <v>6.247106481481482</v>
      </c>
      <c r="AH40" t="n">
        <v>392427.2056874538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4.6349</v>
      </c>
      <c r="E41" t="n">
        <v>21.58</v>
      </c>
      <c r="F41" t="n">
        <v>17.76</v>
      </c>
      <c r="G41" t="n">
        <v>56.09</v>
      </c>
      <c r="H41" t="n">
        <v>0.68</v>
      </c>
      <c r="I41" t="n">
        <v>19</v>
      </c>
      <c r="J41" t="n">
        <v>282.07</v>
      </c>
      <c r="K41" t="n">
        <v>59.89</v>
      </c>
      <c r="L41" t="n">
        <v>10.75</v>
      </c>
      <c r="M41" t="n">
        <v>17</v>
      </c>
      <c r="N41" t="n">
        <v>76.44</v>
      </c>
      <c r="O41" t="n">
        <v>35023.13</v>
      </c>
      <c r="P41" t="n">
        <v>261.66</v>
      </c>
      <c r="Q41" t="n">
        <v>1319.1</v>
      </c>
      <c r="R41" t="n">
        <v>76.36</v>
      </c>
      <c r="S41" t="n">
        <v>59.92</v>
      </c>
      <c r="T41" t="n">
        <v>8089.19</v>
      </c>
      <c r="U41" t="n">
        <v>0.78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316.5789434485897</v>
      </c>
      <c r="AB41" t="n">
        <v>433.1572769036418</v>
      </c>
      <c r="AC41" t="n">
        <v>391.8173543360139</v>
      </c>
      <c r="AD41" t="n">
        <v>316578.9434485896</v>
      </c>
      <c r="AE41" t="n">
        <v>433157.2769036418</v>
      </c>
      <c r="AF41" t="n">
        <v>4.123612516973394e-06</v>
      </c>
      <c r="AG41" t="n">
        <v>6.244212962962963</v>
      </c>
      <c r="AH41" t="n">
        <v>391817.3543360138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4.6747</v>
      </c>
      <c r="E42" t="n">
        <v>21.39</v>
      </c>
      <c r="F42" t="n">
        <v>17.63</v>
      </c>
      <c r="G42" t="n">
        <v>58.76</v>
      </c>
      <c r="H42" t="n">
        <v>0.6899999999999999</v>
      </c>
      <c r="I42" t="n">
        <v>18</v>
      </c>
      <c r="J42" t="n">
        <v>282.57</v>
      </c>
      <c r="K42" t="n">
        <v>59.89</v>
      </c>
      <c r="L42" t="n">
        <v>11</v>
      </c>
      <c r="M42" t="n">
        <v>16</v>
      </c>
      <c r="N42" t="n">
        <v>76.68000000000001</v>
      </c>
      <c r="O42" t="n">
        <v>35084.28</v>
      </c>
      <c r="P42" t="n">
        <v>258.02</v>
      </c>
      <c r="Q42" t="n">
        <v>1319.09</v>
      </c>
      <c r="R42" t="n">
        <v>71.81</v>
      </c>
      <c r="S42" t="n">
        <v>59.92</v>
      </c>
      <c r="T42" t="n">
        <v>5822.33</v>
      </c>
      <c r="U42" t="n">
        <v>0.83</v>
      </c>
      <c r="V42" t="n">
        <v>0.96</v>
      </c>
      <c r="W42" t="n">
        <v>0.19</v>
      </c>
      <c r="X42" t="n">
        <v>0.35</v>
      </c>
      <c r="Y42" t="n">
        <v>1</v>
      </c>
      <c r="Z42" t="n">
        <v>10</v>
      </c>
      <c r="AA42" t="n">
        <v>312.7500717213888</v>
      </c>
      <c r="AB42" t="n">
        <v>427.9184456885867</v>
      </c>
      <c r="AC42" t="n">
        <v>387.0785098193778</v>
      </c>
      <c r="AD42" t="n">
        <v>312750.0717213888</v>
      </c>
      <c r="AE42" t="n">
        <v>427918.4456885867</v>
      </c>
      <c r="AF42" t="n">
        <v>4.159022078814111e-06</v>
      </c>
      <c r="AG42" t="n">
        <v>6.189236111111112</v>
      </c>
      <c r="AH42" t="n">
        <v>387078.5098193778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4.6307</v>
      </c>
      <c r="E43" t="n">
        <v>21.6</v>
      </c>
      <c r="F43" t="n">
        <v>17.83</v>
      </c>
      <c r="G43" t="n">
        <v>59.44</v>
      </c>
      <c r="H43" t="n">
        <v>0.71</v>
      </c>
      <c r="I43" t="n">
        <v>18</v>
      </c>
      <c r="J43" t="n">
        <v>283.06</v>
      </c>
      <c r="K43" t="n">
        <v>59.89</v>
      </c>
      <c r="L43" t="n">
        <v>11.25</v>
      </c>
      <c r="M43" t="n">
        <v>16</v>
      </c>
      <c r="N43" t="n">
        <v>76.93000000000001</v>
      </c>
      <c r="O43" t="n">
        <v>35145.53</v>
      </c>
      <c r="P43" t="n">
        <v>260.6</v>
      </c>
      <c r="Q43" t="n">
        <v>1319.1</v>
      </c>
      <c r="R43" t="n">
        <v>79.29000000000001</v>
      </c>
      <c r="S43" t="n">
        <v>59.92</v>
      </c>
      <c r="T43" t="n">
        <v>9561.110000000001</v>
      </c>
      <c r="U43" t="n">
        <v>0.76</v>
      </c>
      <c r="V43" t="n">
        <v>0.95</v>
      </c>
      <c r="W43" t="n">
        <v>0.18</v>
      </c>
      <c r="X43" t="n">
        <v>0.55</v>
      </c>
      <c r="Y43" t="n">
        <v>1</v>
      </c>
      <c r="Z43" t="n">
        <v>10</v>
      </c>
      <c r="AA43" t="n">
        <v>316.3900434689819</v>
      </c>
      <c r="AB43" t="n">
        <v>432.8988156178636</v>
      </c>
      <c r="AC43" t="n">
        <v>391.5835602325976</v>
      </c>
      <c r="AD43" t="n">
        <v>316390.0434689819</v>
      </c>
      <c r="AE43" t="n">
        <v>432898.8156178637</v>
      </c>
      <c r="AF43" t="n">
        <v>4.119875829542966e-06</v>
      </c>
      <c r="AG43" t="n">
        <v>6.25</v>
      </c>
      <c r="AH43" t="n">
        <v>391583.5602325976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4.6349</v>
      </c>
      <c r="E44" t="n">
        <v>21.58</v>
      </c>
      <c r="F44" t="n">
        <v>17.81</v>
      </c>
      <c r="G44" t="n">
        <v>59.37</v>
      </c>
      <c r="H44" t="n">
        <v>0.72</v>
      </c>
      <c r="I44" t="n">
        <v>18</v>
      </c>
      <c r="J44" t="n">
        <v>283.56</v>
      </c>
      <c r="K44" t="n">
        <v>59.89</v>
      </c>
      <c r="L44" t="n">
        <v>11.5</v>
      </c>
      <c r="M44" t="n">
        <v>16</v>
      </c>
      <c r="N44" t="n">
        <v>77.18000000000001</v>
      </c>
      <c r="O44" t="n">
        <v>35206.88</v>
      </c>
      <c r="P44" t="n">
        <v>259.66</v>
      </c>
      <c r="Q44" t="n">
        <v>1319.1</v>
      </c>
      <c r="R44" t="n">
        <v>78.26000000000001</v>
      </c>
      <c r="S44" t="n">
        <v>59.92</v>
      </c>
      <c r="T44" t="n">
        <v>9042.690000000001</v>
      </c>
      <c r="U44" t="n">
        <v>0.77</v>
      </c>
      <c r="V44" t="n">
        <v>0.95</v>
      </c>
      <c r="W44" t="n">
        <v>0.19</v>
      </c>
      <c r="X44" t="n">
        <v>0.54</v>
      </c>
      <c r="Y44" t="n">
        <v>1</v>
      </c>
      <c r="Z44" t="n">
        <v>10</v>
      </c>
      <c r="AA44" t="n">
        <v>315.6750561227173</v>
      </c>
      <c r="AB44" t="n">
        <v>431.9205383876888</v>
      </c>
      <c r="AC44" t="n">
        <v>390.6986484082499</v>
      </c>
      <c r="AD44" t="n">
        <v>315675.0561227173</v>
      </c>
      <c r="AE44" t="n">
        <v>431920.5383876888</v>
      </c>
      <c r="AF44" t="n">
        <v>4.123612516973394e-06</v>
      </c>
      <c r="AG44" t="n">
        <v>6.244212962962963</v>
      </c>
      <c r="AH44" t="n">
        <v>390698.64840825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4.6617</v>
      </c>
      <c r="E45" t="n">
        <v>21.45</v>
      </c>
      <c r="F45" t="n">
        <v>17.74</v>
      </c>
      <c r="G45" t="n">
        <v>62.61</v>
      </c>
      <c r="H45" t="n">
        <v>0.74</v>
      </c>
      <c r="I45" t="n">
        <v>17</v>
      </c>
      <c r="J45" t="n">
        <v>284.06</v>
      </c>
      <c r="K45" t="n">
        <v>59.89</v>
      </c>
      <c r="L45" t="n">
        <v>11.75</v>
      </c>
      <c r="M45" t="n">
        <v>15</v>
      </c>
      <c r="N45" t="n">
        <v>77.42</v>
      </c>
      <c r="O45" t="n">
        <v>35268.32</v>
      </c>
      <c r="P45" t="n">
        <v>257.45</v>
      </c>
      <c r="Q45" t="n">
        <v>1319.13</v>
      </c>
      <c r="R45" t="n">
        <v>75.72</v>
      </c>
      <c r="S45" t="n">
        <v>59.92</v>
      </c>
      <c r="T45" t="n">
        <v>7778.43</v>
      </c>
      <c r="U45" t="n">
        <v>0.79</v>
      </c>
      <c r="V45" t="n">
        <v>0.96</v>
      </c>
      <c r="W45" t="n">
        <v>0.19</v>
      </c>
      <c r="X45" t="n">
        <v>0.46</v>
      </c>
      <c r="Y45" t="n">
        <v>1</v>
      </c>
      <c r="Z45" t="n">
        <v>10</v>
      </c>
      <c r="AA45" t="n">
        <v>313.2686418101849</v>
      </c>
      <c r="AB45" t="n">
        <v>428.6279761617753</v>
      </c>
      <c r="AC45" t="n">
        <v>387.7203237000375</v>
      </c>
      <c r="AD45" t="n">
        <v>313268.6418101849</v>
      </c>
      <c r="AE45" t="n">
        <v>428627.9761617753</v>
      </c>
      <c r="AF45" t="n">
        <v>4.147456141529455e-06</v>
      </c>
      <c r="AG45" t="n">
        <v>6.206597222222222</v>
      </c>
      <c r="AH45" t="n">
        <v>387720.3237000375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4.659</v>
      </c>
      <c r="E46" t="n">
        <v>21.46</v>
      </c>
      <c r="F46" t="n">
        <v>17.75</v>
      </c>
      <c r="G46" t="n">
        <v>62.65</v>
      </c>
      <c r="H46" t="n">
        <v>0.75</v>
      </c>
      <c r="I46" t="n">
        <v>17</v>
      </c>
      <c r="J46" t="n">
        <v>284.56</v>
      </c>
      <c r="K46" t="n">
        <v>59.89</v>
      </c>
      <c r="L46" t="n">
        <v>12</v>
      </c>
      <c r="M46" t="n">
        <v>15</v>
      </c>
      <c r="N46" t="n">
        <v>77.67</v>
      </c>
      <c r="O46" t="n">
        <v>35329.87</v>
      </c>
      <c r="P46" t="n">
        <v>255.82</v>
      </c>
      <c r="Q46" t="n">
        <v>1319.12</v>
      </c>
      <c r="R46" t="n">
        <v>76.17</v>
      </c>
      <c r="S46" t="n">
        <v>59.92</v>
      </c>
      <c r="T46" t="n">
        <v>8005.55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312.556248777442</v>
      </c>
      <c r="AB46" t="n">
        <v>427.6532485858139</v>
      </c>
      <c r="AC46" t="n">
        <v>386.8386227558871</v>
      </c>
      <c r="AD46" t="n">
        <v>312556.248777442</v>
      </c>
      <c r="AE46" t="n">
        <v>427653.2485858139</v>
      </c>
      <c r="AF46" t="n">
        <v>4.14505398532418e-06</v>
      </c>
      <c r="AG46" t="n">
        <v>6.209490740740741</v>
      </c>
      <c r="AH46" t="n">
        <v>386838.6227558871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4.6802</v>
      </c>
      <c r="E47" t="n">
        <v>21.37</v>
      </c>
      <c r="F47" t="n">
        <v>17.7</v>
      </c>
      <c r="G47" t="n">
        <v>66.39</v>
      </c>
      <c r="H47" t="n">
        <v>0.77</v>
      </c>
      <c r="I47" t="n">
        <v>16</v>
      </c>
      <c r="J47" t="n">
        <v>285.06</v>
      </c>
      <c r="K47" t="n">
        <v>59.89</v>
      </c>
      <c r="L47" t="n">
        <v>12.25</v>
      </c>
      <c r="M47" t="n">
        <v>14</v>
      </c>
      <c r="N47" t="n">
        <v>77.92</v>
      </c>
      <c r="O47" t="n">
        <v>35391.51</v>
      </c>
      <c r="P47" t="n">
        <v>254.64</v>
      </c>
      <c r="Q47" t="n">
        <v>1319.08</v>
      </c>
      <c r="R47" t="n">
        <v>74.56</v>
      </c>
      <c r="S47" t="n">
        <v>59.92</v>
      </c>
      <c r="T47" t="n">
        <v>7203.98</v>
      </c>
      <c r="U47" t="n">
        <v>0.8</v>
      </c>
      <c r="V47" t="n">
        <v>0.96</v>
      </c>
      <c r="W47" t="n">
        <v>0.19</v>
      </c>
      <c r="X47" t="n">
        <v>0.43</v>
      </c>
      <c r="Y47" t="n">
        <v>1</v>
      </c>
      <c r="Z47" t="n">
        <v>10</v>
      </c>
      <c r="AA47" t="n">
        <v>310.9828357451369</v>
      </c>
      <c r="AB47" t="n">
        <v>425.5004354609301</v>
      </c>
      <c r="AC47" t="n">
        <v>384.89127109415</v>
      </c>
      <c r="AD47" t="n">
        <v>310982.835745137</v>
      </c>
      <c r="AE47" t="n">
        <v>425500.4354609301</v>
      </c>
      <c r="AF47" t="n">
        <v>4.163915359973005e-06</v>
      </c>
      <c r="AG47" t="n">
        <v>6.183449074074075</v>
      </c>
      <c r="AH47" t="n">
        <v>384891.27109415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4.6791</v>
      </c>
      <c r="E48" t="n">
        <v>21.37</v>
      </c>
      <c r="F48" t="n">
        <v>17.71</v>
      </c>
      <c r="G48" t="n">
        <v>66.41</v>
      </c>
      <c r="H48" t="n">
        <v>0.78</v>
      </c>
      <c r="I48" t="n">
        <v>16</v>
      </c>
      <c r="J48" t="n">
        <v>285.56</v>
      </c>
      <c r="K48" t="n">
        <v>59.89</v>
      </c>
      <c r="L48" t="n">
        <v>12.5</v>
      </c>
      <c r="M48" t="n">
        <v>14</v>
      </c>
      <c r="N48" t="n">
        <v>78.17</v>
      </c>
      <c r="O48" t="n">
        <v>35453.26</v>
      </c>
      <c r="P48" t="n">
        <v>253.17</v>
      </c>
      <c r="Q48" t="n">
        <v>1319.08</v>
      </c>
      <c r="R48" t="n">
        <v>74.75</v>
      </c>
      <c r="S48" t="n">
        <v>59.92</v>
      </c>
      <c r="T48" t="n">
        <v>7301.13</v>
      </c>
      <c r="U48" t="n">
        <v>0.8</v>
      </c>
      <c r="V48" t="n">
        <v>0.96</v>
      </c>
      <c r="W48" t="n">
        <v>0.19</v>
      </c>
      <c r="X48" t="n">
        <v>0.43</v>
      </c>
      <c r="Y48" t="n">
        <v>1</v>
      </c>
      <c r="Z48" t="n">
        <v>10</v>
      </c>
      <c r="AA48" t="n">
        <v>310.2931342300546</v>
      </c>
      <c r="AB48" t="n">
        <v>424.5567554205109</v>
      </c>
      <c r="AC48" t="n">
        <v>384.0376545523253</v>
      </c>
      <c r="AD48" t="n">
        <v>310293.1342300546</v>
      </c>
      <c r="AE48" t="n">
        <v>424556.7554205109</v>
      </c>
      <c r="AF48" t="n">
        <v>4.162936703741226e-06</v>
      </c>
      <c r="AG48" t="n">
        <v>6.183449074074075</v>
      </c>
      <c r="AH48" t="n">
        <v>384037.6545523253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4.6761</v>
      </c>
      <c r="E49" t="n">
        <v>21.39</v>
      </c>
      <c r="F49" t="n">
        <v>17.72</v>
      </c>
      <c r="G49" t="n">
        <v>66.45999999999999</v>
      </c>
      <c r="H49" t="n">
        <v>0.79</v>
      </c>
      <c r="I49" t="n">
        <v>16</v>
      </c>
      <c r="J49" t="n">
        <v>286.06</v>
      </c>
      <c r="K49" t="n">
        <v>59.89</v>
      </c>
      <c r="L49" t="n">
        <v>12.75</v>
      </c>
      <c r="M49" t="n">
        <v>14</v>
      </c>
      <c r="N49" t="n">
        <v>78.42</v>
      </c>
      <c r="O49" t="n">
        <v>35515.1</v>
      </c>
      <c r="P49" t="n">
        <v>252.31</v>
      </c>
      <c r="Q49" t="n">
        <v>1319.11</v>
      </c>
      <c r="R49" t="n">
        <v>75.16</v>
      </c>
      <c r="S49" t="n">
        <v>59.92</v>
      </c>
      <c r="T49" t="n">
        <v>7506.6</v>
      </c>
      <c r="U49" t="n">
        <v>0.8</v>
      </c>
      <c r="V49" t="n">
        <v>0.96</v>
      </c>
      <c r="W49" t="n">
        <v>0.19</v>
      </c>
      <c r="X49" t="n">
        <v>0.45</v>
      </c>
      <c r="Y49" t="n">
        <v>1</v>
      </c>
      <c r="Z49" t="n">
        <v>10</v>
      </c>
      <c r="AA49" t="n">
        <v>309.9914422956398</v>
      </c>
      <c r="AB49" t="n">
        <v>424.1439672061359</v>
      </c>
      <c r="AC49" t="n">
        <v>383.6642622657783</v>
      </c>
      <c r="AD49" t="n">
        <v>309991.4422956398</v>
      </c>
      <c r="AE49" t="n">
        <v>424143.9672061359</v>
      </c>
      <c r="AF49" t="n">
        <v>4.160267641290921e-06</v>
      </c>
      <c r="AG49" t="n">
        <v>6.189236111111112</v>
      </c>
      <c r="AH49" t="n">
        <v>383664.2622657783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4.6991</v>
      </c>
      <c r="E50" t="n">
        <v>21.28</v>
      </c>
      <c r="F50" t="n">
        <v>17.67</v>
      </c>
      <c r="G50" t="n">
        <v>70.68000000000001</v>
      </c>
      <c r="H50" t="n">
        <v>0.8100000000000001</v>
      </c>
      <c r="I50" t="n">
        <v>15</v>
      </c>
      <c r="J50" t="n">
        <v>286.56</v>
      </c>
      <c r="K50" t="n">
        <v>59.89</v>
      </c>
      <c r="L50" t="n">
        <v>13</v>
      </c>
      <c r="M50" t="n">
        <v>13</v>
      </c>
      <c r="N50" t="n">
        <v>78.68000000000001</v>
      </c>
      <c r="O50" t="n">
        <v>35577.18</v>
      </c>
      <c r="P50" t="n">
        <v>250.76</v>
      </c>
      <c r="Q50" t="n">
        <v>1319.08</v>
      </c>
      <c r="R50" t="n">
        <v>73.31999999999999</v>
      </c>
      <c r="S50" t="n">
        <v>59.92</v>
      </c>
      <c r="T50" t="n">
        <v>6591.7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308.1766897274947</v>
      </c>
      <c r="AB50" t="n">
        <v>421.6609426811669</v>
      </c>
      <c r="AC50" t="n">
        <v>381.4182141165255</v>
      </c>
      <c r="AD50" t="n">
        <v>308176.6897274947</v>
      </c>
      <c r="AE50" t="n">
        <v>421660.9426811669</v>
      </c>
      <c r="AF50" t="n">
        <v>4.180730453409927e-06</v>
      </c>
      <c r="AG50" t="n">
        <v>6.157407407407408</v>
      </c>
      <c r="AH50" t="n">
        <v>381418.2141165255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4.6962</v>
      </c>
      <c r="E51" t="n">
        <v>21.29</v>
      </c>
      <c r="F51" t="n">
        <v>17.68</v>
      </c>
      <c r="G51" t="n">
        <v>70.73</v>
      </c>
      <c r="H51" t="n">
        <v>0.82</v>
      </c>
      <c r="I51" t="n">
        <v>15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250.21</v>
      </c>
      <c r="Q51" t="n">
        <v>1319.08</v>
      </c>
      <c r="R51" t="n">
        <v>73.88</v>
      </c>
      <c r="S51" t="n">
        <v>59.92</v>
      </c>
      <c r="T51" t="n">
        <v>6869.09</v>
      </c>
      <c r="U51" t="n">
        <v>0.8100000000000001</v>
      </c>
      <c r="V51" t="n">
        <v>0.96</v>
      </c>
      <c r="W51" t="n">
        <v>0.19</v>
      </c>
      <c r="X51" t="n">
        <v>0.41</v>
      </c>
      <c r="Y51" t="n">
        <v>1</v>
      </c>
      <c r="Z51" t="n">
        <v>10</v>
      </c>
      <c r="AA51" t="n">
        <v>308.0308081382771</v>
      </c>
      <c r="AB51" t="n">
        <v>421.4613410549578</v>
      </c>
      <c r="AC51" t="n">
        <v>381.2376621893791</v>
      </c>
      <c r="AD51" t="n">
        <v>308030.808138277</v>
      </c>
      <c r="AE51" t="n">
        <v>421461.3410549578</v>
      </c>
      <c r="AF51" t="n">
        <v>4.178150359707966e-06</v>
      </c>
      <c r="AG51" t="n">
        <v>6.160300925925926</v>
      </c>
      <c r="AH51" t="n">
        <v>381237.6621893792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4.6988</v>
      </c>
      <c r="E52" t="n">
        <v>21.28</v>
      </c>
      <c r="F52" t="n">
        <v>17.67</v>
      </c>
      <c r="G52" t="n">
        <v>70.68000000000001</v>
      </c>
      <c r="H52" t="n">
        <v>0.84</v>
      </c>
      <c r="I52" t="n">
        <v>15</v>
      </c>
      <c r="J52" t="n">
        <v>287.57</v>
      </c>
      <c r="K52" t="n">
        <v>59.89</v>
      </c>
      <c r="L52" t="n">
        <v>13.5</v>
      </c>
      <c r="M52" t="n">
        <v>13</v>
      </c>
      <c r="N52" t="n">
        <v>79.18000000000001</v>
      </c>
      <c r="O52" t="n">
        <v>35701.38</v>
      </c>
      <c r="P52" t="n">
        <v>246.7</v>
      </c>
      <c r="Q52" t="n">
        <v>1319.17</v>
      </c>
      <c r="R52" t="n">
        <v>73.29000000000001</v>
      </c>
      <c r="S52" t="n">
        <v>59.92</v>
      </c>
      <c r="T52" t="n">
        <v>6574.32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306.0982070010703</v>
      </c>
      <c r="AB52" t="n">
        <v>418.8170709186868</v>
      </c>
      <c r="AC52" t="n">
        <v>378.8457574836574</v>
      </c>
      <c r="AD52" t="n">
        <v>306098.2070010703</v>
      </c>
      <c r="AE52" t="n">
        <v>418817.0709186868</v>
      </c>
      <c r="AF52" t="n">
        <v>4.180463547164898e-06</v>
      </c>
      <c r="AG52" t="n">
        <v>6.157407407407408</v>
      </c>
      <c r="AH52" t="n">
        <v>378845.7574836574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4.7304</v>
      </c>
      <c r="E53" t="n">
        <v>21.14</v>
      </c>
      <c r="F53" t="n">
        <v>17.58</v>
      </c>
      <c r="G53" t="n">
        <v>75.34</v>
      </c>
      <c r="H53" t="n">
        <v>0.85</v>
      </c>
      <c r="I53" t="n">
        <v>14</v>
      </c>
      <c r="J53" t="n">
        <v>288.08</v>
      </c>
      <c r="K53" t="n">
        <v>59.89</v>
      </c>
      <c r="L53" t="n">
        <v>13.75</v>
      </c>
      <c r="M53" t="n">
        <v>12</v>
      </c>
      <c r="N53" t="n">
        <v>79.44</v>
      </c>
      <c r="O53" t="n">
        <v>35763.64</v>
      </c>
      <c r="P53" t="n">
        <v>244.92</v>
      </c>
      <c r="Q53" t="n">
        <v>1319.08</v>
      </c>
      <c r="R53" t="n">
        <v>70.14</v>
      </c>
      <c r="S53" t="n">
        <v>59.92</v>
      </c>
      <c r="T53" t="n">
        <v>5006.36</v>
      </c>
      <c r="U53" t="n">
        <v>0.85</v>
      </c>
      <c r="V53" t="n">
        <v>0.97</v>
      </c>
      <c r="W53" t="n">
        <v>0.19</v>
      </c>
      <c r="X53" t="n">
        <v>0.3</v>
      </c>
      <c r="Y53" t="n">
        <v>1</v>
      </c>
      <c r="Z53" t="n">
        <v>10</v>
      </c>
      <c r="AA53" t="n">
        <v>303.7677760599865</v>
      </c>
      <c r="AB53" t="n">
        <v>415.6284724937389</v>
      </c>
      <c r="AC53" t="n">
        <v>375.9614744171605</v>
      </c>
      <c r="AD53" t="n">
        <v>303767.7760599866</v>
      </c>
      <c r="AE53" t="n">
        <v>415628.4724937389</v>
      </c>
      <c r="AF53" t="n">
        <v>4.208577671641448e-06</v>
      </c>
      <c r="AG53" t="n">
        <v>6.116898148148149</v>
      </c>
      <c r="AH53" t="n">
        <v>375961.4744171605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4.7196</v>
      </c>
      <c r="E54" t="n">
        <v>21.19</v>
      </c>
      <c r="F54" t="n">
        <v>17.63</v>
      </c>
      <c r="G54" t="n">
        <v>75.55</v>
      </c>
      <c r="H54" t="n">
        <v>0.86</v>
      </c>
      <c r="I54" t="n">
        <v>14</v>
      </c>
      <c r="J54" t="n">
        <v>288.58</v>
      </c>
      <c r="K54" t="n">
        <v>59.89</v>
      </c>
      <c r="L54" t="n">
        <v>14</v>
      </c>
      <c r="M54" t="n">
        <v>12</v>
      </c>
      <c r="N54" t="n">
        <v>79.69</v>
      </c>
      <c r="O54" t="n">
        <v>35826</v>
      </c>
      <c r="P54" t="n">
        <v>245.35</v>
      </c>
      <c r="Q54" t="n">
        <v>1319.13</v>
      </c>
      <c r="R54" t="n">
        <v>72.3</v>
      </c>
      <c r="S54" t="n">
        <v>59.92</v>
      </c>
      <c r="T54" t="n">
        <v>6083.24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304.5221648366685</v>
      </c>
      <c r="AB54" t="n">
        <v>416.6606604992792</v>
      </c>
      <c r="AC54" t="n">
        <v>376.895151848137</v>
      </c>
      <c r="AD54" t="n">
        <v>304522.1648366685</v>
      </c>
      <c r="AE54" t="n">
        <v>416660.6604992792</v>
      </c>
      <c r="AF54" t="n">
        <v>4.198969046820348e-06</v>
      </c>
      <c r="AG54" t="n">
        <v>6.131365740740741</v>
      </c>
      <c r="AH54" t="n">
        <v>376895.151848137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4.7159</v>
      </c>
      <c r="E55" t="n">
        <v>21.2</v>
      </c>
      <c r="F55" t="n">
        <v>17.64</v>
      </c>
      <c r="G55" t="n">
        <v>75.62</v>
      </c>
      <c r="H55" t="n">
        <v>0.88</v>
      </c>
      <c r="I55" t="n">
        <v>14</v>
      </c>
      <c r="J55" t="n">
        <v>289.09</v>
      </c>
      <c r="K55" t="n">
        <v>59.89</v>
      </c>
      <c r="L55" t="n">
        <v>14.25</v>
      </c>
      <c r="M55" t="n">
        <v>12</v>
      </c>
      <c r="N55" t="n">
        <v>79.95</v>
      </c>
      <c r="O55" t="n">
        <v>35888.47</v>
      </c>
      <c r="P55" t="n">
        <v>243.31</v>
      </c>
      <c r="Q55" t="n">
        <v>1319.1</v>
      </c>
      <c r="R55" t="n">
        <v>72.73</v>
      </c>
      <c r="S55" t="n">
        <v>59.92</v>
      </c>
      <c r="T55" t="n">
        <v>6300.82</v>
      </c>
      <c r="U55" t="n">
        <v>0.82</v>
      </c>
      <c r="V55" t="n">
        <v>0.96</v>
      </c>
      <c r="W55" t="n">
        <v>0.18</v>
      </c>
      <c r="X55" t="n">
        <v>0.37</v>
      </c>
      <c r="Y55" t="n">
        <v>1</v>
      </c>
      <c r="Z55" t="n">
        <v>10</v>
      </c>
      <c r="AA55" t="n">
        <v>303.6400078694218</v>
      </c>
      <c r="AB55" t="n">
        <v>415.4536544186734</v>
      </c>
      <c r="AC55" t="n">
        <v>375.8033407338206</v>
      </c>
      <c r="AD55" t="n">
        <v>303640.0078694217</v>
      </c>
      <c r="AE55" t="n">
        <v>415453.6544186734</v>
      </c>
      <c r="AF55" t="n">
        <v>4.195677203131638e-06</v>
      </c>
      <c r="AG55" t="n">
        <v>6.13425925925926</v>
      </c>
      <c r="AH55" t="n">
        <v>375803.3407338206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4.7309</v>
      </c>
      <c r="E56" t="n">
        <v>21.14</v>
      </c>
      <c r="F56" t="n">
        <v>17.63</v>
      </c>
      <c r="G56" t="n">
        <v>81.36</v>
      </c>
      <c r="H56" t="n">
        <v>0.89</v>
      </c>
      <c r="I56" t="n">
        <v>13</v>
      </c>
      <c r="J56" t="n">
        <v>289.6</v>
      </c>
      <c r="K56" t="n">
        <v>59.89</v>
      </c>
      <c r="L56" t="n">
        <v>14.5</v>
      </c>
      <c r="M56" t="n">
        <v>11</v>
      </c>
      <c r="N56" t="n">
        <v>80.20999999999999</v>
      </c>
      <c r="O56" t="n">
        <v>35951.04</v>
      </c>
      <c r="P56" t="n">
        <v>242.1</v>
      </c>
      <c r="Q56" t="n">
        <v>1319.11</v>
      </c>
      <c r="R56" t="n">
        <v>72.06</v>
      </c>
      <c r="S56" t="n">
        <v>59.92</v>
      </c>
      <c r="T56" t="n">
        <v>5972.32</v>
      </c>
      <c r="U56" t="n">
        <v>0.83</v>
      </c>
      <c r="V56" t="n">
        <v>0.96</v>
      </c>
      <c r="W56" t="n">
        <v>0.19</v>
      </c>
      <c r="X56" t="n">
        <v>0.35</v>
      </c>
      <c r="Y56" t="n">
        <v>1</v>
      </c>
      <c r="Z56" t="n">
        <v>10</v>
      </c>
      <c r="AA56" t="n">
        <v>302.4446853323558</v>
      </c>
      <c r="AB56" t="n">
        <v>413.8181613895513</v>
      </c>
      <c r="AC56" t="n">
        <v>374.323936863969</v>
      </c>
      <c r="AD56" t="n">
        <v>302444.6853323558</v>
      </c>
      <c r="AE56" t="n">
        <v>413818.1613895513</v>
      </c>
      <c r="AF56" t="n">
        <v>4.209022515383165e-06</v>
      </c>
      <c r="AG56" t="n">
        <v>6.116898148148149</v>
      </c>
      <c r="AH56" t="n">
        <v>374323.936863969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4.7337</v>
      </c>
      <c r="E57" t="n">
        <v>21.13</v>
      </c>
      <c r="F57" t="n">
        <v>17.61</v>
      </c>
      <c r="G57" t="n">
        <v>81.3</v>
      </c>
      <c r="H57" t="n">
        <v>0.91</v>
      </c>
      <c r="I57" t="n">
        <v>13</v>
      </c>
      <c r="J57" t="n">
        <v>290.1</v>
      </c>
      <c r="K57" t="n">
        <v>59.89</v>
      </c>
      <c r="L57" t="n">
        <v>14.75</v>
      </c>
      <c r="M57" t="n">
        <v>11</v>
      </c>
      <c r="N57" t="n">
        <v>80.47</v>
      </c>
      <c r="O57" t="n">
        <v>36013.72</v>
      </c>
      <c r="P57" t="n">
        <v>242.03</v>
      </c>
      <c r="Q57" t="n">
        <v>1319.09</v>
      </c>
      <c r="R57" t="n">
        <v>71.7</v>
      </c>
      <c r="S57" t="n">
        <v>59.92</v>
      </c>
      <c r="T57" t="n">
        <v>5789.49</v>
      </c>
      <c r="U57" t="n">
        <v>0.84</v>
      </c>
      <c r="V57" t="n">
        <v>0.96</v>
      </c>
      <c r="W57" t="n">
        <v>0.18</v>
      </c>
      <c r="X57" t="n">
        <v>0.34</v>
      </c>
      <c r="Y57" t="n">
        <v>1</v>
      </c>
      <c r="Z57" t="n">
        <v>10</v>
      </c>
      <c r="AA57" t="n">
        <v>302.2524006665091</v>
      </c>
      <c r="AB57" t="n">
        <v>413.555069026739</v>
      </c>
      <c r="AC57" t="n">
        <v>374.085953667011</v>
      </c>
      <c r="AD57" t="n">
        <v>302252.4006665091</v>
      </c>
      <c r="AE57" t="n">
        <v>413555.069026739</v>
      </c>
      <c r="AF57" t="n">
        <v>4.211513640336783e-06</v>
      </c>
      <c r="AG57" t="n">
        <v>6.11400462962963</v>
      </c>
      <c r="AH57" t="n">
        <v>374085.953667011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4.732</v>
      </c>
      <c r="E58" t="n">
        <v>21.13</v>
      </c>
      <c r="F58" t="n">
        <v>17.62</v>
      </c>
      <c r="G58" t="n">
        <v>81.33</v>
      </c>
      <c r="H58" t="n">
        <v>0.92</v>
      </c>
      <c r="I58" t="n">
        <v>13</v>
      </c>
      <c r="J58" t="n">
        <v>290.61</v>
      </c>
      <c r="K58" t="n">
        <v>59.89</v>
      </c>
      <c r="L58" t="n">
        <v>15</v>
      </c>
      <c r="M58" t="n">
        <v>11</v>
      </c>
      <c r="N58" t="n">
        <v>80.73</v>
      </c>
      <c r="O58" t="n">
        <v>36076.5</v>
      </c>
      <c r="P58" t="n">
        <v>241.33</v>
      </c>
      <c r="Q58" t="n">
        <v>1319.11</v>
      </c>
      <c r="R58" t="n">
        <v>71.90000000000001</v>
      </c>
      <c r="S58" t="n">
        <v>59.92</v>
      </c>
      <c r="T58" t="n">
        <v>5887.54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301.9837390602168</v>
      </c>
      <c r="AB58" t="n">
        <v>413.1874743644963</v>
      </c>
      <c r="AC58" t="n">
        <v>373.7534417234105</v>
      </c>
      <c r="AD58" t="n">
        <v>301983.7390602168</v>
      </c>
      <c r="AE58" t="n">
        <v>413187.4743644963</v>
      </c>
      <c r="AF58" t="n">
        <v>4.210001171614943e-06</v>
      </c>
      <c r="AG58" t="n">
        <v>6.11400462962963</v>
      </c>
      <c r="AH58" t="n">
        <v>373753.4417234105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4.7294</v>
      </c>
      <c r="E59" t="n">
        <v>21.14</v>
      </c>
      <c r="F59" t="n">
        <v>17.63</v>
      </c>
      <c r="G59" t="n">
        <v>81.39</v>
      </c>
      <c r="H59" t="n">
        <v>0.93</v>
      </c>
      <c r="I59" t="n">
        <v>13</v>
      </c>
      <c r="J59" t="n">
        <v>291.12</v>
      </c>
      <c r="K59" t="n">
        <v>59.89</v>
      </c>
      <c r="L59" t="n">
        <v>15.25</v>
      </c>
      <c r="M59" t="n">
        <v>11</v>
      </c>
      <c r="N59" t="n">
        <v>80.98999999999999</v>
      </c>
      <c r="O59" t="n">
        <v>36139.39</v>
      </c>
      <c r="P59" t="n">
        <v>239.82</v>
      </c>
      <c r="Q59" t="n">
        <v>1319.12</v>
      </c>
      <c r="R59" t="n">
        <v>72.27</v>
      </c>
      <c r="S59" t="n">
        <v>59.92</v>
      </c>
      <c r="T59" t="n">
        <v>6075.7</v>
      </c>
      <c r="U59" t="n">
        <v>0.83</v>
      </c>
      <c r="V59" t="n">
        <v>0.96</v>
      </c>
      <c r="W59" t="n">
        <v>0.18</v>
      </c>
      <c r="X59" t="n">
        <v>0.36</v>
      </c>
      <c r="Y59" t="n">
        <v>1</v>
      </c>
      <c r="Z59" t="n">
        <v>10</v>
      </c>
      <c r="AA59" t="n">
        <v>301.3332484311637</v>
      </c>
      <c r="AB59" t="n">
        <v>412.2974443882046</v>
      </c>
      <c r="AC59" t="n">
        <v>372.9483549588912</v>
      </c>
      <c r="AD59" t="n">
        <v>301333.2484311637</v>
      </c>
      <c r="AE59" t="n">
        <v>412297.4443882046</v>
      </c>
      <c r="AF59" t="n">
        <v>4.207687984158011e-06</v>
      </c>
      <c r="AG59" t="n">
        <v>6.116898148148149</v>
      </c>
      <c r="AH59" t="n">
        <v>372948.3549588912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4.7517</v>
      </c>
      <c r="E60" t="n">
        <v>21.04</v>
      </c>
      <c r="F60" t="n">
        <v>17.59</v>
      </c>
      <c r="G60" t="n">
        <v>87.93000000000001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10</v>
      </c>
      <c r="N60" t="n">
        <v>81.25</v>
      </c>
      <c r="O60" t="n">
        <v>36202.38</v>
      </c>
      <c r="P60" t="n">
        <v>237.17</v>
      </c>
      <c r="Q60" t="n">
        <v>1319.11</v>
      </c>
      <c r="R60" t="n">
        <v>70.63</v>
      </c>
      <c r="S60" t="n">
        <v>59.92</v>
      </c>
      <c r="T60" t="n">
        <v>5262.3</v>
      </c>
      <c r="U60" t="n">
        <v>0.85</v>
      </c>
      <c r="V60" t="n">
        <v>0.97</v>
      </c>
      <c r="W60" t="n">
        <v>0.18</v>
      </c>
      <c r="X60" t="n">
        <v>0.31</v>
      </c>
      <c r="Y60" t="n">
        <v>1</v>
      </c>
      <c r="Z60" t="n">
        <v>10</v>
      </c>
      <c r="AA60" t="n">
        <v>299.0730381133616</v>
      </c>
      <c r="AB60" t="n">
        <v>409.204924917946</v>
      </c>
      <c r="AC60" t="n">
        <v>370.1509812064957</v>
      </c>
      <c r="AD60" t="n">
        <v>299073.0381133616</v>
      </c>
      <c r="AE60" t="n">
        <v>409204.924917946</v>
      </c>
      <c r="AF60" t="n">
        <v>4.227528015038615e-06</v>
      </c>
      <c r="AG60" t="n">
        <v>6.087962962962963</v>
      </c>
      <c r="AH60" t="n">
        <v>370150.9812064957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4.7525</v>
      </c>
      <c r="E61" t="n">
        <v>21.04</v>
      </c>
      <c r="F61" t="n">
        <v>17.58</v>
      </c>
      <c r="G61" t="n">
        <v>87.91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10</v>
      </c>
      <c r="N61" t="n">
        <v>81.51000000000001</v>
      </c>
      <c r="O61" t="n">
        <v>36265.48</v>
      </c>
      <c r="P61" t="n">
        <v>236.61</v>
      </c>
      <c r="Q61" t="n">
        <v>1319.1</v>
      </c>
      <c r="R61" t="n">
        <v>70.45999999999999</v>
      </c>
      <c r="S61" t="n">
        <v>59.92</v>
      </c>
      <c r="T61" t="n">
        <v>5175.45</v>
      </c>
      <c r="U61" t="n">
        <v>0.85</v>
      </c>
      <c r="V61" t="n">
        <v>0.97</v>
      </c>
      <c r="W61" t="n">
        <v>0.18</v>
      </c>
      <c r="X61" t="n">
        <v>0.3</v>
      </c>
      <c r="Y61" t="n">
        <v>1</v>
      </c>
      <c r="Z61" t="n">
        <v>10</v>
      </c>
      <c r="AA61" t="n">
        <v>298.7323823233001</v>
      </c>
      <c r="AB61" t="n">
        <v>408.7388246373112</v>
      </c>
      <c r="AC61" t="n">
        <v>369.7293648824687</v>
      </c>
      <c r="AD61" t="n">
        <v>298732.3823233001</v>
      </c>
      <c r="AE61" t="n">
        <v>408738.8246373112</v>
      </c>
      <c r="AF61" t="n">
        <v>4.228239765025363e-06</v>
      </c>
      <c r="AG61" t="n">
        <v>6.087962962962963</v>
      </c>
      <c r="AH61" t="n">
        <v>369729.3648824687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4.7529</v>
      </c>
      <c r="E62" t="n">
        <v>21.04</v>
      </c>
      <c r="F62" t="n">
        <v>17.58</v>
      </c>
      <c r="G62" t="n">
        <v>87.90000000000001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9</v>
      </c>
      <c r="N62" t="n">
        <v>81.77</v>
      </c>
      <c r="O62" t="n">
        <v>36328.69</v>
      </c>
      <c r="P62" t="n">
        <v>235.7</v>
      </c>
      <c r="Q62" t="n">
        <v>1319.11</v>
      </c>
      <c r="R62" t="n">
        <v>70.42</v>
      </c>
      <c r="S62" t="n">
        <v>59.92</v>
      </c>
      <c r="T62" t="n">
        <v>5152.63</v>
      </c>
      <c r="U62" t="n">
        <v>0.85</v>
      </c>
      <c r="V62" t="n">
        <v>0.97</v>
      </c>
      <c r="W62" t="n">
        <v>0.18</v>
      </c>
      <c r="X62" t="n">
        <v>0.3</v>
      </c>
      <c r="Y62" t="n">
        <v>1</v>
      </c>
      <c r="Z62" t="n">
        <v>10</v>
      </c>
      <c r="AA62" t="n">
        <v>298.2551350545088</v>
      </c>
      <c r="AB62" t="n">
        <v>408.0858338694873</v>
      </c>
      <c r="AC62" t="n">
        <v>369.1386946370477</v>
      </c>
      <c r="AD62" t="n">
        <v>298255.1350545088</v>
      </c>
      <c r="AE62" t="n">
        <v>408085.8338694873</v>
      </c>
      <c r="AF62" t="n">
        <v>4.228595640018737e-06</v>
      </c>
      <c r="AG62" t="n">
        <v>6.087962962962963</v>
      </c>
      <c r="AH62" t="n">
        <v>369138.6946370477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4.7522</v>
      </c>
      <c r="E63" t="n">
        <v>21.04</v>
      </c>
      <c r="F63" t="n">
        <v>17.58</v>
      </c>
      <c r="G63" t="n">
        <v>87.92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8</v>
      </c>
      <c r="N63" t="n">
        <v>82.03</v>
      </c>
      <c r="O63" t="n">
        <v>36392.01</v>
      </c>
      <c r="P63" t="n">
        <v>233.38</v>
      </c>
      <c r="Q63" t="n">
        <v>1319.08</v>
      </c>
      <c r="R63" t="n">
        <v>70.47</v>
      </c>
      <c r="S63" t="n">
        <v>59.92</v>
      </c>
      <c r="T63" t="n">
        <v>5179.15</v>
      </c>
      <c r="U63" t="n">
        <v>0.85</v>
      </c>
      <c r="V63" t="n">
        <v>0.97</v>
      </c>
      <c r="W63" t="n">
        <v>0.19</v>
      </c>
      <c r="X63" t="n">
        <v>0.31</v>
      </c>
      <c r="Y63" t="n">
        <v>1</v>
      </c>
      <c r="Z63" t="n">
        <v>10</v>
      </c>
      <c r="AA63" t="n">
        <v>297.0990903999805</v>
      </c>
      <c r="AB63" t="n">
        <v>406.504082572071</v>
      </c>
      <c r="AC63" t="n">
        <v>367.707903463455</v>
      </c>
      <c r="AD63" t="n">
        <v>297099.0903999805</v>
      </c>
      <c r="AE63" t="n">
        <v>406504.082572071</v>
      </c>
      <c r="AF63" t="n">
        <v>4.227972858780333e-06</v>
      </c>
      <c r="AG63" t="n">
        <v>6.087962962962963</v>
      </c>
      <c r="AH63" t="n">
        <v>367707.903463455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4.7669</v>
      </c>
      <c r="E64" t="n">
        <v>20.98</v>
      </c>
      <c r="F64" t="n">
        <v>17.52</v>
      </c>
      <c r="G64" t="n">
        <v>87.59</v>
      </c>
      <c r="H64" t="n">
        <v>1</v>
      </c>
      <c r="I64" t="n">
        <v>12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231.17</v>
      </c>
      <c r="Q64" t="n">
        <v>1319.08</v>
      </c>
      <c r="R64" t="n">
        <v>68.15000000000001</v>
      </c>
      <c r="S64" t="n">
        <v>59.92</v>
      </c>
      <c r="T64" t="n">
        <v>4022.44</v>
      </c>
      <c r="U64" t="n">
        <v>0.88</v>
      </c>
      <c r="V64" t="n">
        <v>0.97</v>
      </c>
      <c r="W64" t="n">
        <v>0.18</v>
      </c>
      <c r="X64" t="n">
        <v>0.24</v>
      </c>
      <c r="Y64" t="n">
        <v>1</v>
      </c>
      <c r="Z64" t="n">
        <v>10</v>
      </c>
      <c r="AA64" t="n">
        <v>295.3005754259938</v>
      </c>
      <c r="AB64" t="n">
        <v>404.0432750397816</v>
      </c>
      <c r="AC64" t="n">
        <v>365.4819519482822</v>
      </c>
      <c r="AD64" t="n">
        <v>295300.5754259938</v>
      </c>
      <c r="AE64" t="n">
        <v>404043.2750397816</v>
      </c>
      <c r="AF64" t="n">
        <v>4.241051264786828e-06</v>
      </c>
      <c r="AG64" t="n">
        <v>6.070601851851852</v>
      </c>
      <c r="AH64" t="n">
        <v>365481.9519482822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4.7627</v>
      </c>
      <c r="E65" t="n">
        <v>21</v>
      </c>
      <c r="F65" t="n">
        <v>17.59</v>
      </c>
      <c r="G65" t="n">
        <v>95.93000000000001</v>
      </c>
      <c r="H65" t="n">
        <v>1.01</v>
      </c>
      <c r="I65" t="n">
        <v>11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231.25</v>
      </c>
      <c r="Q65" t="n">
        <v>1319.08</v>
      </c>
      <c r="R65" t="n">
        <v>70.84</v>
      </c>
      <c r="S65" t="n">
        <v>59.92</v>
      </c>
      <c r="T65" t="n">
        <v>5367.73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295.6770742031568</v>
      </c>
      <c r="AB65" t="n">
        <v>404.5584172766499</v>
      </c>
      <c r="AC65" t="n">
        <v>365.9479297330705</v>
      </c>
      <c r="AD65" t="n">
        <v>295677.0742031569</v>
      </c>
      <c r="AE65" t="n">
        <v>404558.4172766499</v>
      </c>
      <c r="AF65" t="n">
        <v>4.237314577356401e-06</v>
      </c>
      <c r="AG65" t="n">
        <v>6.076388888888889</v>
      </c>
      <c r="AH65" t="n">
        <v>365947.9297330704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4.764</v>
      </c>
      <c r="E66" t="n">
        <v>20.99</v>
      </c>
      <c r="F66" t="n">
        <v>17.58</v>
      </c>
      <c r="G66" t="n">
        <v>95.90000000000001</v>
      </c>
      <c r="H66" t="n">
        <v>1.03</v>
      </c>
      <c r="I66" t="n">
        <v>11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231.25</v>
      </c>
      <c r="Q66" t="n">
        <v>1319.11</v>
      </c>
      <c r="R66" t="n">
        <v>70.3</v>
      </c>
      <c r="S66" t="n">
        <v>59.92</v>
      </c>
      <c r="T66" t="n">
        <v>5099.82</v>
      </c>
      <c r="U66" t="n">
        <v>0.85</v>
      </c>
      <c r="V66" t="n">
        <v>0.97</v>
      </c>
      <c r="W66" t="n">
        <v>0.19</v>
      </c>
      <c r="X66" t="n">
        <v>0.3</v>
      </c>
      <c r="Y66" t="n">
        <v>1</v>
      </c>
      <c r="Z66" t="n">
        <v>10</v>
      </c>
      <c r="AA66" t="n">
        <v>295.60477099385</v>
      </c>
      <c r="AB66" t="n">
        <v>404.4594888358838</v>
      </c>
      <c r="AC66" t="n">
        <v>365.8584428838441</v>
      </c>
      <c r="AD66" t="n">
        <v>295604.77099385</v>
      </c>
      <c r="AE66" t="n">
        <v>404459.4888358838</v>
      </c>
      <c r="AF66" t="n">
        <v>4.238471171084867e-06</v>
      </c>
      <c r="AG66" t="n">
        <v>6.07349537037037</v>
      </c>
      <c r="AH66" t="n">
        <v>365858.4428838441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4.764</v>
      </c>
      <c r="E67" t="n">
        <v>20.99</v>
      </c>
      <c r="F67" t="n">
        <v>17.58</v>
      </c>
      <c r="G67" t="n">
        <v>95.90000000000001</v>
      </c>
      <c r="H67" t="n">
        <v>1.04</v>
      </c>
      <c r="I67" t="n">
        <v>11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231.53</v>
      </c>
      <c r="Q67" t="n">
        <v>1319.08</v>
      </c>
      <c r="R67" t="n">
        <v>70.22</v>
      </c>
      <c r="S67" t="n">
        <v>59.92</v>
      </c>
      <c r="T67" t="n">
        <v>5060.49</v>
      </c>
      <c r="U67" t="n">
        <v>0.85</v>
      </c>
      <c r="V67" t="n">
        <v>0.97</v>
      </c>
      <c r="W67" t="n">
        <v>0.19</v>
      </c>
      <c r="X67" t="n">
        <v>0.3</v>
      </c>
      <c r="Y67" t="n">
        <v>1</v>
      </c>
      <c r="Z67" t="n">
        <v>10</v>
      </c>
      <c r="AA67" t="n">
        <v>295.7469249633199</v>
      </c>
      <c r="AB67" t="n">
        <v>404.6539901683032</v>
      </c>
      <c r="AC67" t="n">
        <v>366.0343812820817</v>
      </c>
      <c r="AD67" t="n">
        <v>295746.92496332</v>
      </c>
      <c r="AE67" t="n">
        <v>404653.9901683031</v>
      </c>
      <c r="AF67" t="n">
        <v>4.238471171084867e-06</v>
      </c>
      <c r="AG67" t="n">
        <v>6.07349537037037</v>
      </c>
      <c r="AH67" t="n">
        <v>366034.3812820817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4.7647</v>
      </c>
      <c r="E68" t="n">
        <v>20.99</v>
      </c>
      <c r="F68" t="n">
        <v>17.58</v>
      </c>
      <c r="G68" t="n">
        <v>95.88</v>
      </c>
      <c r="H68" t="n">
        <v>1.05</v>
      </c>
      <c r="I68" t="n">
        <v>11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231.79</v>
      </c>
      <c r="Q68" t="n">
        <v>1319.08</v>
      </c>
      <c r="R68" t="n">
        <v>70.06999999999999</v>
      </c>
      <c r="S68" t="n">
        <v>59.92</v>
      </c>
      <c r="T68" t="n">
        <v>4984.36</v>
      </c>
      <c r="U68" t="n">
        <v>0.86</v>
      </c>
      <c r="V68" t="n">
        <v>0.97</v>
      </c>
      <c r="W68" t="n">
        <v>0.19</v>
      </c>
      <c r="X68" t="n">
        <v>0.3</v>
      </c>
      <c r="Y68" t="n">
        <v>1</v>
      </c>
      <c r="Z68" t="n">
        <v>10</v>
      </c>
      <c r="AA68" t="n">
        <v>295.8546118597102</v>
      </c>
      <c r="AB68" t="n">
        <v>404.8013321307549</v>
      </c>
      <c r="AC68" t="n">
        <v>366.1676611344328</v>
      </c>
      <c r="AD68" t="n">
        <v>295854.6118597102</v>
      </c>
      <c r="AE68" t="n">
        <v>404801.3321307549</v>
      </c>
      <c r="AF68" t="n">
        <v>4.239093952323272e-06</v>
      </c>
      <c r="AG68" t="n">
        <v>6.07349537037037</v>
      </c>
      <c r="AH68" t="n">
        <v>366167.6611344328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3.1128</v>
      </c>
      <c r="E2" t="n">
        <v>32.12</v>
      </c>
      <c r="F2" t="n">
        <v>23.26</v>
      </c>
      <c r="G2" t="n">
        <v>6.87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279.24</v>
      </c>
      <c r="Q2" t="n">
        <v>1319.54</v>
      </c>
      <c r="R2" t="n">
        <v>255.93</v>
      </c>
      <c r="S2" t="n">
        <v>59.92</v>
      </c>
      <c r="T2" t="n">
        <v>96953.72</v>
      </c>
      <c r="U2" t="n">
        <v>0.23</v>
      </c>
      <c r="V2" t="n">
        <v>0.73</v>
      </c>
      <c r="W2" t="n">
        <v>0.49</v>
      </c>
      <c r="X2" t="n">
        <v>5.98</v>
      </c>
      <c r="Y2" t="n">
        <v>1</v>
      </c>
      <c r="Z2" t="n">
        <v>10</v>
      </c>
      <c r="AA2" t="n">
        <v>473.9680754471271</v>
      </c>
      <c r="AB2" t="n">
        <v>648.5040308224955</v>
      </c>
      <c r="AC2" t="n">
        <v>586.6117163019195</v>
      </c>
      <c r="AD2" t="n">
        <v>473968.0754471271</v>
      </c>
      <c r="AE2" t="n">
        <v>648504.0308224955</v>
      </c>
      <c r="AF2" t="n">
        <v>3.223631092446222e-06</v>
      </c>
      <c r="AG2" t="n">
        <v>9.293981481481481</v>
      </c>
      <c r="AH2" t="n">
        <v>586611.7163019195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3.4754</v>
      </c>
      <c r="E3" t="n">
        <v>28.77</v>
      </c>
      <c r="F3" t="n">
        <v>21.62</v>
      </c>
      <c r="G3" t="n">
        <v>8.65</v>
      </c>
      <c r="H3" t="n">
        <v>0.14</v>
      </c>
      <c r="I3" t="n">
        <v>150</v>
      </c>
      <c r="J3" t="n">
        <v>159.48</v>
      </c>
      <c r="K3" t="n">
        <v>50.28</v>
      </c>
      <c r="L3" t="n">
        <v>1.25</v>
      </c>
      <c r="M3" t="n">
        <v>148</v>
      </c>
      <c r="N3" t="n">
        <v>27.95</v>
      </c>
      <c r="O3" t="n">
        <v>19902.91</v>
      </c>
      <c r="P3" t="n">
        <v>257.42</v>
      </c>
      <c r="Q3" t="n">
        <v>1319.26</v>
      </c>
      <c r="R3" t="n">
        <v>202.44</v>
      </c>
      <c r="S3" t="n">
        <v>59.92</v>
      </c>
      <c r="T3" t="n">
        <v>70473.44</v>
      </c>
      <c r="U3" t="n">
        <v>0.3</v>
      </c>
      <c r="V3" t="n">
        <v>0.79</v>
      </c>
      <c r="W3" t="n">
        <v>0.4</v>
      </c>
      <c r="X3" t="n">
        <v>4.34</v>
      </c>
      <c r="Y3" t="n">
        <v>1</v>
      </c>
      <c r="Z3" t="n">
        <v>10</v>
      </c>
      <c r="AA3" t="n">
        <v>399.4877068502802</v>
      </c>
      <c r="AB3" t="n">
        <v>546.5967046663301</v>
      </c>
      <c r="AC3" t="n">
        <v>494.4302823262681</v>
      </c>
      <c r="AD3" t="n">
        <v>399487.7068502802</v>
      </c>
      <c r="AE3" t="n">
        <v>546596.7046663301</v>
      </c>
      <c r="AF3" t="n">
        <v>3.599141447792212e-06</v>
      </c>
      <c r="AG3" t="n">
        <v>8.324652777777777</v>
      </c>
      <c r="AH3" t="n">
        <v>494430.2823262681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3.7231</v>
      </c>
      <c r="E4" t="n">
        <v>26.86</v>
      </c>
      <c r="F4" t="n">
        <v>20.7</v>
      </c>
      <c r="G4" t="n">
        <v>10.44</v>
      </c>
      <c r="H4" t="n">
        <v>0.17</v>
      </c>
      <c r="I4" t="n">
        <v>119</v>
      </c>
      <c r="J4" t="n">
        <v>159.83</v>
      </c>
      <c r="K4" t="n">
        <v>50.28</v>
      </c>
      <c r="L4" t="n">
        <v>1.5</v>
      </c>
      <c r="M4" t="n">
        <v>117</v>
      </c>
      <c r="N4" t="n">
        <v>28.05</v>
      </c>
      <c r="O4" t="n">
        <v>19946.71</v>
      </c>
      <c r="P4" t="n">
        <v>244.57</v>
      </c>
      <c r="Q4" t="n">
        <v>1319.33</v>
      </c>
      <c r="R4" t="n">
        <v>172.4</v>
      </c>
      <c r="S4" t="n">
        <v>59.92</v>
      </c>
      <c r="T4" t="n">
        <v>55608.39</v>
      </c>
      <c r="U4" t="n">
        <v>0.35</v>
      </c>
      <c r="V4" t="n">
        <v>0.82</v>
      </c>
      <c r="W4" t="n">
        <v>0.35</v>
      </c>
      <c r="X4" t="n">
        <v>3.42</v>
      </c>
      <c r="Y4" t="n">
        <v>1</v>
      </c>
      <c r="Z4" t="n">
        <v>10</v>
      </c>
      <c r="AA4" t="n">
        <v>360.5225496145339</v>
      </c>
      <c r="AB4" t="n">
        <v>493.2828575149673</v>
      </c>
      <c r="AC4" t="n">
        <v>446.2046339205769</v>
      </c>
      <c r="AD4" t="n">
        <v>360522.549614534</v>
      </c>
      <c r="AE4" t="n">
        <v>493282.8575149673</v>
      </c>
      <c r="AF4" t="n">
        <v>3.855660794232373e-06</v>
      </c>
      <c r="AG4" t="n">
        <v>7.77199074074074</v>
      </c>
      <c r="AH4" t="n">
        <v>446204.6339205769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3.9098</v>
      </c>
      <c r="E5" t="n">
        <v>25.58</v>
      </c>
      <c r="F5" t="n">
        <v>20.09</v>
      </c>
      <c r="G5" t="n">
        <v>12.3</v>
      </c>
      <c r="H5" t="n">
        <v>0.19</v>
      </c>
      <c r="I5" t="n">
        <v>98</v>
      </c>
      <c r="J5" t="n">
        <v>160.19</v>
      </c>
      <c r="K5" t="n">
        <v>50.28</v>
      </c>
      <c r="L5" t="n">
        <v>1.75</v>
      </c>
      <c r="M5" t="n">
        <v>96</v>
      </c>
      <c r="N5" t="n">
        <v>28.16</v>
      </c>
      <c r="O5" t="n">
        <v>19990.53</v>
      </c>
      <c r="P5" t="n">
        <v>235.54</v>
      </c>
      <c r="Q5" t="n">
        <v>1319.49</v>
      </c>
      <c r="R5" t="n">
        <v>152.49</v>
      </c>
      <c r="S5" t="n">
        <v>59.92</v>
      </c>
      <c r="T5" t="n">
        <v>45759.03</v>
      </c>
      <c r="U5" t="n">
        <v>0.39</v>
      </c>
      <c r="V5" t="n">
        <v>0.85</v>
      </c>
      <c r="W5" t="n">
        <v>0.32</v>
      </c>
      <c r="X5" t="n">
        <v>2.81</v>
      </c>
      <c r="Y5" t="n">
        <v>1</v>
      </c>
      <c r="Z5" t="n">
        <v>10</v>
      </c>
      <c r="AA5" t="n">
        <v>342.7565811529848</v>
      </c>
      <c r="AB5" t="n">
        <v>468.9746756866637</v>
      </c>
      <c r="AC5" t="n">
        <v>424.2163908492191</v>
      </c>
      <c r="AD5" t="n">
        <v>342756.5811529848</v>
      </c>
      <c r="AE5" t="n">
        <v>468974.6756866637</v>
      </c>
      <c r="AF5" t="n">
        <v>4.049008238642456e-06</v>
      </c>
      <c r="AG5" t="n">
        <v>7.40162037037037</v>
      </c>
      <c r="AH5" t="n">
        <v>424216.3908492191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4.0605</v>
      </c>
      <c r="E6" t="n">
        <v>24.63</v>
      </c>
      <c r="F6" t="n">
        <v>19.63</v>
      </c>
      <c r="G6" t="n">
        <v>14.19</v>
      </c>
      <c r="H6" t="n">
        <v>0.22</v>
      </c>
      <c r="I6" t="n">
        <v>83</v>
      </c>
      <c r="J6" t="n">
        <v>160.54</v>
      </c>
      <c r="K6" t="n">
        <v>50.28</v>
      </c>
      <c r="L6" t="n">
        <v>2</v>
      </c>
      <c r="M6" t="n">
        <v>81</v>
      </c>
      <c r="N6" t="n">
        <v>28.26</v>
      </c>
      <c r="O6" t="n">
        <v>20034.4</v>
      </c>
      <c r="P6" t="n">
        <v>228.23</v>
      </c>
      <c r="Q6" t="n">
        <v>1319.16</v>
      </c>
      <c r="R6" t="n">
        <v>137.09</v>
      </c>
      <c r="S6" t="n">
        <v>59.92</v>
      </c>
      <c r="T6" t="n">
        <v>38134.72</v>
      </c>
      <c r="U6" t="n">
        <v>0.44</v>
      </c>
      <c r="V6" t="n">
        <v>0.87</v>
      </c>
      <c r="W6" t="n">
        <v>0.3</v>
      </c>
      <c r="X6" t="n">
        <v>2.35</v>
      </c>
      <c r="Y6" t="n">
        <v>1</v>
      </c>
      <c r="Z6" t="n">
        <v>10</v>
      </c>
      <c r="AA6" t="n">
        <v>318.2121417246405</v>
      </c>
      <c r="AB6" t="n">
        <v>435.3918908365575</v>
      </c>
      <c r="AC6" t="n">
        <v>393.8386998514724</v>
      </c>
      <c r="AD6" t="n">
        <v>318212.1417246405</v>
      </c>
      <c r="AE6" t="n">
        <v>435391.8908365575</v>
      </c>
      <c r="AF6" t="n">
        <v>4.205073904805283e-06</v>
      </c>
      <c r="AG6" t="n">
        <v>7.126736111111111</v>
      </c>
      <c r="AH6" t="n">
        <v>393838.6998514724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4.1787</v>
      </c>
      <c r="E7" t="n">
        <v>23.93</v>
      </c>
      <c r="F7" t="n">
        <v>19.29</v>
      </c>
      <c r="G7" t="n">
        <v>16.07</v>
      </c>
      <c r="H7" t="n">
        <v>0.25</v>
      </c>
      <c r="I7" t="n">
        <v>72</v>
      </c>
      <c r="J7" t="n">
        <v>160.9</v>
      </c>
      <c r="K7" t="n">
        <v>50.28</v>
      </c>
      <c r="L7" t="n">
        <v>2.25</v>
      </c>
      <c r="M7" t="n">
        <v>70</v>
      </c>
      <c r="N7" t="n">
        <v>28.37</v>
      </c>
      <c r="O7" t="n">
        <v>20078.3</v>
      </c>
      <c r="P7" t="n">
        <v>222.2</v>
      </c>
      <c r="Q7" t="n">
        <v>1319.37</v>
      </c>
      <c r="R7" t="n">
        <v>126.09</v>
      </c>
      <c r="S7" t="n">
        <v>59.92</v>
      </c>
      <c r="T7" t="n">
        <v>32690.94</v>
      </c>
      <c r="U7" t="n">
        <v>0.48</v>
      </c>
      <c r="V7" t="n">
        <v>0.88</v>
      </c>
      <c r="W7" t="n">
        <v>0.28</v>
      </c>
      <c r="X7" t="n">
        <v>2.01</v>
      </c>
      <c r="Y7" t="n">
        <v>1</v>
      </c>
      <c r="Z7" t="n">
        <v>10</v>
      </c>
      <c r="AA7" t="n">
        <v>308.4175468546725</v>
      </c>
      <c r="AB7" t="n">
        <v>421.9904940284381</v>
      </c>
      <c r="AC7" t="n">
        <v>381.7163135457414</v>
      </c>
      <c r="AD7" t="n">
        <v>308417.5468546725</v>
      </c>
      <c r="AE7" t="n">
        <v>421990.4940284381</v>
      </c>
      <c r="AF7" t="n">
        <v>4.327482410050445e-06</v>
      </c>
      <c r="AG7" t="n">
        <v>6.924189814814816</v>
      </c>
      <c r="AH7" t="n">
        <v>381716.3135457414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4.2672</v>
      </c>
      <c r="E8" t="n">
        <v>23.43</v>
      </c>
      <c r="F8" t="n">
        <v>19.05</v>
      </c>
      <c r="G8" t="n">
        <v>17.86</v>
      </c>
      <c r="H8" t="n">
        <v>0.27</v>
      </c>
      <c r="I8" t="n">
        <v>64</v>
      </c>
      <c r="J8" t="n">
        <v>161.26</v>
      </c>
      <c r="K8" t="n">
        <v>50.28</v>
      </c>
      <c r="L8" t="n">
        <v>2.5</v>
      </c>
      <c r="M8" t="n">
        <v>62</v>
      </c>
      <c r="N8" t="n">
        <v>28.48</v>
      </c>
      <c r="O8" t="n">
        <v>20122.23</v>
      </c>
      <c r="P8" t="n">
        <v>217.79</v>
      </c>
      <c r="Q8" t="n">
        <v>1319.17</v>
      </c>
      <c r="R8" t="n">
        <v>118.17</v>
      </c>
      <c r="S8" t="n">
        <v>59.92</v>
      </c>
      <c r="T8" t="n">
        <v>28770.64</v>
      </c>
      <c r="U8" t="n">
        <v>0.51</v>
      </c>
      <c r="V8" t="n">
        <v>0.89</v>
      </c>
      <c r="W8" t="n">
        <v>0.27</v>
      </c>
      <c r="X8" t="n">
        <v>1.77</v>
      </c>
      <c r="Y8" t="n">
        <v>1</v>
      </c>
      <c r="Z8" t="n">
        <v>10</v>
      </c>
      <c r="AA8" t="n">
        <v>301.6560489059823</v>
      </c>
      <c r="AB8" t="n">
        <v>412.7391142388034</v>
      </c>
      <c r="AC8" t="n">
        <v>373.3478724588363</v>
      </c>
      <c r="AD8" t="n">
        <v>301656.0489059823</v>
      </c>
      <c r="AE8" t="n">
        <v>412739.1142388034</v>
      </c>
      <c r="AF8" t="n">
        <v>4.41913344824162e-06</v>
      </c>
      <c r="AG8" t="n">
        <v>6.779513888888889</v>
      </c>
      <c r="AH8" t="n">
        <v>373347.8724588363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4.3597</v>
      </c>
      <c r="E9" t="n">
        <v>22.94</v>
      </c>
      <c r="F9" t="n">
        <v>18.78</v>
      </c>
      <c r="G9" t="n">
        <v>19.76</v>
      </c>
      <c r="H9" t="n">
        <v>0.3</v>
      </c>
      <c r="I9" t="n">
        <v>57</v>
      </c>
      <c r="J9" t="n">
        <v>161.61</v>
      </c>
      <c r="K9" t="n">
        <v>50.28</v>
      </c>
      <c r="L9" t="n">
        <v>2.75</v>
      </c>
      <c r="M9" t="n">
        <v>55</v>
      </c>
      <c r="N9" t="n">
        <v>28.58</v>
      </c>
      <c r="O9" t="n">
        <v>20166.2</v>
      </c>
      <c r="P9" t="n">
        <v>212.55</v>
      </c>
      <c r="Q9" t="n">
        <v>1319.15</v>
      </c>
      <c r="R9" t="n">
        <v>109.06</v>
      </c>
      <c r="S9" t="n">
        <v>59.92</v>
      </c>
      <c r="T9" t="n">
        <v>24250.28</v>
      </c>
      <c r="U9" t="n">
        <v>0.55</v>
      </c>
      <c r="V9" t="n">
        <v>0.91</v>
      </c>
      <c r="W9" t="n">
        <v>0.26</v>
      </c>
      <c r="X9" t="n">
        <v>1.5</v>
      </c>
      <c r="Y9" t="n">
        <v>1</v>
      </c>
      <c r="Z9" t="n">
        <v>10</v>
      </c>
      <c r="AA9" t="n">
        <v>294.4863731155871</v>
      </c>
      <c r="AB9" t="n">
        <v>402.9292475186123</v>
      </c>
      <c r="AC9" t="n">
        <v>364.4742456501858</v>
      </c>
      <c r="AD9" t="n">
        <v>294486.373115587</v>
      </c>
      <c r="AE9" t="n">
        <v>402929.2475186123</v>
      </c>
      <c r="AF9" t="n">
        <v>4.514926906238046e-06</v>
      </c>
      <c r="AG9" t="n">
        <v>6.637731481481482</v>
      </c>
      <c r="AH9" t="n">
        <v>364474.2456501858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4.4086</v>
      </c>
      <c r="E10" t="n">
        <v>22.68</v>
      </c>
      <c r="F10" t="n">
        <v>18.68</v>
      </c>
      <c r="G10" t="n">
        <v>21.56</v>
      </c>
      <c r="H10" t="n">
        <v>0.33</v>
      </c>
      <c r="I10" t="n">
        <v>52</v>
      </c>
      <c r="J10" t="n">
        <v>161.97</v>
      </c>
      <c r="K10" t="n">
        <v>50.28</v>
      </c>
      <c r="L10" t="n">
        <v>3</v>
      </c>
      <c r="M10" t="n">
        <v>50</v>
      </c>
      <c r="N10" t="n">
        <v>28.69</v>
      </c>
      <c r="O10" t="n">
        <v>20210.21</v>
      </c>
      <c r="P10" t="n">
        <v>209.92</v>
      </c>
      <c r="Q10" t="n">
        <v>1319.17</v>
      </c>
      <c r="R10" t="n">
        <v>107.32</v>
      </c>
      <c r="S10" t="n">
        <v>59.92</v>
      </c>
      <c r="T10" t="n">
        <v>23406.83</v>
      </c>
      <c r="U10" t="n">
        <v>0.5600000000000001</v>
      </c>
      <c r="V10" t="n">
        <v>0.91</v>
      </c>
      <c r="W10" t="n">
        <v>0.22</v>
      </c>
      <c r="X10" t="n">
        <v>1.41</v>
      </c>
      <c r="Y10" t="n">
        <v>1</v>
      </c>
      <c r="Z10" t="n">
        <v>10</v>
      </c>
      <c r="AA10" t="n">
        <v>279.4032464665703</v>
      </c>
      <c r="AB10" t="n">
        <v>382.2918482168429</v>
      </c>
      <c r="AC10" t="n">
        <v>345.8064507730055</v>
      </c>
      <c r="AD10" t="n">
        <v>279403.2464665703</v>
      </c>
      <c r="AE10" t="n">
        <v>382291.8482168429</v>
      </c>
      <c r="AF10" t="n">
        <v>4.565567988357238e-06</v>
      </c>
      <c r="AG10" t="n">
        <v>6.5625</v>
      </c>
      <c r="AH10" t="n">
        <v>345806.4507730055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4.4429</v>
      </c>
      <c r="E11" t="n">
        <v>22.51</v>
      </c>
      <c r="F11" t="n">
        <v>18.67</v>
      </c>
      <c r="G11" t="n">
        <v>23.83</v>
      </c>
      <c r="H11" t="n">
        <v>0.35</v>
      </c>
      <c r="I11" t="n">
        <v>47</v>
      </c>
      <c r="J11" t="n">
        <v>162.33</v>
      </c>
      <c r="K11" t="n">
        <v>50.28</v>
      </c>
      <c r="L11" t="n">
        <v>3.25</v>
      </c>
      <c r="M11" t="n">
        <v>45</v>
      </c>
      <c r="N11" t="n">
        <v>28.8</v>
      </c>
      <c r="O11" t="n">
        <v>20254.26</v>
      </c>
      <c r="P11" t="n">
        <v>207.94</v>
      </c>
      <c r="Q11" t="n">
        <v>1319.18</v>
      </c>
      <c r="R11" t="n">
        <v>106.14</v>
      </c>
      <c r="S11" t="n">
        <v>59.92</v>
      </c>
      <c r="T11" t="n">
        <v>22842.13</v>
      </c>
      <c r="U11" t="n">
        <v>0.5600000000000001</v>
      </c>
      <c r="V11" t="n">
        <v>0.91</v>
      </c>
      <c r="W11" t="n">
        <v>0.24</v>
      </c>
      <c r="X11" t="n">
        <v>1.39</v>
      </c>
      <c r="Y11" t="n">
        <v>1</v>
      </c>
      <c r="Z11" t="n">
        <v>10</v>
      </c>
      <c r="AA11" t="n">
        <v>277.0694347576285</v>
      </c>
      <c r="AB11" t="n">
        <v>379.0986240761628</v>
      </c>
      <c r="AC11" t="n">
        <v>342.9179834625936</v>
      </c>
      <c r="AD11" t="n">
        <v>277069.4347576285</v>
      </c>
      <c r="AE11" t="n">
        <v>379098.6240761628</v>
      </c>
      <c r="AF11" t="n">
        <v>4.601089238187265e-06</v>
      </c>
      <c r="AG11" t="n">
        <v>6.513310185185186</v>
      </c>
      <c r="AH11" t="n">
        <v>342917.9834625936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4.5005</v>
      </c>
      <c r="E12" t="n">
        <v>22.22</v>
      </c>
      <c r="F12" t="n">
        <v>18.51</v>
      </c>
      <c r="G12" t="n">
        <v>25.83</v>
      </c>
      <c r="H12" t="n">
        <v>0.38</v>
      </c>
      <c r="I12" t="n">
        <v>43</v>
      </c>
      <c r="J12" t="n">
        <v>162.68</v>
      </c>
      <c r="K12" t="n">
        <v>50.28</v>
      </c>
      <c r="L12" t="n">
        <v>3.5</v>
      </c>
      <c r="M12" t="n">
        <v>41</v>
      </c>
      <c r="N12" t="n">
        <v>28.9</v>
      </c>
      <c r="O12" t="n">
        <v>20298.34</v>
      </c>
      <c r="P12" t="n">
        <v>204.27</v>
      </c>
      <c r="Q12" t="n">
        <v>1319.17</v>
      </c>
      <c r="R12" t="n">
        <v>100.81</v>
      </c>
      <c r="S12" t="n">
        <v>59.92</v>
      </c>
      <c r="T12" t="n">
        <v>20195.44</v>
      </c>
      <c r="U12" t="n">
        <v>0.59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272.5404448900096</v>
      </c>
      <c r="AB12" t="n">
        <v>372.9018603343551</v>
      </c>
      <c r="AC12" t="n">
        <v>337.3126301550915</v>
      </c>
      <c r="AD12" t="n">
        <v>272540.4448900096</v>
      </c>
      <c r="AE12" t="n">
        <v>372901.8603343551</v>
      </c>
      <c r="AF12" t="n">
        <v>4.660740083382877e-06</v>
      </c>
      <c r="AG12" t="n">
        <v>6.429398148148148</v>
      </c>
      <c r="AH12" t="n">
        <v>337312.6301550915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4.541</v>
      </c>
      <c r="E13" t="n">
        <v>22.02</v>
      </c>
      <c r="F13" t="n">
        <v>18.41</v>
      </c>
      <c r="G13" t="n">
        <v>27.61</v>
      </c>
      <c r="H13" t="n">
        <v>0.41</v>
      </c>
      <c r="I13" t="n">
        <v>40</v>
      </c>
      <c r="J13" t="n">
        <v>163.04</v>
      </c>
      <c r="K13" t="n">
        <v>50.28</v>
      </c>
      <c r="L13" t="n">
        <v>3.75</v>
      </c>
      <c r="M13" t="n">
        <v>38</v>
      </c>
      <c r="N13" t="n">
        <v>29.01</v>
      </c>
      <c r="O13" t="n">
        <v>20342.46</v>
      </c>
      <c r="P13" t="n">
        <v>201.22</v>
      </c>
      <c r="Q13" t="n">
        <v>1319.21</v>
      </c>
      <c r="R13" t="n">
        <v>97.39</v>
      </c>
      <c r="S13" t="n">
        <v>59.92</v>
      </c>
      <c r="T13" t="n">
        <v>18499.39</v>
      </c>
      <c r="U13" t="n">
        <v>0.62</v>
      </c>
      <c r="V13" t="n">
        <v>0.92</v>
      </c>
      <c r="W13" t="n">
        <v>0.23</v>
      </c>
      <c r="X13" t="n">
        <v>1.13</v>
      </c>
      <c r="Y13" t="n">
        <v>1</v>
      </c>
      <c r="Z13" t="n">
        <v>10</v>
      </c>
      <c r="AA13" t="n">
        <v>269.3209465709914</v>
      </c>
      <c r="AB13" t="n">
        <v>368.4968007000328</v>
      </c>
      <c r="AC13" t="n">
        <v>333.3279832297289</v>
      </c>
      <c r="AD13" t="n">
        <v>269320.9465709914</v>
      </c>
      <c r="AE13" t="n">
        <v>368496.8007000329</v>
      </c>
      <c r="AF13" t="n">
        <v>4.702682083911043e-06</v>
      </c>
      <c r="AG13" t="n">
        <v>6.371527777777778</v>
      </c>
      <c r="AH13" t="n">
        <v>333327.9832297289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4.58</v>
      </c>
      <c r="E14" t="n">
        <v>21.83</v>
      </c>
      <c r="F14" t="n">
        <v>18.32</v>
      </c>
      <c r="G14" t="n">
        <v>29.7</v>
      </c>
      <c r="H14" t="n">
        <v>0.43</v>
      </c>
      <c r="I14" t="n">
        <v>37</v>
      </c>
      <c r="J14" t="n">
        <v>163.4</v>
      </c>
      <c r="K14" t="n">
        <v>50.28</v>
      </c>
      <c r="L14" t="n">
        <v>4</v>
      </c>
      <c r="M14" t="n">
        <v>35</v>
      </c>
      <c r="N14" t="n">
        <v>29.12</v>
      </c>
      <c r="O14" t="n">
        <v>20386.62</v>
      </c>
      <c r="P14" t="n">
        <v>198.18</v>
      </c>
      <c r="Q14" t="n">
        <v>1319.12</v>
      </c>
      <c r="R14" t="n">
        <v>94.54000000000001</v>
      </c>
      <c r="S14" t="n">
        <v>59.92</v>
      </c>
      <c r="T14" t="n">
        <v>17091.31</v>
      </c>
      <c r="U14" t="n">
        <v>0.63</v>
      </c>
      <c r="V14" t="n">
        <v>0.93</v>
      </c>
      <c r="W14" t="n">
        <v>0.22</v>
      </c>
      <c r="X14" t="n">
        <v>1.04</v>
      </c>
      <c r="Y14" t="n">
        <v>1</v>
      </c>
      <c r="Z14" t="n">
        <v>10</v>
      </c>
      <c r="AA14" t="n">
        <v>266.2345534380202</v>
      </c>
      <c r="AB14" t="n">
        <v>364.2738614534464</v>
      </c>
      <c r="AC14" t="n">
        <v>329.5080753779043</v>
      </c>
      <c r="AD14" t="n">
        <v>266234.5534380202</v>
      </c>
      <c r="AE14" t="n">
        <v>364273.8614534464</v>
      </c>
      <c r="AF14" t="n">
        <v>4.743070677012239e-06</v>
      </c>
      <c r="AG14" t="n">
        <v>6.316550925925926</v>
      </c>
      <c r="AH14" t="n">
        <v>329508.0753779043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4.6243</v>
      </c>
      <c r="E15" t="n">
        <v>21.62</v>
      </c>
      <c r="F15" t="n">
        <v>18.2</v>
      </c>
      <c r="G15" t="n">
        <v>32.13</v>
      </c>
      <c r="H15" t="n">
        <v>0.46</v>
      </c>
      <c r="I15" t="n">
        <v>34</v>
      </c>
      <c r="J15" t="n">
        <v>163.76</v>
      </c>
      <c r="K15" t="n">
        <v>50.28</v>
      </c>
      <c r="L15" t="n">
        <v>4.25</v>
      </c>
      <c r="M15" t="n">
        <v>32</v>
      </c>
      <c r="N15" t="n">
        <v>29.23</v>
      </c>
      <c r="O15" t="n">
        <v>20430.81</v>
      </c>
      <c r="P15" t="n">
        <v>194.81</v>
      </c>
      <c r="Q15" t="n">
        <v>1319.13</v>
      </c>
      <c r="R15" t="n">
        <v>90.72</v>
      </c>
      <c r="S15" t="n">
        <v>59.92</v>
      </c>
      <c r="T15" t="n">
        <v>15196.27</v>
      </c>
      <c r="U15" t="n">
        <v>0.66</v>
      </c>
      <c r="V15" t="n">
        <v>0.93</v>
      </c>
      <c r="W15" t="n">
        <v>0.22</v>
      </c>
      <c r="X15" t="n">
        <v>0.93</v>
      </c>
      <c r="Y15" t="n">
        <v>1</v>
      </c>
      <c r="Z15" t="n">
        <v>10</v>
      </c>
      <c r="AA15" t="n">
        <v>262.7950423128979</v>
      </c>
      <c r="AB15" t="n">
        <v>359.5677705915326</v>
      </c>
      <c r="AC15" t="n">
        <v>325.2511272228115</v>
      </c>
      <c r="AD15" t="n">
        <v>262795.0423128979</v>
      </c>
      <c r="AE15" t="n">
        <v>359567.7705915326</v>
      </c>
      <c r="AF15" t="n">
        <v>4.788947976355391e-06</v>
      </c>
      <c r="AG15" t="n">
        <v>6.255787037037038</v>
      </c>
      <c r="AH15" t="n">
        <v>325251.1272228115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18.15</v>
      </c>
      <c r="G16" t="n">
        <v>34.03</v>
      </c>
      <c r="H16" t="n">
        <v>0.49</v>
      </c>
      <c r="I16" t="n">
        <v>32</v>
      </c>
      <c r="J16" t="n">
        <v>164.12</v>
      </c>
      <c r="K16" t="n">
        <v>50.28</v>
      </c>
      <c r="L16" t="n">
        <v>4.5</v>
      </c>
      <c r="M16" t="n">
        <v>30</v>
      </c>
      <c r="N16" t="n">
        <v>29.34</v>
      </c>
      <c r="O16" t="n">
        <v>20475.04</v>
      </c>
      <c r="P16" t="n">
        <v>192.45</v>
      </c>
      <c r="Q16" t="n">
        <v>1319.15</v>
      </c>
      <c r="R16" t="n">
        <v>89.05</v>
      </c>
      <c r="S16" t="n">
        <v>59.92</v>
      </c>
      <c r="T16" t="n">
        <v>14368.48</v>
      </c>
      <c r="U16" t="n">
        <v>0.67</v>
      </c>
      <c r="V16" t="n">
        <v>0.9399999999999999</v>
      </c>
      <c r="W16" t="n">
        <v>0.21</v>
      </c>
      <c r="X16" t="n">
        <v>0.87</v>
      </c>
      <c r="Y16" t="n">
        <v>1</v>
      </c>
      <c r="Z16" t="n">
        <v>10</v>
      </c>
      <c r="AA16" t="n">
        <v>260.65119898284</v>
      </c>
      <c r="AB16" t="n">
        <v>356.6344695676548</v>
      </c>
      <c r="AC16" t="n">
        <v>322.5977763317387</v>
      </c>
      <c r="AD16" t="n">
        <v>260651.19898284</v>
      </c>
      <c r="AE16" t="n">
        <v>356634.4695676548</v>
      </c>
      <c r="AF16" t="n">
        <v>4.815977265584654e-06</v>
      </c>
      <c r="AG16" t="n">
        <v>6.221064814814816</v>
      </c>
      <c r="AH16" t="n">
        <v>322597.7763317387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4.6768</v>
      </c>
      <c r="E17" t="n">
        <v>21.38</v>
      </c>
      <c r="F17" t="n">
        <v>18.09</v>
      </c>
      <c r="G17" t="n">
        <v>36.18</v>
      </c>
      <c r="H17" t="n">
        <v>0.51</v>
      </c>
      <c r="I17" t="n">
        <v>30</v>
      </c>
      <c r="J17" t="n">
        <v>164.48</v>
      </c>
      <c r="K17" t="n">
        <v>50.28</v>
      </c>
      <c r="L17" t="n">
        <v>4.75</v>
      </c>
      <c r="M17" t="n">
        <v>28</v>
      </c>
      <c r="N17" t="n">
        <v>29.45</v>
      </c>
      <c r="O17" t="n">
        <v>20519.3</v>
      </c>
      <c r="P17" t="n">
        <v>189.7</v>
      </c>
      <c r="Q17" t="n">
        <v>1319.16</v>
      </c>
      <c r="R17" t="n">
        <v>87.15000000000001</v>
      </c>
      <c r="S17" t="n">
        <v>59.92</v>
      </c>
      <c r="T17" t="n">
        <v>13429.33</v>
      </c>
      <c r="U17" t="n">
        <v>0.6899999999999999</v>
      </c>
      <c r="V17" t="n">
        <v>0.9399999999999999</v>
      </c>
      <c r="W17" t="n">
        <v>0.21</v>
      </c>
      <c r="X17" t="n">
        <v>0.8100000000000001</v>
      </c>
      <c r="Y17" t="n">
        <v>1</v>
      </c>
      <c r="Z17" t="n">
        <v>10</v>
      </c>
      <c r="AA17" t="n">
        <v>258.2982484849445</v>
      </c>
      <c r="AB17" t="n">
        <v>353.4150588915844</v>
      </c>
      <c r="AC17" t="n">
        <v>319.6856216921213</v>
      </c>
      <c r="AD17" t="n">
        <v>258298.2484849445</v>
      </c>
      <c r="AE17" t="n">
        <v>353415.0588915843</v>
      </c>
      <c r="AF17" t="n">
        <v>4.843317236299309e-06</v>
      </c>
      <c r="AG17" t="n">
        <v>6.186342592592593</v>
      </c>
      <c r="AH17" t="n">
        <v>319685.6216921213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4.7084</v>
      </c>
      <c r="E18" t="n">
        <v>21.24</v>
      </c>
      <c r="F18" t="n">
        <v>18.01</v>
      </c>
      <c r="G18" t="n">
        <v>38.6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26</v>
      </c>
      <c r="N18" t="n">
        <v>29.55</v>
      </c>
      <c r="O18" t="n">
        <v>20563.61</v>
      </c>
      <c r="P18" t="n">
        <v>186.64</v>
      </c>
      <c r="Q18" t="n">
        <v>1319.2</v>
      </c>
      <c r="R18" t="n">
        <v>84.27</v>
      </c>
      <c r="S18" t="n">
        <v>59.92</v>
      </c>
      <c r="T18" t="n">
        <v>12001.07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255.617304252376</v>
      </c>
      <c r="AB18" t="n">
        <v>349.7468727175068</v>
      </c>
      <c r="AC18" t="n">
        <v>316.3675220582712</v>
      </c>
      <c r="AD18" t="n">
        <v>255617.3042523761</v>
      </c>
      <c r="AE18" t="n">
        <v>349746.8727175068</v>
      </c>
      <c r="AF18" t="n">
        <v>4.876042352760791e-06</v>
      </c>
      <c r="AG18" t="n">
        <v>6.145833333333333</v>
      </c>
      <c r="AH18" t="n">
        <v>316367.5220582712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4.7411</v>
      </c>
      <c r="E19" t="n">
        <v>21.09</v>
      </c>
      <c r="F19" t="n">
        <v>17.93</v>
      </c>
      <c r="G19" t="n">
        <v>41.38</v>
      </c>
      <c r="H19" t="n">
        <v>0.5600000000000001</v>
      </c>
      <c r="I19" t="n">
        <v>26</v>
      </c>
      <c r="J19" t="n">
        <v>165.19</v>
      </c>
      <c r="K19" t="n">
        <v>50.28</v>
      </c>
      <c r="L19" t="n">
        <v>5.25</v>
      </c>
      <c r="M19" t="n">
        <v>24</v>
      </c>
      <c r="N19" t="n">
        <v>29.66</v>
      </c>
      <c r="O19" t="n">
        <v>20607.95</v>
      </c>
      <c r="P19" t="n">
        <v>183.24</v>
      </c>
      <c r="Q19" t="n">
        <v>1319.14</v>
      </c>
      <c r="R19" t="n">
        <v>82.27</v>
      </c>
      <c r="S19" t="n">
        <v>59.92</v>
      </c>
      <c r="T19" t="n">
        <v>11009.34</v>
      </c>
      <c r="U19" t="n">
        <v>0.73</v>
      </c>
      <c r="V19" t="n">
        <v>0.95</v>
      </c>
      <c r="W19" t="n">
        <v>0.19</v>
      </c>
      <c r="X19" t="n">
        <v>0.65</v>
      </c>
      <c r="Y19" t="n">
        <v>1</v>
      </c>
      <c r="Z19" t="n">
        <v>10</v>
      </c>
      <c r="AA19" t="n">
        <v>252.7677148778984</v>
      </c>
      <c r="AB19" t="n">
        <v>345.8479388203378</v>
      </c>
      <c r="AC19" t="n">
        <v>312.8406969400586</v>
      </c>
      <c r="AD19" t="n">
        <v>252767.7148778984</v>
      </c>
      <c r="AE19" t="n">
        <v>345847.9388203378</v>
      </c>
      <c r="AF19" t="n">
        <v>4.909906634668717e-06</v>
      </c>
      <c r="AG19" t="n">
        <v>6.102430555555556</v>
      </c>
      <c r="AH19" t="n">
        <v>312840.6969400586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4.7348</v>
      </c>
      <c r="E20" t="n">
        <v>21.12</v>
      </c>
      <c r="F20" t="n">
        <v>17.99</v>
      </c>
      <c r="G20" t="n">
        <v>43.18</v>
      </c>
      <c r="H20" t="n">
        <v>0.59</v>
      </c>
      <c r="I20" t="n">
        <v>25</v>
      </c>
      <c r="J20" t="n">
        <v>165.55</v>
      </c>
      <c r="K20" t="n">
        <v>50.28</v>
      </c>
      <c r="L20" t="n">
        <v>5.5</v>
      </c>
      <c r="M20" t="n">
        <v>23</v>
      </c>
      <c r="N20" t="n">
        <v>29.77</v>
      </c>
      <c r="O20" t="n">
        <v>20652.33</v>
      </c>
      <c r="P20" t="n">
        <v>182.77</v>
      </c>
      <c r="Q20" t="n">
        <v>1319.1</v>
      </c>
      <c r="R20" t="n">
        <v>84.04000000000001</v>
      </c>
      <c r="S20" t="n">
        <v>59.92</v>
      </c>
      <c r="T20" t="n">
        <v>11899.63</v>
      </c>
      <c r="U20" t="n">
        <v>0.71</v>
      </c>
      <c r="V20" t="n">
        <v>0.9399999999999999</v>
      </c>
      <c r="W20" t="n">
        <v>0.2</v>
      </c>
      <c r="X20" t="n">
        <v>0.71</v>
      </c>
      <c r="Y20" t="n">
        <v>1</v>
      </c>
      <c r="Z20" t="n">
        <v>10</v>
      </c>
      <c r="AA20" t="n">
        <v>252.837758369502</v>
      </c>
      <c r="AB20" t="n">
        <v>345.9437754156505</v>
      </c>
      <c r="AC20" t="n">
        <v>312.9273870252222</v>
      </c>
      <c r="AD20" t="n">
        <v>252837.758369502</v>
      </c>
      <c r="AE20" t="n">
        <v>345943.7754156505</v>
      </c>
      <c r="AF20" t="n">
        <v>4.903382323475446e-06</v>
      </c>
      <c r="AG20" t="n">
        <v>6.111111111111112</v>
      </c>
      <c r="AH20" t="n">
        <v>312927.3870252222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4.7512</v>
      </c>
      <c r="E21" t="n">
        <v>21.05</v>
      </c>
      <c r="F21" t="n">
        <v>17.95</v>
      </c>
      <c r="G21" t="n">
        <v>44.87</v>
      </c>
      <c r="H21" t="n">
        <v>0.61</v>
      </c>
      <c r="I21" t="n">
        <v>24</v>
      </c>
      <c r="J21" t="n">
        <v>165.91</v>
      </c>
      <c r="K21" t="n">
        <v>50.28</v>
      </c>
      <c r="L21" t="n">
        <v>5.75</v>
      </c>
      <c r="M21" t="n">
        <v>22</v>
      </c>
      <c r="N21" t="n">
        <v>29.88</v>
      </c>
      <c r="O21" t="n">
        <v>20696.74</v>
      </c>
      <c r="P21" t="n">
        <v>180.04</v>
      </c>
      <c r="Q21" t="n">
        <v>1319.14</v>
      </c>
      <c r="R21" t="n">
        <v>82.63</v>
      </c>
      <c r="S21" t="n">
        <v>59.92</v>
      </c>
      <c r="T21" t="n">
        <v>11202.12</v>
      </c>
      <c r="U21" t="n">
        <v>0.73</v>
      </c>
      <c r="V21" t="n">
        <v>0.95</v>
      </c>
      <c r="W21" t="n">
        <v>0.2</v>
      </c>
      <c r="X21" t="n">
        <v>0.67</v>
      </c>
      <c r="Y21" t="n">
        <v>1</v>
      </c>
      <c r="Z21" t="n">
        <v>10</v>
      </c>
      <c r="AA21" t="n">
        <v>250.8998231967335</v>
      </c>
      <c r="AB21" t="n">
        <v>343.2922070166043</v>
      </c>
      <c r="AC21" t="n">
        <v>310.5288805926805</v>
      </c>
      <c r="AD21" t="n">
        <v>250899.8231967335</v>
      </c>
      <c r="AE21" t="n">
        <v>343292.2070166043</v>
      </c>
      <c r="AF21" t="n">
        <v>4.920366244676975e-06</v>
      </c>
      <c r="AG21" t="n">
        <v>6.090856481481482</v>
      </c>
      <c r="AH21" t="n">
        <v>310528.8805926805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4.782</v>
      </c>
      <c r="E22" t="n">
        <v>20.91</v>
      </c>
      <c r="F22" t="n">
        <v>17.88</v>
      </c>
      <c r="G22" t="n">
        <v>48.76</v>
      </c>
      <c r="H22" t="n">
        <v>0.64</v>
      </c>
      <c r="I22" t="n">
        <v>22</v>
      </c>
      <c r="J22" t="n">
        <v>166.27</v>
      </c>
      <c r="K22" t="n">
        <v>50.28</v>
      </c>
      <c r="L22" t="n">
        <v>6</v>
      </c>
      <c r="M22" t="n">
        <v>20</v>
      </c>
      <c r="N22" t="n">
        <v>29.99</v>
      </c>
      <c r="O22" t="n">
        <v>20741.2</v>
      </c>
      <c r="P22" t="n">
        <v>175.99</v>
      </c>
      <c r="Q22" t="n">
        <v>1319.09</v>
      </c>
      <c r="R22" t="n">
        <v>80.14</v>
      </c>
      <c r="S22" t="n">
        <v>59.92</v>
      </c>
      <c r="T22" t="n">
        <v>9966.290000000001</v>
      </c>
      <c r="U22" t="n">
        <v>0.75</v>
      </c>
      <c r="V22" t="n">
        <v>0.95</v>
      </c>
      <c r="W22" t="n">
        <v>0.2</v>
      </c>
      <c r="X22" t="n">
        <v>0.6</v>
      </c>
      <c r="Y22" t="n">
        <v>1</v>
      </c>
      <c r="Z22" t="n">
        <v>10</v>
      </c>
      <c r="AA22" t="n">
        <v>247.8522116099799</v>
      </c>
      <c r="AB22" t="n">
        <v>339.1223303924758</v>
      </c>
      <c r="AC22" t="n">
        <v>306.7569711410989</v>
      </c>
      <c r="AD22" t="n">
        <v>247852.2116099799</v>
      </c>
      <c r="AE22" t="n">
        <v>339122.3303924758</v>
      </c>
      <c r="AF22" t="n">
        <v>4.952262877177407e-06</v>
      </c>
      <c r="AG22" t="n">
        <v>6.050347222222222</v>
      </c>
      <c r="AH22" t="n">
        <v>306756.9711410989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4.7998</v>
      </c>
      <c r="E23" t="n">
        <v>20.83</v>
      </c>
      <c r="F23" t="n">
        <v>17.83</v>
      </c>
      <c r="G23" t="n">
        <v>50.95</v>
      </c>
      <c r="H23" t="n">
        <v>0.66</v>
      </c>
      <c r="I23" t="n">
        <v>21</v>
      </c>
      <c r="J23" t="n">
        <v>166.64</v>
      </c>
      <c r="K23" t="n">
        <v>50.28</v>
      </c>
      <c r="L23" t="n">
        <v>6.25</v>
      </c>
      <c r="M23" t="n">
        <v>19</v>
      </c>
      <c r="N23" t="n">
        <v>30.11</v>
      </c>
      <c r="O23" t="n">
        <v>20785.69</v>
      </c>
      <c r="P23" t="n">
        <v>173.6</v>
      </c>
      <c r="Q23" t="n">
        <v>1319.12</v>
      </c>
      <c r="R23" t="n">
        <v>78.63</v>
      </c>
      <c r="S23" t="n">
        <v>59.92</v>
      </c>
      <c r="T23" t="n">
        <v>9216.84</v>
      </c>
      <c r="U23" t="n">
        <v>0.76</v>
      </c>
      <c r="V23" t="n">
        <v>0.95</v>
      </c>
      <c r="W23" t="n">
        <v>0.2</v>
      </c>
      <c r="X23" t="n">
        <v>0.5600000000000001</v>
      </c>
      <c r="Y23" t="n">
        <v>1</v>
      </c>
      <c r="Z23" t="n">
        <v>10</v>
      </c>
      <c r="AA23" t="n">
        <v>246.0629970443503</v>
      </c>
      <c r="AB23" t="n">
        <v>336.6742480892069</v>
      </c>
      <c r="AC23" t="n">
        <v>304.5425303769483</v>
      </c>
      <c r="AD23" t="n">
        <v>246062.9970443503</v>
      </c>
      <c r="AE23" t="n">
        <v>336674.2480892069</v>
      </c>
      <c r="AF23" t="n">
        <v>4.970696645310773e-06</v>
      </c>
      <c r="AG23" t="n">
        <v>6.027199074074074</v>
      </c>
      <c r="AH23" t="n">
        <v>304542.5303769482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4.8123</v>
      </c>
      <c r="E24" t="n">
        <v>20.78</v>
      </c>
      <c r="F24" t="n">
        <v>17.81</v>
      </c>
      <c r="G24" t="n">
        <v>53.43</v>
      </c>
      <c r="H24" t="n">
        <v>0.6899999999999999</v>
      </c>
      <c r="I24" t="n">
        <v>20</v>
      </c>
      <c r="J24" t="n">
        <v>167</v>
      </c>
      <c r="K24" t="n">
        <v>50.28</v>
      </c>
      <c r="L24" t="n">
        <v>6.5</v>
      </c>
      <c r="M24" t="n">
        <v>16</v>
      </c>
      <c r="N24" t="n">
        <v>30.22</v>
      </c>
      <c r="O24" t="n">
        <v>20830.22</v>
      </c>
      <c r="P24" t="n">
        <v>169.72</v>
      </c>
      <c r="Q24" t="n">
        <v>1319.16</v>
      </c>
      <c r="R24" t="n">
        <v>77.88</v>
      </c>
      <c r="S24" t="n">
        <v>59.92</v>
      </c>
      <c r="T24" t="n">
        <v>8843.360000000001</v>
      </c>
      <c r="U24" t="n">
        <v>0.77</v>
      </c>
      <c r="V24" t="n">
        <v>0.95</v>
      </c>
      <c r="W24" t="n">
        <v>0.2</v>
      </c>
      <c r="X24" t="n">
        <v>0.53</v>
      </c>
      <c r="Y24" t="n">
        <v>1</v>
      </c>
      <c r="Z24" t="n">
        <v>10</v>
      </c>
      <c r="AA24" t="n">
        <v>243.7408531544739</v>
      </c>
      <c r="AB24" t="n">
        <v>333.4969883733215</v>
      </c>
      <c r="AC24" t="n">
        <v>301.6685038690338</v>
      </c>
      <c r="AD24" t="n">
        <v>243740.8531544739</v>
      </c>
      <c r="AE24" t="n">
        <v>333496.9883733215</v>
      </c>
      <c r="AF24" t="n">
        <v>4.983641707202181e-06</v>
      </c>
      <c r="AG24" t="n">
        <v>6.012731481481482</v>
      </c>
      <c r="AH24" t="n">
        <v>301668.5038690338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4.8264</v>
      </c>
      <c r="E25" t="n">
        <v>20.72</v>
      </c>
      <c r="F25" t="n">
        <v>17.78</v>
      </c>
      <c r="G25" t="n">
        <v>56.16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15</v>
      </c>
      <c r="N25" t="n">
        <v>30.33</v>
      </c>
      <c r="O25" t="n">
        <v>20874.78</v>
      </c>
      <c r="P25" t="n">
        <v>167.6</v>
      </c>
      <c r="Q25" t="n">
        <v>1319.1</v>
      </c>
      <c r="R25" t="n">
        <v>76.91</v>
      </c>
      <c r="S25" t="n">
        <v>59.92</v>
      </c>
      <c r="T25" t="n">
        <v>8362.969999999999</v>
      </c>
      <c r="U25" t="n">
        <v>0.78</v>
      </c>
      <c r="V25" t="n">
        <v>0.96</v>
      </c>
      <c r="W25" t="n">
        <v>0.2</v>
      </c>
      <c r="X25" t="n">
        <v>0.51</v>
      </c>
      <c r="Y25" t="n">
        <v>1</v>
      </c>
      <c r="Z25" t="n">
        <v>10</v>
      </c>
      <c r="AA25" t="n">
        <v>242.0800128610227</v>
      </c>
      <c r="AB25" t="n">
        <v>331.2245534127202</v>
      </c>
      <c r="AC25" t="n">
        <v>299.6129469116891</v>
      </c>
      <c r="AD25" t="n">
        <v>242080.0128610227</v>
      </c>
      <c r="AE25" t="n">
        <v>331224.5534127202</v>
      </c>
      <c r="AF25" t="n">
        <v>4.998243737015691e-06</v>
      </c>
      <c r="AG25" t="n">
        <v>5.99537037037037</v>
      </c>
      <c r="AH25" t="n">
        <v>299612.9469116891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4.862</v>
      </c>
      <c r="E26" t="n">
        <v>20.57</v>
      </c>
      <c r="F26" t="n">
        <v>17.66</v>
      </c>
      <c r="G26" t="n">
        <v>58.88</v>
      </c>
      <c r="H26" t="n">
        <v>0.74</v>
      </c>
      <c r="I26" t="n">
        <v>18</v>
      </c>
      <c r="J26" t="n">
        <v>167.72</v>
      </c>
      <c r="K26" t="n">
        <v>50.28</v>
      </c>
      <c r="L26" t="n">
        <v>7</v>
      </c>
      <c r="M26" t="n">
        <v>8</v>
      </c>
      <c r="N26" t="n">
        <v>30.44</v>
      </c>
      <c r="O26" t="n">
        <v>20919.39</v>
      </c>
      <c r="P26" t="n">
        <v>163.89</v>
      </c>
      <c r="Q26" t="n">
        <v>1319.08</v>
      </c>
      <c r="R26" t="n">
        <v>72.41</v>
      </c>
      <c r="S26" t="n">
        <v>59.92</v>
      </c>
      <c r="T26" t="n">
        <v>6120.38</v>
      </c>
      <c r="U26" t="n">
        <v>0.83</v>
      </c>
      <c r="V26" t="n">
        <v>0.96</v>
      </c>
      <c r="W26" t="n">
        <v>0.21</v>
      </c>
      <c r="X26" t="n">
        <v>0.39</v>
      </c>
      <c r="Y26" t="n">
        <v>1</v>
      </c>
      <c r="Z26" t="n">
        <v>10</v>
      </c>
      <c r="AA26" t="n">
        <v>239.0775012498946</v>
      </c>
      <c r="AB26" t="n">
        <v>327.1163845649131</v>
      </c>
      <c r="AC26" t="n">
        <v>295.8968559328642</v>
      </c>
      <c r="AD26" t="n">
        <v>239077.5012498946</v>
      </c>
      <c r="AE26" t="n">
        <v>327116.3845649131</v>
      </c>
      <c r="AF26" t="n">
        <v>5.035111273282424e-06</v>
      </c>
      <c r="AG26" t="n">
        <v>5.951967592592593</v>
      </c>
      <c r="AH26" t="n">
        <v>295896.8559328642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4.8225</v>
      </c>
      <c r="E27" t="n">
        <v>20.74</v>
      </c>
      <c r="F27" t="n">
        <v>17.83</v>
      </c>
      <c r="G27" t="n">
        <v>59.44</v>
      </c>
      <c r="H27" t="n">
        <v>0.76</v>
      </c>
      <c r="I27" t="n">
        <v>18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165.18</v>
      </c>
      <c r="Q27" t="n">
        <v>1319.08</v>
      </c>
      <c r="R27" t="n">
        <v>78.59</v>
      </c>
      <c r="S27" t="n">
        <v>59.92</v>
      </c>
      <c r="T27" t="n">
        <v>9212.09</v>
      </c>
      <c r="U27" t="n">
        <v>0.76</v>
      </c>
      <c r="V27" t="n">
        <v>0.95</v>
      </c>
      <c r="W27" t="n">
        <v>0.2</v>
      </c>
      <c r="X27" t="n">
        <v>0.5600000000000001</v>
      </c>
      <c r="Y27" t="n">
        <v>1</v>
      </c>
      <c r="Z27" t="n">
        <v>10</v>
      </c>
      <c r="AA27" t="n">
        <v>241.2448536992237</v>
      </c>
      <c r="AB27" t="n">
        <v>330.0818518029256</v>
      </c>
      <c r="AC27" t="n">
        <v>298.5793031397412</v>
      </c>
      <c r="AD27" t="n">
        <v>241244.8536992237</v>
      </c>
      <c r="AE27" t="n">
        <v>330081.8518029256</v>
      </c>
      <c r="AF27" t="n">
        <v>4.994204877705571e-06</v>
      </c>
      <c r="AG27" t="n">
        <v>6.001157407407407</v>
      </c>
      <c r="AH27" t="n">
        <v>298579.3031397412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4.8228</v>
      </c>
      <c r="E28" t="n">
        <v>20.74</v>
      </c>
      <c r="F28" t="n">
        <v>17.83</v>
      </c>
      <c r="G28" t="n">
        <v>59.44</v>
      </c>
      <c r="H28" t="n">
        <v>0.79</v>
      </c>
      <c r="I28" t="n">
        <v>18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165.4</v>
      </c>
      <c r="Q28" t="n">
        <v>1319.08</v>
      </c>
      <c r="R28" t="n">
        <v>78.38</v>
      </c>
      <c r="S28" t="n">
        <v>59.92</v>
      </c>
      <c r="T28" t="n">
        <v>9102.75</v>
      </c>
      <c r="U28" t="n">
        <v>0.76</v>
      </c>
      <c r="V28" t="n">
        <v>0.95</v>
      </c>
      <c r="W28" t="n">
        <v>0.21</v>
      </c>
      <c r="X28" t="n">
        <v>0.55</v>
      </c>
      <c r="Y28" t="n">
        <v>1</v>
      </c>
      <c r="Z28" t="n">
        <v>10</v>
      </c>
      <c r="AA28" t="n">
        <v>241.3476181152969</v>
      </c>
      <c r="AB28" t="n">
        <v>330.2224586106428</v>
      </c>
      <c r="AC28" t="n">
        <v>298.7064906310728</v>
      </c>
      <c r="AD28" t="n">
        <v>241347.6181152969</v>
      </c>
      <c r="AE28" t="n">
        <v>330222.4586106428</v>
      </c>
      <c r="AF28" t="n">
        <v>4.994515559190966e-06</v>
      </c>
      <c r="AG28" t="n">
        <v>6.001157407407407</v>
      </c>
      <c r="AH28" t="n">
        <v>298706.4906310728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2.4579</v>
      </c>
      <c r="E2" t="n">
        <v>40.69</v>
      </c>
      <c r="F2" t="n">
        <v>25.69</v>
      </c>
      <c r="G2" t="n">
        <v>5.49</v>
      </c>
      <c r="H2" t="n">
        <v>0.08</v>
      </c>
      <c r="I2" t="n">
        <v>281</v>
      </c>
      <c r="J2" t="n">
        <v>222.93</v>
      </c>
      <c r="K2" t="n">
        <v>56.94</v>
      </c>
      <c r="L2" t="n">
        <v>1</v>
      </c>
      <c r="M2" t="n">
        <v>279</v>
      </c>
      <c r="N2" t="n">
        <v>49.99</v>
      </c>
      <c r="O2" t="n">
        <v>27728.69</v>
      </c>
      <c r="P2" t="n">
        <v>386.45</v>
      </c>
      <c r="Q2" t="n">
        <v>1319.73</v>
      </c>
      <c r="R2" t="n">
        <v>336.05</v>
      </c>
      <c r="S2" t="n">
        <v>59.92</v>
      </c>
      <c r="T2" t="n">
        <v>136625.12</v>
      </c>
      <c r="U2" t="n">
        <v>0.18</v>
      </c>
      <c r="V2" t="n">
        <v>0.66</v>
      </c>
      <c r="W2" t="n">
        <v>0.61</v>
      </c>
      <c r="X2" t="n">
        <v>8.41</v>
      </c>
      <c r="Y2" t="n">
        <v>1</v>
      </c>
      <c r="Z2" t="n">
        <v>10</v>
      </c>
      <c r="AA2" t="n">
        <v>734.4699869979179</v>
      </c>
      <c r="AB2" t="n">
        <v>1004.934238739523</v>
      </c>
      <c r="AC2" t="n">
        <v>909.0247254282842</v>
      </c>
      <c r="AD2" t="n">
        <v>734469.9869979179</v>
      </c>
      <c r="AE2" t="n">
        <v>1004934.238739523</v>
      </c>
      <c r="AF2" t="n">
        <v>2.293112694828608e-06</v>
      </c>
      <c r="AG2" t="n">
        <v>11.77372685185185</v>
      </c>
      <c r="AH2" t="n">
        <v>909024.7254282843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23.22</v>
      </c>
      <c r="G3" t="n">
        <v>6.9</v>
      </c>
      <c r="H3" t="n">
        <v>0.1</v>
      </c>
      <c r="I3" t="n">
        <v>202</v>
      </c>
      <c r="J3" t="n">
        <v>223.35</v>
      </c>
      <c r="K3" t="n">
        <v>56.94</v>
      </c>
      <c r="L3" t="n">
        <v>1.25</v>
      </c>
      <c r="M3" t="n">
        <v>200</v>
      </c>
      <c r="N3" t="n">
        <v>50.15</v>
      </c>
      <c r="O3" t="n">
        <v>27780.03</v>
      </c>
      <c r="P3" t="n">
        <v>347.68</v>
      </c>
      <c r="Q3" t="n">
        <v>1319.42</v>
      </c>
      <c r="R3" t="n">
        <v>255.02</v>
      </c>
      <c r="S3" t="n">
        <v>59.92</v>
      </c>
      <c r="T3" t="n">
        <v>96503.12</v>
      </c>
      <c r="U3" t="n">
        <v>0.23</v>
      </c>
      <c r="V3" t="n">
        <v>0.73</v>
      </c>
      <c r="W3" t="n">
        <v>0.48</v>
      </c>
      <c r="X3" t="n">
        <v>5.94</v>
      </c>
      <c r="Y3" t="n">
        <v>1</v>
      </c>
      <c r="Z3" t="n">
        <v>10</v>
      </c>
      <c r="AA3" t="n">
        <v>592.2807275392005</v>
      </c>
      <c r="AB3" t="n">
        <v>810.3846210007005</v>
      </c>
      <c r="AC3" t="n">
        <v>733.0426501543519</v>
      </c>
      <c r="AD3" t="n">
        <v>592280.7275392005</v>
      </c>
      <c r="AE3" t="n">
        <v>810384.6210007005</v>
      </c>
      <c r="AF3" t="n">
        <v>2.685047534772259e-06</v>
      </c>
      <c r="AG3" t="n">
        <v>10.05497685185185</v>
      </c>
      <c r="AH3" t="n">
        <v>733042.650154352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3.1766</v>
      </c>
      <c r="E4" t="n">
        <v>31.48</v>
      </c>
      <c r="F4" t="n">
        <v>21.88</v>
      </c>
      <c r="G4" t="n">
        <v>8.31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326.3</v>
      </c>
      <c r="Q4" t="n">
        <v>1319.31</v>
      </c>
      <c r="R4" t="n">
        <v>211.13</v>
      </c>
      <c r="S4" t="n">
        <v>59.92</v>
      </c>
      <c r="T4" t="n">
        <v>74780.08</v>
      </c>
      <c r="U4" t="n">
        <v>0.28</v>
      </c>
      <c r="V4" t="n">
        <v>0.78</v>
      </c>
      <c r="W4" t="n">
        <v>0.41</v>
      </c>
      <c r="X4" t="n">
        <v>4.6</v>
      </c>
      <c r="Y4" t="n">
        <v>1</v>
      </c>
      <c r="Z4" t="n">
        <v>10</v>
      </c>
      <c r="AA4" t="n">
        <v>509.228534729536</v>
      </c>
      <c r="AB4" t="n">
        <v>696.7489467943634</v>
      </c>
      <c r="AC4" t="n">
        <v>630.2522052055972</v>
      </c>
      <c r="AD4" t="n">
        <v>509228.534729536</v>
      </c>
      <c r="AE4" t="n">
        <v>696748.9467943634</v>
      </c>
      <c r="AF4" t="n">
        <v>2.963628213675315e-06</v>
      </c>
      <c r="AG4" t="n">
        <v>9.108796296296296</v>
      </c>
      <c r="AH4" t="n">
        <v>630252.2052055972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3.4013</v>
      </c>
      <c r="E5" t="n">
        <v>29.4</v>
      </c>
      <c r="F5" t="n">
        <v>21.03</v>
      </c>
      <c r="G5" t="n">
        <v>9.710000000000001</v>
      </c>
      <c r="H5" t="n">
        <v>0.14</v>
      </c>
      <c r="I5" t="n">
        <v>130</v>
      </c>
      <c r="J5" t="n">
        <v>224.18</v>
      </c>
      <c r="K5" t="n">
        <v>56.94</v>
      </c>
      <c r="L5" t="n">
        <v>1.75</v>
      </c>
      <c r="M5" t="n">
        <v>128</v>
      </c>
      <c r="N5" t="n">
        <v>50.49</v>
      </c>
      <c r="O5" t="n">
        <v>27882.87</v>
      </c>
      <c r="P5" t="n">
        <v>312.35</v>
      </c>
      <c r="Q5" t="n">
        <v>1319.25</v>
      </c>
      <c r="R5" t="n">
        <v>183.06</v>
      </c>
      <c r="S5" t="n">
        <v>59.92</v>
      </c>
      <c r="T5" t="n">
        <v>60883.39</v>
      </c>
      <c r="U5" t="n">
        <v>0.33</v>
      </c>
      <c r="V5" t="n">
        <v>0.8100000000000001</v>
      </c>
      <c r="W5" t="n">
        <v>0.37</v>
      </c>
      <c r="X5" t="n">
        <v>3.75</v>
      </c>
      <c r="Y5" t="n">
        <v>1</v>
      </c>
      <c r="Z5" t="n">
        <v>10</v>
      </c>
      <c r="AA5" t="n">
        <v>461.8472811082132</v>
      </c>
      <c r="AB5" t="n">
        <v>631.9198252762868</v>
      </c>
      <c r="AC5" t="n">
        <v>571.6102840569623</v>
      </c>
      <c r="AD5" t="n">
        <v>461847.2811082132</v>
      </c>
      <c r="AE5" t="n">
        <v>631919.8252762868</v>
      </c>
      <c r="AF5" t="n">
        <v>3.173263439896067e-06</v>
      </c>
      <c r="AG5" t="n">
        <v>8.506944444444445</v>
      </c>
      <c r="AH5" t="n">
        <v>571610.2840569624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3.5839</v>
      </c>
      <c r="E6" t="n">
        <v>27.9</v>
      </c>
      <c r="F6" t="n">
        <v>20.41</v>
      </c>
      <c r="G6" t="n">
        <v>11.13</v>
      </c>
      <c r="H6" t="n">
        <v>0.16</v>
      </c>
      <c r="I6" t="n">
        <v>110</v>
      </c>
      <c r="J6" t="n">
        <v>224.6</v>
      </c>
      <c r="K6" t="n">
        <v>56.94</v>
      </c>
      <c r="L6" t="n">
        <v>2</v>
      </c>
      <c r="M6" t="n">
        <v>108</v>
      </c>
      <c r="N6" t="n">
        <v>50.65</v>
      </c>
      <c r="O6" t="n">
        <v>27934.37</v>
      </c>
      <c r="P6" t="n">
        <v>301.88</v>
      </c>
      <c r="Q6" t="n">
        <v>1319.26</v>
      </c>
      <c r="R6" t="n">
        <v>163.03</v>
      </c>
      <c r="S6" t="n">
        <v>59.92</v>
      </c>
      <c r="T6" t="n">
        <v>50969.07</v>
      </c>
      <c r="U6" t="n">
        <v>0.37</v>
      </c>
      <c r="V6" t="n">
        <v>0.83</v>
      </c>
      <c r="W6" t="n">
        <v>0.34</v>
      </c>
      <c r="X6" t="n">
        <v>3.13</v>
      </c>
      <c r="Y6" t="n">
        <v>1</v>
      </c>
      <c r="Z6" t="n">
        <v>10</v>
      </c>
      <c r="AA6" t="n">
        <v>437.3669163199372</v>
      </c>
      <c r="AB6" t="n">
        <v>598.4247101754955</v>
      </c>
      <c r="AC6" t="n">
        <v>541.3118957307013</v>
      </c>
      <c r="AD6" t="n">
        <v>437366.9163199372</v>
      </c>
      <c r="AE6" t="n">
        <v>598424.7101754955</v>
      </c>
      <c r="AF6" t="n">
        <v>3.34362121607724e-06</v>
      </c>
      <c r="AG6" t="n">
        <v>8.072916666666666</v>
      </c>
      <c r="AH6" t="n">
        <v>541311.8957307013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3.7128</v>
      </c>
      <c r="E7" t="n">
        <v>26.93</v>
      </c>
      <c r="F7" t="n">
        <v>20.06</v>
      </c>
      <c r="G7" t="n">
        <v>12.54</v>
      </c>
      <c r="H7" t="n">
        <v>0.18</v>
      </c>
      <c r="I7" t="n">
        <v>96</v>
      </c>
      <c r="J7" t="n">
        <v>225.01</v>
      </c>
      <c r="K7" t="n">
        <v>56.94</v>
      </c>
      <c r="L7" t="n">
        <v>2.25</v>
      </c>
      <c r="M7" t="n">
        <v>94</v>
      </c>
      <c r="N7" t="n">
        <v>50.82</v>
      </c>
      <c r="O7" t="n">
        <v>27985.94</v>
      </c>
      <c r="P7" t="n">
        <v>295.34</v>
      </c>
      <c r="Q7" t="n">
        <v>1319.33</v>
      </c>
      <c r="R7" t="n">
        <v>151.44</v>
      </c>
      <c r="S7" t="n">
        <v>59.92</v>
      </c>
      <c r="T7" t="n">
        <v>45245.26</v>
      </c>
      <c r="U7" t="n">
        <v>0.4</v>
      </c>
      <c r="V7" t="n">
        <v>0.85</v>
      </c>
      <c r="W7" t="n">
        <v>0.32</v>
      </c>
      <c r="X7" t="n">
        <v>2.78</v>
      </c>
      <c r="Y7" t="n">
        <v>1</v>
      </c>
      <c r="Z7" t="n">
        <v>10</v>
      </c>
      <c r="AA7" t="n">
        <v>410.0006655613591</v>
      </c>
      <c r="AB7" t="n">
        <v>560.9809985738335</v>
      </c>
      <c r="AC7" t="n">
        <v>507.4417594117226</v>
      </c>
      <c r="AD7" t="n">
        <v>410000.6655613591</v>
      </c>
      <c r="AE7" t="n">
        <v>560980.9985738335</v>
      </c>
      <c r="AF7" t="n">
        <v>3.463879251946644e-06</v>
      </c>
      <c r="AG7" t="n">
        <v>7.79224537037037</v>
      </c>
      <c r="AH7" t="n">
        <v>507441.7594117225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3.8467</v>
      </c>
      <c r="E8" t="n">
        <v>26</v>
      </c>
      <c r="F8" t="n">
        <v>19.65</v>
      </c>
      <c r="G8" t="n">
        <v>14.03</v>
      </c>
      <c r="H8" t="n">
        <v>0.2</v>
      </c>
      <c r="I8" t="n">
        <v>84</v>
      </c>
      <c r="J8" t="n">
        <v>225.43</v>
      </c>
      <c r="K8" t="n">
        <v>56.94</v>
      </c>
      <c r="L8" t="n">
        <v>2.5</v>
      </c>
      <c r="M8" t="n">
        <v>82</v>
      </c>
      <c r="N8" t="n">
        <v>50.99</v>
      </c>
      <c r="O8" t="n">
        <v>28037.57</v>
      </c>
      <c r="P8" t="n">
        <v>288.1</v>
      </c>
      <c r="Q8" t="n">
        <v>1319.26</v>
      </c>
      <c r="R8" t="n">
        <v>138</v>
      </c>
      <c r="S8" t="n">
        <v>59.92</v>
      </c>
      <c r="T8" t="n">
        <v>38584.26</v>
      </c>
      <c r="U8" t="n">
        <v>0.43</v>
      </c>
      <c r="V8" t="n">
        <v>0.86</v>
      </c>
      <c r="W8" t="n">
        <v>0.29</v>
      </c>
      <c r="X8" t="n">
        <v>2.37</v>
      </c>
      <c r="Y8" t="n">
        <v>1</v>
      </c>
      <c r="Z8" t="n">
        <v>10</v>
      </c>
      <c r="AA8" t="n">
        <v>395.1725166727622</v>
      </c>
      <c r="AB8" t="n">
        <v>540.6924710926952</v>
      </c>
      <c r="AC8" t="n">
        <v>489.089540518257</v>
      </c>
      <c r="AD8" t="n">
        <v>395172.5166727622</v>
      </c>
      <c r="AE8" t="n">
        <v>540692.4710926953</v>
      </c>
      <c r="AF8" t="n">
        <v>3.588802068105784e-06</v>
      </c>
      <c r="AG8" t="n">
        <v>7.523148148148149</v>
      </c>
      <c r="AH8" t="n">
        <v>489089.540518257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3.945</v>
      </c>
      <c r="E9" t="n">
        <v>25.35</v>
      </c>
      <c r="F9" t="n">
        <v>19.4</v>
      </c>
      <c r="G9" t="n">
        <v>15.52</v>
      </c>
      <c r="H9" t="n">
        <v>0.22</v>
      </c>
      <c r="I9" t="n">
        <v>75</v>
      </c>
      <c r="J9" t="n">
        <v>225.85</v>
      </c>
      <c r="K9" t="n">
        <v>56.94</v>
      </c>
      <c r="L9" t="n">
        <v>2.75</v>
      </c>
      <c r="M9" t="n">
        <v>73</v>
      </c>
      <c r="N9" t="n">
        <v>51.16</v>
      </c>
      <c r="O9" t="n">
        <v>28089.25</v>
      </c>
      <c r="P9" t="n">
        <v>283.1</v>
      </c>
      <c r="Q9" t="n">
        <v>1319.3</v>
      </c>
      <c r="R9" t="n">
        <v>129.68</v>
      </c>
      <c r="S9" t="n">
        <v>59.92</v>
      </c>
      <c r="T9" t="n">
        <v>34469.37</v>
      </c>
      <c r="U9" t="n">
        <v>0.46</v>
      </c>
      <c r="V9" t="n">
        <v>0.88</v>
      </c>
      <c r="W9" t="n">
        <v>0.28</v>
      </c>
      <c r="X9" t="n">
        <v>2.12</v>
      </c>
      <c r="Y9" t="n">
        <v>1</v>
      </c>
      <c r="Z9" t="n">
        <v>10</v>
      </c>
      <c r="AA9" t="n">
        <v>385.1070502313398</v>
      </c>
      <c r="AB9" t="n">
        <v>526.9204558505018</v>
      </c>
      <c r="AC9" t="n">
        <v>476.6319070816336</v>
      </c>
      <c r="AD9" t="n">
        <v>385107.0502313398</v>
      </c>
      <c r="AE9" t="n">
        <v>526920.4558505018</v>
      </c>
      <c r="AF9" t="n">
        <v>3.680511648602001e-06</v>
      </c>
      <c r="AG9" t="n">
        <v>7.335069444444446</v>
      </c>
      <c r="AH9" t="n">
        <v>476631.9070816336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4.0296</v>
      </c>
      <c r="E10" t="n">
        <v>24.82</v>
      </c>
      <c r="F10" t="n">
        <v>19.17</v>
      </c>
      <c r="G10" t="n">
        <v>16.92</v>
      </c>
      <c r="H10" t="n">
        <v>0.24</v>
      </c>
      <c r="I10" t="n">
        <v>68</v>
      </c>
      <c r="J10" t="n">
        <v>226.27</v>
      </c>
      <c r="K10" t="n">
        <v>56.94</v>
      </c>
      <c r="L10" t="n">
        <v>3</v>
      </c>
      <c r="M10" t="n">
        <v>66</v>
      </c>
      <c r="N10" t="n">
        <v>51.33</v>
      </c>
      <c r="O10" t="n">
        <v>28140.99</v>
      </c>
      <c r="P10" t="n">
        <v>278.49</v>
      </c>
      <c r="Q10" t="n">
        <v>1319.16</v>
      </c>
      <c r="R10" t="n">
        <v>122.4</v>
      </c>
      <c r="S10" t="n">
        <v>59.92</v>
      </c>
      <c r="T10" t="n">
        <v>30865.02</v>
      </c>
      <c r="U10" t="n">
        <v>0.49</v>
      </c>
      <c r="V10" t="n">
        <v>0.89</v>
      </c>
      <c r="W10" t="n">
        <v>0.27</v>
      </c>
      <c r="X10" t="n">
        <v>1.89</v>
      </c>
      <c r="Y10" t="n">
        <v>1</v>
      </c>
      <c r="Z10" t="n">
        <v>10</v>
      </c>
      <c r="AA10" t="n">
        <v>364.4329247610051</v>
      </c>
      <c r="AB10" t="n">
        <v>498.6332053039453</v>
      </c>
      <c r="AC10" t="n">
        <v>451.044352025835</v>
      </c>
      <c r="AD10" t="n">
        <v>364432.9247610051</v>
      </c>
      <c r="AE10" t="n">
        <v>498633.2053039453</v>
      </c>
      <c r="AF10" t="n">
        <v>3.759439731104341e-06</v>
      </c>
      <c r="AG10" t="n">
        <v>7.181712962962963</v>
      </c>
      <c r="AH10" t="n">
        <v>451044.352025835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4.1052</v>
      </c>
      <c r="E11" t="n">
        <v>24.36</v>
      </c>
      <c r="F11" t="n">
        <v>18.98</v>
      </c>
      <c r="G11" t="n">
        <v>18.37</v>
      </c>
      <c r="H11" t="n">
        <v>0.25</v>
      </c>
      <c r="I11" t="n">
        <v>62</v>
      </c>
      <c r="J11" t="n">
        <v>226.69</v>
      </c>
      <c r="K11" t="n">
        <v>56.94</v>
      </c>
      <c r="L11" t="n">
        <v>3.25</v>
      </c>
      <c r="M11" t="n">
        <v>60</v>
      </c>
      <c r="N11" t="n">
        <v>51.5</v>
      </c>
      <c r="O11" t="n">
        <v>28192.8</v>
      </c>
      <c r="P11" t="n">
        <v>274.53</v>
      </c>
      <c r="Q11" t="n">
        <v>1319.17</v>
      </c>
      <c r="R11" t="n">
        <v>115.88</v>
      </c>
      <c r="S11" t="n">
        <v>59.92</v>
      </c>
      <c r="T11" t="n">
        <v>27635.38</v>
      </c>
      <c r="U11" t="n">
        <v>0.52</v>
      </c>
      <c r="V11" t="n">
        <v>0.9</v>
      </c>
      <c r="W11" t="n">
        <v>0.26</v>
      </c>
      <c r="X11" t="n">
        <v>1.7</v>
      </c>
      <c r="Y11" t="n">
        <v>1</v>
      </c>
      <c r="Z11" t="n">
        <v>10</v>
      </c>
      <c r="AA11" t="n">
        <v>357.395317034956</v>
      </c>
      <c r="AB11" t="n">
        <v>489.0040399358244</v>
      </c>
      <c r="AC11" t="n">
        <v>442.3341806858292</v>
      </c>
      <c r="AD11" t="n">
        <v>357395.317034956</v>
      </c>
      <c r="AE11" t="n">
        <v>489004.0399358244</v>
      </c>
      <c r="AF11" t="n">
        <v>3.829971209085155e-06</v>
      </c>
      <c r="AG11" t="n">
        <v>7.048611111111111</v>
      </c>
      <c r="AH11" t="n">
        <v>442334.1806858291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4.1767</v>
      </c>
      <c r="E12" t="n">
        <v>23.94</v>
      </c>
      <c r="F12" t="n">
        <v>18.78</v>
      </c>
      <c r="G12" t="n">
        <v>19.77</v>
      </c>
      <c r="H12" t="n">
        <v>0.27</v>
      </c>
      <c r="I12" t="n">
        <v>57</v>
      </c>
      <c r="J12" t="n">
        <v>227.11</v>
      </c>
      <c r="K12" t="n">
        <v>56.94</v>
      </c>
      <c r="L12" t="n">
        <v>3.5</v>
      </c>
      <c r="M12" t="n">
        <v>55</v>
      </c>
      <c r="N12" t="n">
        <v>51.67</v>
      </c>
      <c r="O12" t="n">
        <v>28244.66</v>
      </c>
      <c r="P12" t="n">
        <v>270.36</v>
      </c>
      <c r="Q12" t="n">
        <v>1319.16</v>
      </c>
      <c r="R12" t="n">
        <v>109.09</v>
      </c>
      <c r="S12" t="n">
        <v>59.92</v>
      </c>
      <c r="T12" t="n">
        <v>24266.59</v>
      </c>
      <c r="U12" t="n">
        <v>0.55</v>
      </c>
      <c r="V12" t="n">
        <v>0.9</v>
      </c>
      <c r="W12" t="n">
        <v>0.26</v>
      </c>
      <c r="X12" t="n">
        <v>1.5</v>
      </c>
      <c r="Y12" t="n">
        <v>1</v>
      </c>
      <c r="Z12" t="n">
        <v>10</v>
      </c>
      <c r="AA12" t="n">
        <v>350.4981866710676</v>
      </c>
      <c r="AB12" t="n">
        <v>479.5670818920357</v>
      </c>
      <c r="AC12" t="n">
        <v>433.7978726728858</v>
      </c>
      <c r="AD12" t="n">
        <v>350498.1866710676</v>
      </c>
      <c r="AE12" t="n">
        <v>479567.0818920357</v>
      </c>
      <c r="AF12" t="n">
        <v>3.896677567228385e-06</v>
      </c>
      <c r="AG12" t="n">
        <v>6.927083333333333</v>
      </c>
      <c r="AH12" t="n">
        <v>433797.8726728858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4.2555</v>
      </c>
      <c r="E13" t="n">
        <v>23.5</v>
      </c>
      <c r="F13" t="n">
        <v>18.56</v>
      </c>
      <c r="G13" t="n">
        <v>21.41</v>
      </c>
      <c r="H13" t="n">
        <v>0.29</v>
      </c>
      <c r="I13" t="n">
        <v>52</v>
      </c>
      <c r="J13" t="n">
        <v>227.53</v>
      </c>
      <c r="K13" t="n">
        <v>56.94</v>
      </c>
      <c r="L13" t="n">
        <v>3.75</v>
      </c>
      <c r="M13" t="n">
        <v>50</v>
      </c>
      <c r="N13" t="n">
        <v>51.84</v>
      </c>
      <c r="O13" t="n">
        <v>28296.58</v>
      </c>
      <c r="P13" t="n">
        <v>265.81</v>
      </c>
      <c r="Q13" t="n">
        <v>1319.19</v>
      </c>
      <c r="R13" t="n">
        <v>102.29</v>
      </c>
      <c r="S13" t="n">
        <v>59.92</v>
      </c>
      <c r="T13" t="n">
        <v>20891.84</v>
      </c>
      <c r="U13" t="n">
        <v>0.59</v>
      </c>
      <c r="V13" t="n">
        <v>0.92</v>
      </c>
      <c r="W13" t="n">
        <v>0.23</v>
      </c>
      <c r="X13" t="n">
        <v>1.28</v>
      </c>
      <c r="Y13" t="n">
        <v>1</v>
      </c>
      <c r="Z13" t="n">
        <v>10</v>
      </c>
      <c r="AA13" t="n">
        <v>343.3739124763385</v>
      </c>
      <c r="AB13" t="n">
        <v>469.8193356380121</v>
      </c>
      <c r="AC13" t="n">
        <v>424.9804376402984</v>
      </c>
      <c r="AD13" t="n">
        <v>343373.9124763385</v>
      </c>
      <c r="AE13" t="n">
        <v>469819.3356380122</v>
      </c>
      <c r="AF13" t="n">
        <v>3.97019450459463e-06</v>
      </c>
      <c r="AG13" t="n">
        <v>6.799768518518519</v>
      </c>
      <c r="AH13" t="n">
        <v>424980.4376402984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4.2022</v>
      </c>
      <c r="E14" t="n">
        <v>23.8</v>
      </c>
      <c r="F14" t="n">
        <v>18.94</v>
      </c>
      <c r="G14" t="n">
        <v>22.73</v>
      </c>
      <c r="H14" t="n">
        <v>0.31</v>
      </c>
      <c r="I14" t="n">
        <v>50</v>
      </c>
      <c r="J14" t="n">
        <v>227.95</v>
      </c>
      <c r="K14" t="n">
        <v>56.94</v>
      </c>
      <c r="L14" t="n">
        <v>4</v>
      </c>
      <c r="M14" t="n">
        <v>48</v>
      </c>
      <c r="N14" t="n">
        <v>52.01</v>
      </c>
      <c r="O14" t="n">
        <v>28348.56</v>
      </c>
      <c r="P14" t="n">
        <v>271</v>
      </c>
      <c r="Q14" t="n">
        <v>1319.1</v>
      </c>
      <c r="R14" t="n">
        <v>116.33</v>
      </c>
      <c r="S14" t="n">
        <v>59.92</v>
      </c>
      <c r="T14" t="n">
        <v>27921.26</v>
      </c>
      <c r="U14" t="n">
        <v>0.52</v>
      </c>
      <c r="V14" t="n">
        <v>0.9</v>
      </c>
      <c r="W14" t="n">
        <v>0.23</v>
      </c>
      <c r="X14" t="n">
        <v>1.66</v>
      </c>
      <c r="Y14" t="n">
        <v>1</v>
      </c>
      <c r="Z14" t="n">
        <v>10</v>
      </c>
      <c r="AA14" t="n">
        <v>350.0475581711394</v>
      </c>
      <c r="AB14" t="n">
        <v>478.9505120981078</v>
      </c>
      <c r="AC14" t="n">
        <v>433.2401474347291</v>
      </c>
      <c r="AD14" t="n">
        <v>350047.5581711394</v>
      </c>
      <c r="AE14" t="n">
        <v>478950.5120981078</v>
      </c>
      <c r="AF14" t="n">
        <v>3.92046794670604e-06</v>
      </c>
      <c r="AG14" t="n">
        <v>6.886574074074075</v>
      </c>
      <c r="AH14" t="n">
        <v>433240.1474347292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4.294</v>
      </c>
      <c r="E15" t="n">
        <v>23.29</v>
      </c>
      <c r="F15" t="n">
        <v>18.61</v>
      </c>
      <c r="G15" t="n">
        <v>24.27</v>
      </c>
      <c r="H15" t="n">
        <v>0.33</v>
      </c>
      <c r="I15" t="n">
        <v>46</v>
      </c>
      <c r="J15" t="n">
        <v>228.38</v>
      </c>
      <c r="K15" t="n">
        <v>56.94</v>
      </c>
      <c r="L15" t="n">
        <v>4.25</v>
      </c>
      <c r="M15" t="n">
        <v>44</v>
      </c>
      <c r="N15" t="n">
        <v>52.18</v>
      </c>
      <c r="O15" t="n">
        <v>28400.61</v>
      </c>
      <c r="P15" t="n">
        <v>264.87</v>
      </c>
      <c r="Q15" t="n">
        <v>1319.12</v>
      </c>
      <c r="R15" t="n">
        <v>104.24</v>
      </c>
      <c r="S15" t="n">
        <v>59.92</v>
      </c>
      <c r="T15" t="n">
        <v>21893.69</v>
      </c>
      <c r="U15" t="n">
        <v>0.57</v>
      </c>
      <c r="V15" t="n">
        <v>0.91</v>
      </c>
      <c r="W15" t="n">
        <v>0.23</v>
      </c>
      <c r="X15" t="n">
        <v>1.33</v>
      </c>
      <c r="Y15" t="n">
        <v>1</v>
      </c>
      <c r="Z15" t="n">
        <v>10</v>
      </c>
      <c r="AA15" t="n">
        <v>341.1563761671356</v>
      </c>
      <c r="AB15" t="n">
        <v>466.7852046289634</v>
      </c>
      <c r="AC15" t="n">
        <v>422.2358798363236</v>
      </c>
      <c r="AD15" t="n">
        <v>341156.3761671357</v>
      </c>
      <c r="AE15" t="n">
        <v>466785.2046289634</v>
      </c>
      <c r="AF15" t="n">
        <v>4.0061133128256e-06</v>
      </c>
      <c r="AG15" t="n">
        <v>6.73900462962963</v>
      </c>
      <c r="AH15" t="n">
        <v>422235.8798363237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4.3378</v>
      </c>
      <c r="E16" t="n">
        <v>23.05</v>
      </c>
      <c r="F16" t="n">
        <v>18.51</v>
      </c>
      <c r="G16" t="n">
        <v>25.82</v>
      </c>
      <c r="H16" t="n">
        <v>0.35</v>
      </c>
      <c r="I16" t="n">
        <v>43</v>
      </c>
      <c r="J16" t="n">
        <v>228.8</v>
      </c>
      <c r="K16" t="n">
        <v>56.94</v>
      </c>
      <c r="L16" t="n">
        <v>4.5</v>
      </c>
      <c r="M16" t="n">
        <v>41</v>
      </c>
      <c r="N16" t="n">
        <v>52.36</v>
      </c>
      <c r="O16" t="n">
        <v>28452.71</v>
      </c>
      <c r="P16" t="n">
        <v>262.01</v>
      </c>
      <c r="Q16" t="n">
        <v>1319.18</v>
      </c>
      <c r="R16" t="n">
        <v>100.74</v>
      </c>
      <c r="S16" t="n">
        <v>59.92</v>
      </c>
      <c r="T16" t="n">
        <v>20161.05</v>
      </c>
      <c r="U16" t="n">
        <v>0.59</v>
      </c>
      <c r="V16" t="n">
        <v>0.92</v>
      </c>
      <c r="W16" t="n">
        <v>0.23</v>
      </c>
      <c r="X16" t="n">
        <v>1.23</v>
      </c>
      <c r="Y16" t="n">
        <v>1</v>
      </c>
      <c r="Z16" t="n">
        <v>10</v>
      </c>
      <c r="AA16" t="n">
        <v>337.2437675567039</v>
      </c>
      <c r="AB16" t="n">
        <v>461.4318009160611</v>
      </c>
      <c r="AC16" t="n">
        <v>417.3933974602315</v>
      </c>
      <c r="AD16" t="n">
        <v>337243.7675567039</v>
      </c>
      <c r="AE16" t="n">
        <v>461431.8009160612</v>
      </c>
      <c r="AF16" t="n">
        <v>4.04697678816369e-06</v>
      </c>
      <c r="AG16" t="n">
        <v>6.669560185185186</v>
      </c>
      <c r="AH16" t="n">
        <v>417393.3974602316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4.3656</v>
      </c>
      <c r="E17" t="n">
        <v>22.91</v>
      </c>
      <c r="F17" t="n">
        <v>18.45</v>
      </c>
      <c r="G17" t="n">
        <v>26.99</v>
      </c>
      <c r="H17" t="n">
        <v>0.37</v>
      </c>
      <c r="I17" t="n">
        <v>41</v>
      </c>
      <c r="J17" t="n">
        <v>229.22</v>
      </c>
      <c r="K17" t="n">
        <v>56.94</v>
      </c>
      <c r="L17" t="n">
        <v>4.75</v>
      </c>
      <c r="M17" t="n">
        <v>39</v>
      </c>
      <c r="N17" t="n">
        <v>52.53</v>
      </c>
      <c r="O17" t="n">
        <v>28504.87</v>
      </c>
      <c r="P17" t="n">
        <v>259.9</v>
      </c>
      <c r="Q17" t="n">
        <v>1319.18</v>
      </c>
      <c r="R17" t="n">
        <v>98.84</v>
      </c>
      <c r="S17" t="n">
        <v>59.92</v>
      </c>
      <c r="T17" t="n">
        <v>19218.47</v>
      </c>
      <c r="U17" t="n">
        <v>0.61</v>
      </c>
      <c r="V17" t="n">
        <v>0.92</v>
      </c>
      <c r="W17" t="n">
        <v>0.23</v>
      </c>
      <c r="X17" t="n">
        <v>1.17</v>
      </c>
      <c r="Y17" t="n">
        <v>1</v>
      </c>
      <c r="Z17" t="n">
        <v>10</v>
      </c>
      <c r="AA17" t="n">
        <v>334.6475086152913</v>
      </c>
      <c r="AB17" t="n">
        <v>457.8794848935597</v>
      </c>
      <c r="AC17" t="n">
        <v>414.1801094932108</v>
      </c>
      <c r="AD17" t="n">
        <v>334647.5086152913</v>
      </c>
      <c r="AE17" t="n">
        <v>457879.4848935597</v>
      </c>
      <c r="AF17" t="n">
        <v>4.072912966574625e-06</v>
      </c>
      <c r="AG17" t="n">
        <v>6.629050925925926</v>
      </c>
      <c r="AH17" t="n">
        <v>414180.1094932108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4.4105</v>
      </c>
      <c r="E18" t="n">
        <v>22.67</v>
      </c>
      <c r="F18" t="n">
        <v>18.34</v>
      </c>
      <c r="G18" t="n">
        <v>28.97</v>
      </c>
      <c r="H18" t="n">
        <v>0.39</v>
      </c>
      <c r="I18" t="n">
        <v>38</v>
      </c>
      <c r="J18" t="n">
        <v>229.65</v>
      </c>
      <c r="K18" t="n">
        <v>56.94</v>
      </c>
      <c r="L18" t="n">
        <v>5</v>
      </c>
      <c r="M18" t="n">
        <v>36</v>
      </c>
      <c r="N18" t="n">
        <v>52.7</v>
      </c>
      <c r="O18" t="n">
        <v>28557.1</v>
      </c>
      <c r="P18" t="n">
        <v>257.32</v>
      </c>
      <c r="Q18" t="n">
        <v>1319.1</v>
      </c>
      <c r="R18" t="n">
        <v>95.36</v>
      </c>
      <c r="S18" t="n">
        <v>59.92</v>
      </c>
      <c r="T18" t="n">
        <v>17493.45</v>
      </c>
      <c r="U18" t="n">
        <v>0.63</v>
      </c>
      <c r="V18" t="n">
        <v>0.93</v>
      </c>
      <c r="W18" t="n">
        <v>0.23</v>
      </c>
      <c r="X18" t="n">
        <v>1.07</v>
      </c>
      <c r="Y18" t="n">
        <v>1</v>
      </c>
      <c r="Z18" t="n">
        <v>10</v>
      </c>
      <c r="AA18" t="n">
        <v>318.6254201639069</v>
      </c>
      <c r="AB18" t="n">
        <v>435.9573566297197</v>
      </c>
      <c r="AC18" t="n">
        <v>394.3501983829715</v>
      </c>
      <c r="AD18" t="n">
        <v>318625.4201639069</v>
      </c>
      <c r="AE18" t="n">
        <v>435957.3566297197</v>
      </c>
      <c r="AF18" t="n">
        <v>4.114802693576458e-06</v>
      </c>
      <c r="AG18" t="n">
        <v>6.559606481481482</v>
      </c>
      <c r="AH18" t="n">
        <v>394350.1983829715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4.4404</v>
      </c>
      <c r="E19" t="n">
        <v>22.52</v>
      </c>
      <c r="F19" t="n">
        <v>18.28</v>
      </c>
      <c r="G19" t="n">
        <v>30.47</v>
      </c>
      <c r="H19" t="n">
        <v>0.41</v>
      </c>
      <c r="I19" t="n">
        <v>36</v>
      </c>
      <c r="J19" t="n">
        <v>230.07</v>
      </c>
      <c r="K19" t="n">
        <v>56.94</v>
      </c>
      <c r="L19" t="n">
        <v>5.25</v>
      </c>
      <c r="M19" t="n">
        <v>34</v>
      </c>
      <c r="N19" t="n">
        <v>52.88</v>
      </c>
      <c r="O19" t="n">
        <v>28609.38</v>
      </c>
      <c r="P19" t="n">
        <v>255.13</v>
      </c>
      <c r="Q19" t="n">
        <v>1319.19</v>
      </c>
      <c r="R19" t="n">
        <v>93.34999999999999</v>
      </c>
      <c r="S19" t="n">
        <v>59.92</v>
      </c>
      <c r="T19" t="n">
        <v>16500.75</v>
      </c>
      <c r="U19" t="n">
        <v>0.64</v>
      </c>
      <c r="V19" t="n">
        <v>0.93</v>
      </c>
      <c r="W19" t="n">
        <v>0.22</v>
      </c>
      <c r="X19" t="n">
        <v>1</v>
      </c>
      <c r="Y19" t="n">
        <v>1</v>
      </c>
      <c r="Z19" t="n">
        <v>10</v>
      </c>
      <c r="AA19" t="n">
        <v>315.978157459685</v>
      </c>
      <c r="AB19" t="n">
        <v>432.3352550088152</v>
      </c>
      <c r="AC19" t="n">
        <v>391.0737850571144</v>
      </c>
      <c r="AD19" t="n">
        <v>315978.1574596849</v>
      </c>
      <c r="AE19" t="n">
        <v>432335.2550088152</v>
      </c>
      <c r="AF19" t="n">
        <v>4.142698079709081e-06</v>
      </c>
      <c r="AG19" t="n">
        <v>6.516203703703703</v>
      </c>
      <c r="AH19" t="n">
        <v>391073.7850571144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4.4712</v>
      </c>
      <c r="E20" t="n">
        <v>22.37</v>
      </c>
      <c r="F20" t="n">
        <v>18.21</v>
      </c>
      <c r="G20" t="n">
        <v>32.14</v>
      </c>
      <c r="H20" t="n">
        <v>0.42</v>
      </c>
      <c r="I20" t="n">
        <v>34</v>
      </c>
      <c r="J20" t="n">
        <v>230.49</v>
      </c>
      <c r="K20" t="n">
        <v>56.94</v>
      </c>
      <c r="L20" t="n">
        <v>5.5</v>
      </c>
      <c r="M20" t="n">
        <v>32</v>
      </c>
      <c r="N20" t="n">
        <v>53.05</v>
      </c>
      <c r="O20" t="n">
        <v>28661.73</v>
      </c>
      <c r="P20" t="n">
        <v>252.9</v>
      </c>
      <c r="Q20" t="n">
        <v>1319.22</v>
      </c>
      <c r="R20" t="n">
        <v>91.04000000000001</v>
      </c>
      <c r="S20" t="n">
        <v>59.92</v>
      </c>
      <c r="T20" t="n">
        <v>15354.99</v>
      </c>
      <c r="U20" t="n">
        <v>0.66</v>
      </c>
      <c r="V20" t="n">
        <v>0.93</v>
      </c>
      <c r="W20" t="n">
        <v>0.22</v>
      </c>
      <c r="X20" t="n">
        <v>0.93</v>
      </c>
      <c r="Y20" t="n">
        <v>1</v>
      </c>
      <c r="Z20" t="n">
        <v>10</v>
      </c>
      <c r="AA20" t="n">
        <v>313.1094018030248</v>
      </c>
      <c r="AB20" t="n">
        <v>428.4100969588054</v>
      </c>
      <c r="AC20" t="n">
        <v>387.5232385824036</v>
      </c>
      <c r="AD20" t="n">
        <v>313109.4018030248</v>
      </c>
      <c r="AE20" t="n">
        <v>428410.0969588053</v>
      </c>
      <c r="AF20" t="n">
        <v>4.171433126293857e-06</v>
      </c>
      <c r="AG20" t="n">
        <v>6.472800925925926</v>
      </c>
      <c r="AH20" t="n">
        <v>387523.2385824036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4.4831</v>
      </c>
      <c r="E21" t="n">
        <v>22.31</v>
      </c>
      <c r="F21" t="n">
        <v>18.2</v>
      </c>
      <c r="G21" t="n">
        <v>33.08</v>
      </c>
      <c r="H21" t="n">
        <v>0.44</v>
      </c>
      <c r="I21" t="n">
        <v>33</v>
      </c>
      <c r="J21" t="n">
        <v>230.92</v>
      </c>
      <c r="K21" t="n">
        <v>56.94</v>
      </c>
      <c r="L21" t="n">
        <v>5.75</v>
      </c>
      <c r="M21" t="n">
        <v>31</v>
      </c>
      <c r="N21" t="n">
        <v>53.23</v>
      </c>
      <c r="O21" t="n">
        <v>28714.14</v>
      </c>
      <c r="P21" t="n">
        <v>251.35</v>
      </c>
      <c r="Q21" t="n">
        <v>1319.1</v>
      </c>
      <c r="R21" t="n">
        <v>90.56999999999999</v>
      </c>
      <c r="S21" t="n">
        <v>59.92</v>
      </c>
      <c r="T21" t="n">
        <v>15125.04</v>
      </c>
      <c r="U21" t="n">
        <v>0.66</v>
      </c>
      <c r="V21" t="n">
        <v>0.93</v>
      </c>
      <c r="W21" t="n">
        <v>0.22</v>
      </c>
      <c r="X21" t="n">
        <v>0.92</v>
      </c>
      <c r="Y21" t="n">
        <v>1</v>
      </c>
      <c r="Z21" t="n">
        <v>10</v>
      </c>
      <c r="AA21" t="n">
        <v>311.7516401111159</v>
      </c>
      <c r="AB21" t="n">
        <v>426.5523475117174</v>
      </c>
      <c r="AC21" t="n">
        <v>385.842790135178</v>
      </c>
      <c r="AD21" t="n">
        <v>311751.6401111159</v>
      </c>
      <c r="AE21" t="n">
        <v>426552.3475117174</v>
      </c>
      <c r="AF21" t="n">
        <v>4.182535303383431e-06</v>
      </c>
      <c r="AG21" t="n">
        <v>6.455439814814814</v>
      </c>
      <c r="AH21" t="n">
        <v>385842.790135178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4.5151</v>
      </c>
      <c r="E22" t="n">
        <v>22.15</v>
      </c>
      <c r="F22" t="n">
        <v>18.13</v>
      </c>
      <c r="G22" t="n">
        <v>35.08</v>
      </c>
      <c r="H22" t="n">
        <v>0.46</v>
      </c>
      <c r="I22" t="n">
        <v>31</v>
      </c>
      <c r="J22" t="n">
        <v>231.34</v>
      </c>
      <c r="K22" t="n">
        <v>56.94</v>
      </c>
      <c r="L22" t="n">
        <v>6</v>
      </c>
      <c r="M22" t="n">
        <v>29</v>
      </c>
      <c r="N22" t="n">
        <v>53.4</v>
      </c>
      <c r="O22" t="n">
        <v>28766.61</v>
      </c>
      <c r="P22" t="n">
        <v>249.34</v>
      </c>
      <c r="Q22" t="n">
        <v>1319.13</v>
      </c>
      <c r="R22" t="n">
        <v>88.14</v>
      </c>
      <c r="S22" t="n">
        <v>59.92</v>
      </c>
      <c r="T22" t="n">
        <v>13918.97</v>
      </c>
      <c r="U22" t="n">
        <v>0.68</v>
      </c>
      <c r="V22" t="n">
        <v>0.9399999999999999</v>
      </c>
      <c r="W22" t="n">
        <v>0.21</v>
      </c>
      <c r="X22" t="n">
        <v>0.85</v>
      </c>
      <c r="Y22" t="n">
        <v>1</v>
      </c>
      <c r="Z22" t="n">
        <v>10</v>
      </c>
      <c r="AA22" t="n">
        <v>309.1760828638991</v>
      </c>
      <c r="AB22" t="n">
        <v>423.0283564605087</v>
      </c>
      <c r="AC22" t="n">
        <v>382.6551238439443</v>
      </c>
      <c r="AD22" t="n">
        <v>309176.0828638991</v>
      </c>
      <c r="AE22" t="n">
        <v>423028.3564605088</v>
      </c>
      <c r="AF22" t="n">
        <v>4.212389897237743e-06</v>
      </c>
      <c r="AG22" t="n">
        <v>6.409143518518518</v>
      </c>
      <c r="AH22" t="n">
        <v>382655.1238439443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4.5301</v>
      </c>
      <c r="E23" t="n">
        <v>22.07</v>
      </c>
      <c r="F23" t="n">
        <v>18.1</v>
      </c>
      <c r="G23" t="n">
        <v>36.19</v>
      </c>
      <c r="H23" t="n">
        <v>0.48</v>
      </c>
      <c r="I23" t="n">
        <v>30</v>
      </c>
      <c r="J23" t="n">
        <v>231.77</v>
      </c>
      <c r="K23" t="n">
        <v>56.94</v>
      </c>
      <c r="L23" t="n">
        <v>6.25</v>
      </c>
      <c r="M23" t="n">
        <v>28</v>
      </c>
      <c r="N23" t="n">
        <v>53.58</v>
      </c>
      <c r="O23" t="n">
        <v>28819.14</v>
      </c>
      <c r="P23" t="n">
        <v>248.01</v>
      </c>
      <c r="Q23" t="n">
        <v>1319.11</v>
      </c>
      <c r="R23" t="n">
        <v>87.27</v>
      </c>
      <c r="S23" t="n">
        <v>59.92</v>
      </c>
      <c r="T23" t="n">
        <v>13490.6</v>
      </c>
      <c r="U23" t="n">
        <v>0.6899999999999999</v>
      </c>
      <c r="V23" t="n">
        <v>0.9399999999999999</v>
      </c>
      <c r="W23" t="n">
        <v>0.21</v>
      </c>
      <c r="X23" t="n">
        <v>0.82</v>
      </c>
      <c r="Y23" t="n">
        <v>1</v>
      </c>
      <c r="Z23" t="n">
        <v>10</v>
      </c>
      <c r="AA23" t="n">
        <v>307.7818013665731</v>
      </c>
      <c r="AB23" t="n">
        <v>421.1206390045092</v>
      </c>
      <c r="AC23" t="n">
        <v>380.929476264447</v>
      </c>
      <c r="AD23" t="n">
        <v>307781.8013665731</v>
      </c>
      <c r="AE23" t="n">
        <v>421120.6390045092</v>
      </c>
      <c r="AF23" t="n">
        <v>4.226384238106952e-06</v>
      </c>
      <c r="AG23" t="n">
        <v>6.38599537037037</v>
      </c>
      <c r="AH23" t="n">
        <v>380929.476264447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4.5465</v>
      </c>
      <c r="E24" t="n">
        <v>22</v>
      </c>
      <c r="F24" t="n">
        <v>18.06</v>
      </c>
      <c r="G24" t="n">
        <v>37.37</v>
      </c>
      <c r="H24" t="n">
        <v>0.5</v>
      </c>
      <c r="I24" t="n">
        <v>29</v>
      </c>
      <c r="J24" t="n">
        <v>232.2</v>
      </c>
      <c r="K24" t="n">
        <v>56.94</v>
      </c>
      <c r="L24" t="n">
        <v>6.5</v>
      </c>
      <c r="M24" t="n">
        <v>27</v>
      </c>
      <c r="N24" t="n">
        <v>53.75</v>
      </c>
      <c r="O24" t="n">
        <v>28871.74</v>
      </c>
      <c r="P24" t="n">
        <v>245.78</v>
      </c>
      <c r="Q24" t="n">
        <v>1319.11</v>
      </c>
      <c r="R24" t="n">
        <v>86.03</v>
      </c>
      <c r="S24" t="n">
        <v>59.92</v>
      </c>
      <c r="T24" t="n">
        <v>12873.79</v>
      </c>
      <c r="U24" t="n">
        <v>0.7</v>
      </c>
      <c r="V24" t="n">
        <v>0.9399999999999999</v>
      </c>
      <c r="W24" t="n">
        <v>0.21</v>
      </c>
      <c r="X24" t="n">
        <v>0.78</v>
      </c>
      <c r="Y24" t="n">
        <v>1</v>
      </c>
      <c r="Z24" t="n">
        <v>10</v>
      </c>
      <c r="AA24" t="n">
        <v>305.8359347887089</v>
      </c>
      <c r="AB24" t="n">
        <v>418.4582185071005</v>
      </c>
      <c r="AC24" t="n">
        <v>378.5211534425804</v>
      </c>
      <c r="AD24" t="n">
        <v>305835.9347887089</v>
      </c>
      <c r="AE24" t="n">
        <v>418458.2185071005</v>
      </c>
      <c r="AF24" t="n">
        <v>4.241684717457287e-06</v>
      </c>
      <c r="AG24" t="n">
        <v>6.36574074074074</v>
      </c>
      <c r="AH24" t="n">
        <v>378521.1534425804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4.6069</v>
      </c>
      <c r="E25" t="n">
        <v>21.71</v>
      </c>
      <c r="F25" t="n">
        <v>17.86</v>
      </c>
      <c r="G25" t="n">
        <v>39.69</v>
      </c>
      <c r="H25" t="n">
        <v>0.52</v>
      </c>
      <c r="I25" t="n">
        <v>27</v>
      </c>
      <c r="J25" t="n">
        <v>232.62</v>
      </c>
      <c r="K25" t="n">
        <v>56.94</v>
      </c>
      <c r="L25" t="n">
        <v>6.75</v>
      </c>
      <c r="M25" t="n">
        <v>25</v>
      </c>
      <c r="N25" t="n">
        <v>53.93</v>
      </c>
      <c r="O25" t="n">
        <v>28924.39</v>
      </c>
      <c r="P25" t="n">
        <v>241.29</v>
      </c>
      <c r="Q25" t="n">
        <v>1319.12</v>
      </c>
      <c r="R25" t="n">
        <v>79.33</v>
      </c>
      <c r="S25" t="n">
        <v>59.92</v>
      </c>
      <c r="T25" t="n">
        <v>9536.32</v>
      </c>
      <c r="U25" t="n">
        <v>0.76</v>
      </c>
      <c r="V25" t="n">
        <v>0.95</v>
      </c>
      <c r="W25" t="n">
        <v>0.2</v>
      </c>
      <c r="X25" t="n">
        <v>0.58</v>
      </c>
      <c r="Y25" t="n">
        <v>1</v>
      </c>
      <c r="Z25" t="n">
        <v>10</v>
      </c>
      <c r="AA25" t="n">
        <v>300.6045819613589</v>
      </c>
      <c r="AB25" t="n">
        <v>411.3004507777218</v>
      </c>
      <c r="AC25" t="n">
        <v>372.0465130193035</v>
      </c>
      <c r="AD25" t="n">
        <v>300604.5819613588</v>
      </c>
      <c r="AE25" t="n">
        <v>411300.4507777218</v>
      </c>
      <c r="AF25" t="n">
        <v>4.298035263357303e-06</v>
      </c>
      <c r="AG25" t="n">
        <v>6.281828703703703</v>
      </c>
      <c r="AH25" t="n">
        <v>372046.5130193034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4.5773</v>
      </c>
      <c r="E26" t="n">
        <v>21.85</v>
      </c>
      <c r="F26" t="n">
        <v>18.05</v>
      </c>
      <c r="G26" t="n">
        <v>41.64</v>
      </c>
      <c r="H26" t="n">
        <v>0.53</v>
      </c>
      <c r="I26" t="n">
        <v>26</v>
      </c>
      <c r="J26" t="n">
        <v>233.05</v>
      </c>
      <c r="K26" t="n">
        <v>56.94</v>
      </c>
      <c r="L26" t="n">
        <v>7</v>
      </c>
      <c r="M26" t="n">
        <v>24</v>
      </c>
      <c r="N26" t="n">
        <v>54.11</v>
      </c>
      <c r="O26" t="n">
        <v>28977.11</v>
      </c>
      <c r="P26" t="n">
        <v>243.31</v>
      </c>
      <c r="Q26" t="n">
        <v>1319.09</v>
      </c>
      <c r="R26" t="n">
        <v>86.34999999999999</v>
      </c>
      <c r="S26" t="n">
        <v>59.92</v>
      </c>
      <c r="T26" t="n">
        <v>13049.48</v>
      </c>
      <c r="U26" t="n">
        <v>0.6899999999999999</v>
      </c>
      <c r="V26" t="n">
        <v>0.9399999999999999</v>
      </c>
      <c r="W26" t="n">
        <v>0.19</v>
      </c>
      <c r="X26" t="n">
        <v>0.77</v>
      </c>
      <c r="Y26" t="n">
        <v>1</v>
      </c>
      <c r="Z26" t="n">
        <v>10</v>
      </c>
      <c r="AA26" t="n">
        <v>303.2998051881097</v>
      </c>
      <c r="AB26" t="n">
        <v>414.9881741014192</v>
      </c>
      <c r="AC26" t="n">
        <v>375.3822852047394</v>
      </c>
      <c r="AD26" t="n">
        <v>303299.8051881097</v>
      </c>
      <c r="AE26" t="n">
        <v>414988.1741014192</v>
      </c>
      <c r="AF26" t="n">
        <v>4.270419764042064e-06</v>
      </c>
      <c r="AG26" t="n">
        <v>6.322337962962963</v>
      </c>
      <c r="AH26" t="n">
        <v>375382.2852047394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4.5993</v>
      </c>
      <c r="E27" t="n">
        <v>21.74</v>
      </c>
      <c r="F27" t="n">
        <v>17.98</v>
      </c>
      <c r="G27" t="n">
        <v>43.16</v>
      </c>
      <c r="H27" t="n">
        <v>0.55</v>
      </c>
      <c r="I27" t="n">
        <v>25</v>
      </c>
      <c r="J27" t="n">
        <v>233.48</v>
      </c>
      <c r="K27" t="n">
        <v>56.94</v>
      </c>
      <c r="L27" t="n">
        <v>7.25</v>
      </c>
      <c r="M27" t="n">
        <v>23</v>
      </c>
      <c r="N27" t="n">
        <v>54.29</v>
      </c>
      <c r="O27" t="n">
        <v>29029.89</v>
      </c>
      <c r="P27" t="n">
        <v>241.4</v>
      </c>
      <c r="Q27" t="n">
        <v>1319.09</v>
      </c>
      <c r="R27" t="n">
        <v>83.76000000000001</v>
      </c>
      <c r="S27" t="n">
        <v>59.92</v>
      </c>
      <c r="T27" t="n">
        <v>11757.9</v>
      </c>
      <c r="U27" t="n">
        <v>0.72</v>
      </c>
      <c r="V27" t="n">
        <v>0.9399999999999999</v>
      </c>
      <c r="W27" t="n">
        <v>0.2</v>
      </c>
      <c r="X27" t="n">
        <v>0.71</v>
      </c>
      <c r="Y27" t="n">
        <v>1</v>
      </c>
      <c r="Z27" t="n">
        <v>10</v>
      </c>
      <c r="AA27" t="n">
        <v>301.2664595197883</v>
      </c>
      <c r="AB27" t="n">
        <v>412.2060608531419</v>
      </c>
      <c r="AC27" t="n">
        <v>372.8656929401573</v>
      </c>
      <c r="AD27" t="n">
        <v>301266.4595197883</v>
      </c>
      <c r="AE27" t="n">
        <v>412206.0608531419</v>
      </c>
      <c r="AF27" t="n">
        <v>4.290944797316903e-06</v>
      </c>
      <c r="AG27" t="n">
        <v>6.29050925925926</v>
      </c>
      <c r="AH27" t="n">
        <v>372865.6929401573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4.616</v>
      </c>
      <c r="E28" t="n">
        <v>21.66</v>
      </c>
      <c r="F28" t="n">
        <v>17.95</v>
      </c>
      <c r="G28" t="n">
        <v>44.87</v>
      </c>
      <c r="H28" t="n">
        <v>0.57</v>
      </c>
      <c r="I28" t="n">
        <v>24</v>
      </c>
      <c r="J28" t="n">
        <v>233.91</v>
      </c>
      <c r="K28" t="n">
        <v>56.94</v>
      </c>
      <c r="L28" t="n">
        <v>7.5</v>
      </c>
      <c r="M28" t="n">
        <v>22</v>
      </c>
      <c r="N28" t="n">
        <v>54.46</v>
      </c>
      <c r="O28" t="n">
        <v>29082.74</v>
      </c>
      <c r="P28" t="n">
        <v>238.79</v>
      </c>
      <c r="Q28" t="n">
        <v>1319.12</v>
      </c>
      <c r="R28" t="n">
        <v>82.64</v>
      </c>
      <c r="S28" t="n">
        <v>59.92</v>
      </c>
      <c r="T28" t="n">
        <v>11205.37</v>
      </c>
      <c r="U28" t="n">
        <v>0.73</v>
      </c>
      <c r="V28" t="n">
        <v>0.95</v>
      </c>
      <c r="W28" t="n">
        <v>0.2</v>
      </c>
      <c r="X28" t="n">
        <v>0.67</v>
      </c>
      <c r="Y28" t="n">
        <v>1</v>
      </c>
      <c r="Z28" t="n">
        <v>10</v>
      </c>
      <c r="AA28" t="n">
        <v>299.1889060668871</v>
      </c>
      <c r="AB28" t="n">
        <v>409.363460563693</v>
      </c>
      <c r="AC28" t="n">
        <v>370.2943864327187</v>
      </c>
      <c r="AD28" t="n">
        <v>299188.9060668871</v>
      </c>
      <c r="AE28" t="n">
        <v>409363.460563693</v>
      </c>
      <c r="AF28" t="n">
        <v>4.306525163484622e-06</v>
      </c>
      <c r="AG28" t="n">
        <v>6.267361111111112</v>
      </c>
      <c r="AH28" t="n">
        <v>370294.3864327187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4.6331</v>
      </c>
      <c r="E29" t="n">
        <v>21.58</v>
      </c>
      <c r="F29" t="n">
        <v>17.91</v>
      </c>
      <c r="G29" t="n">
        <v>46.73</v>
      </c>
      <c r="H29" t="n">
        <v>0.59</v>
      </c>
      <c r="I29" t="n">
        <v>23</v>
      </c>
      <c r="J29" t="n">
        <v>234.34</v>
      </c>
      <c r="K29" t="n">
        <v>56.94</v>
      </c>
      <c r="L29" t="n">
        <v>7.75</v>
      </c>
      <c r="M29" t="n">
        <v>21</v>
      </c>
      <c r="N29" t="n">
        <v>54.64</v>
      </c>
      <c r="O29" t="n">
        <v>29135.65</v>
      </c>
      <c r="P29" t="n">
        <v>237.3</v>
      </c>
      <c r="Q29" t="n">
        <v>1319.09</v>
      </c>
      <c r="R29" t="n">
        <v>81.37</v>
      </c>
      <c r="S29" t="n">
        <v>59.92</v>
      </c>
      <c r="T29" t="n">
        <v>10574.81</v>
      </c>
      <c r="U29" t="n">
        <v>0.74</v>
      </c>
      <c r="V29" t="n">
        <v>0.95</v>
      </c>
      <c r="W29" t="n">
        <v>0.2</v>
      </c>
      <c r="X29" t="n">
        <v>0.64</v>
      </c>
      <c r="Y29" t="n">
        <v>1</v>
      </c>
      <c r="Z29" t="n">
        <v>10</v>
      </c>
      <c r="AA29" t="n">
        <v>297.6700948702533</v>
      </c>
      <c r="AB29" t="n">
        <v>407.2853560792375</v>
      </c>
      <c r="AC29" t="n">
        <v>368.4146133236218</v>
      </c>
      <c r="AD29" t="n">
        <v>297670.0948702533</v>
      </c>
      <c r="AE29" t="n">
        <v>407285.3560792375</v>
      </c>
      <c r="AF29" t="n">
        <v>4.322478712075521e-06</v>
      </c>
      <c r="AG29" t="n">
        <v>6.244212962962963</v>
      </c>
      <c r="AH29" t="n">
        <v>368414.6133236218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4.6323</v>
      </c>
      <c r="E30" t="n">
        <v>21.59</v>
      </c>
      <c r="F30" t="n">
        <v>17.92</v>
      </c>
      <c r="G30" t="n">
        <v>46.74</v>
      </c>
      <c r="H30" t="n">
        <v>0.61</v>
      </c>
      <c r="I30" t="n">
        <v>23</v>
      </c>
      <c r="J30" t="n">
        <v>234.77</v>
      </c>
      <c r="K30" t="n">
        <v>56.94</v>
      </c>
      <c r="L30" t="n">
        <v>8</v>
      </c>
      <c r="M30" t="n">
        <v>21</v>
      </c>
      <c r="N30" t="n">
        <v>54.82</v>
      </c>
      <c r="O30" t="n">
        <v>29188.62</v>
      </c>
      <c r="P30" t="n">
        <v>236.41</v>
      </c>
      <c r="Q30" t="n">
        <v>1319.12</v>
      </c>
      <c r="R30" t="n">
        <v>81.53</v>
      </c>
      <c r="S30" t="n">
        <v>59.92</v>
      </c>
      <c r="T30" t="n">
        <v>10654.99</v>
      </c>
      <c r="U30" t="n">
        <v>0.73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297.2611245053417</v>
      </c>
      <c r="AB30" t="n">
        <v>406.7257847834665</v>
      </c>
      <c r="AC30" t="n">
        <v>367.9084467269559</v>
      </c>
      <c r="AD30" t="n">
        <v>297261.1245053418</v>
      </c>
      <c r="AE30" t="n">
        <v>406725.7847834665</v>
      </c>
      <c r="AF30" t="n">
        <v>4.321732347229163e-06</v>
      </c>
      <c r="AG30" t="n">
        <v>6.247106481481482</v>
      </c>
      <c r="AH30" t="n">
        <v>367908.4467269559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4.6489</v>
      </c>
      <c r="E31" t="n">
        <v>21.51</v>
      </c>
      <c r="F31" t="n">
        <v>17.88</v>
      </c>
      <c r="G31" t="n">
        <v>48.77</v>
      </c>
      <c r="H31" t="n">
        <v>0.62</v>
      </c>
      <c r="I31" t="n">
        <v>22</v>
      </c>
      <c r="J31" t="n">
        <v>235.2</v>
      </c>
      <c r="K31" t="n">
        <v>56.94</v>
      </c>
      <c r="L31" t="n">
        <v>8.25</v>
      </c>
      <c r="M31" t="n">
        <v>20</v>
      </c>
      <c r="N31" t="n">
        <v>55</v>
      </c>
      <c r="O31" t="n">
        <v>29241.66</v>
      </c>
      <c r="P31" t="n">
        <v>234.57</v>
      </c>
      <c r="Q31" t="n">
        <v>1319.18</v>
      </c>
      <c r="R31" t="n">
        <v>80.42</v>
      </c>
      <c r="S31" t="n">
        <v>59.92</v>
      </c>
      <c r="T31" t="n">
        <v>10103.78</v>
      </c>
      <c r="U31" t="n">
        <v>0.75</v>
      </c>
      <c r="V31" t="n">
        <v>0.95</v>
      </c>
      <c r="W31" t="n">
        <v>0.2</v>
      </c>
      <c r="X31" t="n">
        <v>0.61</v>
      </c>
      <c r="Y31" t="n">
        <v>1</v>
      </c>
      <c r="Z31" t="n">
        <v>10</v>
      </c>
      <c r="AA31" t="n">
        <v>295.5908035893479</v>
      </c>
      <c r="AB31" t="n">
        <v>404.4403780168457</v>
      </c>
      <c r="AC31" t="n">
        <v>365.8411559745528</v>
      </c>
      <c r="AD31" t="n">
        <v>295590.8035893479</v>
      </c>
      <c r="AE31" t="n">
        <v>404440.3780168457</v>
      </c>
      <c r="AF31" t="n">
        <v>4.337219417791088e-06</v>
      </c>
      <c r="AG31" t="n">
        <v>6.223958333333335</v>
      </c>
      <c r="AH31" t="n">
        <v>365841.1559745528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4.664</v>
      </c>
      <c r="E32" t="n">
        <v>21.44</v>
      </c>
      <c r="F32" t="n">
        <v>17.86</v>
      </c>
      <c r="G32" t="n">
        <v>51.02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19</v>
      </c>
      <c r="N32" t="n">
        <v>55.18</v>
      </c>
      <c r="O32" t="n">
        <v>29294.76</v>
      </c>
      <c r="P32" t="n">
        <v>232.95</v>
      </c>
      <c r="Q32" t="n">
        <v>1319.12</v>
      </c>
      <c r="R32" t="n">
        <v>79.53</v>
      </c>
      <c r="S32" t="n">
        <v>59.92</v>
      </c>
      <c r="T32" t="n">
        <v>9665.91</v>
      </c>
      <c r="U32" t="n">
        <v>0.75</v>
      </c>
      <c r="V32" t="n">
        <v>0.95</v>
      </c>
      <c r="W32" t="n">
        <v>0.2</v>
      </c>
      <c r="X32" t="n">
        <v>0.58</v>
      </c>
      <c r="Y32" t="n">
        <v>1</v>
      </c>
      <c r="Z32" t="n">
        <v>10</v>
      </c>
      <c r="AA32" t="n">
        <v>294.1522787252052</v>
      </c>
      <c r="AB32" t="n">
        <v>402.4721248344875</v>
      </c>
      <c r="AC32" t="n">
        <v>364.0607501134583</v>
      </c>
      <c r="AD32" t="n">
        <v>294152.2787252052</v>
      </c>
      <c r="AE32" t="n">
        <v>402472.1248344876</v>
      </c>
      <c r="AF32" t="n">
        <v>4.351307054266092e-06</v>
      </c>
      <c r="AG32" t="n">
        <v>6.203703703703705</v>
      </c>
      <c r="AH32" t="n">
        <v>364060.7501134583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4.6856</v>
      </c>
      <c r="E33" t="n">
        <v>21.34</v>
      </c>
      <c r="F33" t="n">
        <v>17.8</v>
      </c>
      <c r="G33" t="n">
        <v>53.41</v>
      </c>
      <c r="H33" t="n">
        <v>0.66</v>
      </c>
      <c r="I33" t="n">
        <v>20</v>
      </c>
      <c r="J33" t="n">
        <v>236.06</v>
      </c>
      <c r="K33" t="n">
        <v>56.94</v>
      </c>
      <c r="L33" t="n">
        <v>8.75</v>
      </c>
      <c r="M33" t="n">
        <v>18</v>
      </c>
      <c r="N33" t="n">
        <v>55.36</v>
      </c>
      <c r="O33" t="n">
        <v>29347.92</v>
      </c>
      <c r="P33" t="n">
        <v>230.28</v>
      </c>
      <c r="Q33" t="n">
        <v>1319.09</v>
      </c>
      <c r="R33" t="n">
        <v>77.73999999999999</v>
      </c>
      <c r="S33" t="n">
        <v>59.92</v>
      </c>
      <c r="T33" t="n">
        <v>8776.85</v>
      </c>
      <c r="U33" t="n">
        <v>0.77</v>
      </c>
      <c r="V33" t="n">
        <v>0.95</v>
      </c>
      <c r="W33" t="n">
        <v>0.19</v>
      </c>
      <c r="X33" t="n">
        <v>0.53</v>
      </c>
      <c r="Y33" t="n">
        <v>1</v>
      </c>
      <c r="Z33" t="n">
        <v>10</v>
      </c>
      <c r="AA33" t="n">
        <v>291.8472356418958</v>
      </c>
      <c r="AB33" t="n">
        <v>399.3182631965799</v>
      </c>
      <c r="AC33" t="n">
        <v>361.2078886037999</v>
      </c>
      <c r="AD33" t="n">
        <v>291847.2356418959</v>
      </c>
      <c r="AE33" t="n">
        <v>399318.2631965799</v>
      </c>
      <c r="AF33" t="n">
        <v>4.371458905117753e-06</v>
      </c>
      <c r="AG33" t="n">
        <v>6.174768518518519</v>
      </c>
      <c r="AH33" t="n">
        <v>361207.8886037999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4.6813</v>
      </c>
      <c r="E34" t="n">
        <v>21.36</v>
      </c>
      <c r="F34" t="n">
        <v>17.82</v>
      </c>
      <c r="G34" t="n">
        <v>53.47</v>
      </c>
      <c r="H34" t="n">
        <v>0.68</v>
      </c>
      <c r="I34" t="n">
        <v>20</v>
      </c>
      <c r="J34" t="n">
        <v>236.49</v>
      </c>
      <c r="K34" t="n">
        <v>56.94</v>
      </c>
      <c r="L34" t="n">
        <v>9</v>
      </c>
      <c r="M34" t="n">
        <v>18</v>
      </c>
      <c r="N34" t="n">
        <v>55.55</v>
      </c>
      <c r="O34" t="n">
        <v>29401.15</v>
      </c>
      <c r="P34" t="n">
        <v>229.1</v>
      </c>
      <c r="Q34" t="n">
        <v>1319.09</v>
      </c>
      <c r="R34" t="n">
        <v>78.40000000000001</v>
      </c>
      <c r="S34" t="n">
        <v>59.92</v>
      </c>
      <c r="T34" t="n">
        <v>9104.57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291.4410339081666</v>
      </c>
      <c r="AB34" t="n">
        <v>398.7624800641358</v>
      </c>
      <c r="AC34" t="n">
        <v>360.7051486334697</v>
      </c>
      <c r="AD34" t="n">
        <v>291441.0339081666</v>
      </c>
      <c r="AE34" t="n">
        <v>398762.4800641358</v>
      </c>
      <c r="AF34" t="n">
        <v>4.36744719406858e-06</v>
      </c>
      <c r="AG34" t="n">
        <v>6.180555555555556</v>
      </c>
      <c r="AH34" t="n">
        <v>360705.1486334697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4.7</v>
      </c>
      <c r="E35" t="n">
        <v>21.28</v>
      </c>
      <c r="F35" t="n">
        <v>17.78</v>
      </c>
      <c r="G35" t="n">
        <v>56.15</v>
      </c>
      <c r="H35" t="n">
        <v>0.6899999999999999</v>
      </c>
      <c r="I35" t="n">
        <v>19</v>
      </c>
      <c r="J35" t="n">
        <v>236.92</v>
      </c>
      <c r="K35" t="n">
        <v>56.94</v>
      </c>
      <c r="L35" t="n">
        <v>9.25</v>
      </c>
      <c r="M35" t="n">
        <v>17</v>
      </c>
      <c r="N35" t="n">
        <v>55.73</v>
      </c>
      <c r="O35" t="n">
        <v>29454.44</v>
      </c>
      <c r="P35" t="n">
        <v>227.65</v>
      </c>
      <c r="Q35" t="n">
        <v>1319.08</v>
      </c>
      <c r="R35" t="n">
        <v>77.01000000000001</v>
      </c>
      <c r="S35" t="n">
        <v>59.92</v>
      </c>
      <c r="T35" t="n">
        <v>8414.860000000001</v>
      </c>
      <c r="U35" t="n">
        <v>0.78</v>
      </c>
      <c r="V35" t="n">
        <v>0.96</v>
      </c>
      <c r="W35" t="n">
        <v>0.2</v>
      </c>
      <c r="X35" t="n">
        <v>0.51</v>
      </c>
      <c r="Y35" t="n">
        <v>1</v>
      </c>
      <c r="Z35" t="n">
        <v>10</v>
      </c>
      <c r="AA35" t="n">
        <v>289.9365801002132</v>
      </c>
      <c r="AB35" t="n">
        <v>396.7040199922762</v>
      </c>
      <c r="AC35" t="n">
        <v>358.8431451018016</v>
      </c>
      <c r="AD35" t="n">
        <v>289936.5801002132</v>
      </c>
      <c r="AE35" t="n">
        <v>396704.0199922763</v>
      </c>
      <c r="AF35" t="n">
        <v>4.384893472352194e-06</v>
      </c>
      <c r="AG35" t="n">
        <v>6.157407407407408</v>
      </c>
      <c r="AH35" t="n">
        <v>358843.1451018016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4.7455</v>
      </c>
      <c r="E36" t="n">
        <v>21.07</v>
      </c>
      <c r="F36" t="n">
        <v>17.62</v>
      </c>
      <c r="G36" t="n">
        <v>58.74</v>
      </c>
      <c r="H36" t="n">
        <v>0.71</v>
      </c>
      <c r="I36" t="n">
        <v>18</v>
      </c>
      <c r="J36" t="n">
        <v>237.35</v>
      </c>
      <c r="K36" t="n">
        <v>56.94</v>
      </c>
      <c r="L36" t="n">
        <v>9.5</v>
      </c>
      <c r="M36" t="n">
        <v>16</v>
      </c>
      <c r="N36" t="n">
        <v>55.91</v>
      </c>
      <c r="O36" t="n">
        <v>29507.8</v>
      </c>
      <c r="P36" t="n">
        <v>223.38</v>
      </c>
      <c r="Q36" t="n">
        <v>1319.08</v>
      </c>
      <c r="R36" t="n">
        <v>71.64</v>
      </c>
      <c r="S36" t="n">
        <v>59.92</v>
      </c>
      <c r="T36" t="n">
        <v>5735.1</v>
      </c>
      <c r="U36" t="n">
        <v>0.84</v>
      </c>
      <c r="V36" t="n">
        <v>0.96</v>
      </c>
      <c r="W36" t="n">
        <v>0.19</v>
      </c>
      <c r="X36" t="n">
        <v>0.35</v>
      </c>
      <c r="Y36" t="n">
        <v>1</v>
      </c>
      <c r="Z36" t="n">
        <v>10</v>
      </c>
      <c r="AA36" t="n">
        <v>285.786984286016</v>
      </c>
      <c r="AB36" t="n">
        <v>391.0263599320446</v>
      </c>
      <c r="AC36" t="n">
        <v>353.7073529490725</v>
      </c>
      <c r="AD36" t="n">
        <v>285786.984286016</v>
      </c>
      <c r="AE36" t="n">
        <v>391026.3599320446</v>
      </c>
      <c r="AF36" t="n">
        <v>4.427342972988794e-06</v>
      </c>
      <c r="AG36" t="n">
        <v>6.096643518518519</v>
      </c>
      <c r="AH36" t="n">
        <v>353707.3529490725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4.6932</v>
      </c>
      <c r="E37" t="n">
        <v>21.31</v>
      </c>
      <c r="F37" t="n">
        <v>17.86</v>
      </c>
      <c r="G37" t="n">
        <v>59.52</v>
      </c>
      <c r="H37" t="n">
        <v>0.73</v>
      </c>
      <c r="I37" t="n">
        <v>18</v>
      </c>
      <c r="J37" t="n">
        <v>237.79</v>
      </c>
      <c r="K37" t="n">
        <v>56.94</v>
      </c>
      <c r="L37" t="n">
        <v>9.75</v>
      </c>
      <c r="M37" t="n">
        <v>16</v>
      </c>
      <c r="N37" t="n">
        <v>56.09</v>
      </c>
      <c r="O37" t="n">
        <v>29561.22</v>
      </c>
      <c r="P37" t="n">
        <v>225.65</v>
      </c>
      <c r="Q37" t="n">
        <v>1319.12</v>
      </c>
      <c r="R37" t="n">
        <v>79.97</v>
      </c>
      <c r="S37" t="n">
        <v>59.92</v>
      </c>
      <c r="T37" t="n">
        <v>9900.35</v>
      </c>
      <c r="U37" t="n">
        <v>0.75</v>
      </c>
      <c r="V37" t="n">
        <v>0.95</v>
      </c>
      <c r="W37" t="n">
        <v>0.19</v>
      </c>
      <c r="X37" t="n">
        <v>0.58</v>
      </c>
      <c r="Y37" t="n">
        <v>1</v>
      </c>
      <c r="Z37" t="n">
        <v>10</v>
      </c>
      <c r="AA37" t="n">
        <v>289.3492273823707</v>
      </c>
      <c r="AB37" t="n">
        <v>395.9003780915511</v>
      </c>
      <c r="AC37" t="n">
        <v>358.1162016561631</v>
      </c>
      <c r="AD37" t="n">
        <v>289349.2273823707</v>
      </c>
      <c r="AE37" t="n">
        <v>395900.3780915511</v>
      </c>
      <c r="AF37" t="n">
        <v>4.378549371158152e-06</v>
      </c>
      <c r="AG37" t="n">
        <v>6.166087962962963</v>
      </c>
      <c r="AH37" t="n">
        <v>358116.2016561631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4.7256</v>
      </c>
      <c r="E38" t="n">
        <v>21.16</v>
      </c>
      <c r="F38" t="n">
        <v>17.75</v>
      </c>
      <c r="G38" t="n">
        <v>62.66</v>
      </c>
      <c r="H38" t="n">
        <v>0.75</v>
      </c>
      <c r="I38" t="n">
        <v>17</v>
      </c>
      <c r="J38" t="n">
        <v>238.22</v>
      </c>
      <c r="K38" t="n">
        <v>56.94</v>
      </c>
      <c r="L38" t="n">
        <v>10</v>
      </c>
      <c r="M38" t="n">
        <v>15</v>
      </c>
      <c r="N38" t="n">
        <v>56.28</v>
      </c>
      <c r="O38" t="n">
        <v>29614.71</v>
      </c>
      <c r="P38" t="n">
        <v>223.11</v>
      </c>
      <c r="Q38" t="n">
        <v>1319.1</v>
      </c>
      <c r="R38" t="n">
        <v>76.25</v>
      </c>
      <c r="S38" t="n">
        <v>59.92</v>
      </c>
      <c r="T38" t="n">
        <v>8046.42</v>
      </c>
      <c r="U38" t="n">
        <v>0.79</v>
      </c>
      <c r="V38" t="n">
        <v>0.96</v>
      </c>
      <c r="W38" t="n">
        <v>0.19</v>
      </c>
      <c r="X38" t="n">
        <v>0.48</v>
      </c>
      <c r="Y38" t="n">
        <v>1</v>
      </c>
      <c r="Z38" t="n">
        <v>10</v>
      </c>
      <c r="AA38" t="n">
        <v>286.6522696381585</v>
      </c>
      <c r="AB38" t="n">
        <v>392.2102815245415</v>
      </c>
      <c r="AC38" t="n">
        <v>354.7782827264259</v>
      </c>
      <c r="AD38" t="n">
        <v>286652.2696381585</v>
      </c>
      <c r="AE38" t="n">
        <v>392210.2815245416</v>
      </c>
      <c r="AF38" t="n">
        <v>4.408777147435644e-06</v>
      </c>
      <c r="AG38" t="n">
        <v>6.122685185185186</v>
      </c>
      <c r="AH38" t="n">
        <v>354778.2827264259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4.7263</v>
      </c>
      <c r="E39" t="n">
        <v>21.16</v>
      </c>
      <c r="F39" t="n">
        <v>17.75</v>
      </c>
      <c r="G39" t="n">
        <v>62.65</v>
      </c>
      <c r="H39" t="n">
        <v>0.76</v>
      </c>
      <c r="I39" t="n">
        <v>17</v>
      </c>
      <c r="J39" t="n">
        <v>238.66</v>
      </c>
      <c r="K39" t="n">
        <v>56.94</v>
      </c>
      <c r="L39" t="n">
        <v>10.25</v>
      </c>
      <c r="M39" t="n">
        <v>15</v>
      </c>
      <c r="N39" t="n">
        <v>56.46</v>
      </c>
      <c r="O39" t="n">
        <v>29668.27</v>
      </c>
      <c r="P39" t="n">
        <v>221.18</v>
      </c>
      <c r="Q39" t="n">
        <v>1319.13</v>
      </c>
      <c r="R39" t="n">
        <v>76.06999999999999</v>
      </c>
      <c r="S39" t="n">
        <v>59.92</v>
      </c>
      <c r="T39" t="n">
        <v>7957.1</v>
      </c>
      <c r="U39" t="n">
        <v>0.79</v>
      </c>
      <c r="V39" t="n">
        <v>0.96</v>
      </c>
      <c r="W39" t="n">
        <v>0.19</v>
      </c>
      <c r="X39" t="n">
        <v>0.47</v>
      </c>
      <c r="Y39" t="n">
        <v>1</v>
      </c>
      <c r="Z39" t="n">
        <v>10</v>
      </c>
      <c r="AA39" t="n">
        <v>285.6409372155298</v>
      </c>
      <c r="AB39" t="n">
        <v>390.8265318870634</v>
      </c>
      <c r="AC39" t="n">
        <v>353.5265962122438</v>
      </c>
      <c r="AD39" t="n">
        <v>285640.9372155298</v>
      </c>
      <c r="AE39" t="n">
        <v>390826.5318870634</v>
      </c>
      <c r="AF39" t="n">
        <v>4.409430216676208e-06</v>
      </c>
      <c r="AG39" t="n">
        <v>6.122685185185186</v>
      </c>
      <c r="AH39" t="n">
        <v>353526.5962122438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4.7471</v>
      </c>
      <c r="E40" t="n">
        <v>21.07</v>
      </c>
      <c r="F40" t="n">
        <v>17.7</v>
      </c>
      <c r="G40" t="n">
        <v>66.38</v>
      </c>
      <c r="H40" t="n">
        <v>0.78</v>
      </c>
      <c r="I40" t="n">
        <v>16</v>
      </c>
      <c r="J40" t="n">
        <v>239.09</v>
      </c>
      <c r="K40" t="n">
        <v>56.94</v>
      </c>
      <c r="L40" t="n">
        <v>10.5</v>
      </c>
      <c r="M40" t="n">
        <v>14</v>
      </c>
      <c r="N40" t="n">
        <v>56.65</v>
      </c>
      <c r="O40" t="n">
        <v>29721.89</v>
      </c>
      <c r="P40" t="n">
        <v>218.92</v>
      </c>
      <c r="Q40" t="n">
        <v>1319.16</v>
      </c>
      <c r="R40" t="n">
        <v>74.48999999999999</v>
      </c>
      <c r="S40" t="n">
        <v>59.92</v>
      </c>
      <c r="T40" t="n">
        <v>7168.14</v>
      </c>
      <c r="U40" t="n">
        <v>0.8</v>
      </c>
      <c r="V40" t="n">
        <v>0.96</v>
      </c>
      <c r="W40" t="n">
        <v>0.19</v>
      </c>
      <c r="X40" t="n">
        <v>0.43</v>
      </c>
      <c r="Y40" t="n">
        <v>1</v>
      </c>
      <c r="Z40" t="n">
        <v>10</v>
      </c>
      <c r="AA40" t="n">
        <v>283.6657273159127</v>
      </c>
      <c r="AB40" t="n">
        <v>388.1239625622965</v>
      </c>
      <c r="AC40" t="n">
        <v>351.0819563107529</v>
      </c>
      <c r="AD40" t="n">
        <v>283665.7273159127</v>
      </c>
      <c r="AE40" t="n">
        <v>388123.9625622965</v>
      </c>
      <c r="AF40" t="n">
        <v>4.428835702681511e-06</v>
      </c>
      <c r="AG40" t="n">
        <v>6.096643518518519</v>
      </c>
      <c r="AH40" t="n">
        <v>351081.9563107529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4.7451</v>
      </c>
      <c r="E41" t="n">
        <v>21.07</v>
      </c>
      <c r="F41" t="n">
        <v>17.71</v>
      </c>
      <c r="G41" t="n">
        <v>66.42</v>
      </c>
      <c r="H41" t="n">
        <v>0.8</v>
      </c>
      <c r="I41" t="n">
        <v>16</v>
      </c>
      <c r="J41" t="n">
        <v>239.53</v>
      </c>
      <c r="K41" t="n">
        <v>56.94</v>
      </c>
      <c r="L41" t="n">
        <v>10.75</v>
      </c>
      <c r="M41" t="n">
        <v>14</v>
      </c>
      <c r="N41" t="n">
        <v>56.83</v>
      </c>
      <c r="O41" t="n">
        <v>29775.57</v>
      </c>
      <c r="P41" t="n">
        <v>217.76</v>
      </c>
      <c r="Q41" t="n">
        <v>1319.08</v>
      </c>
      <c r="R41" t="n">
        <v>74.8</v>
      </c>
      <c r="S41" t="n">
        <v>59.92</v>
      </c>
      <c r="T41" t="n">
        <v>7326.62</v>
      </c>
      <c r="U41" t="n">
        <v>0.8</v>
      </c>
      <c r="V41" t="n">
        <v>0.96</v>
      </c>
      <c r="W41" t="n">
        <v>0.19</v>
      </c>
      <c r="X41" t="n">
        <v>0.43</v>
      </c>
      <c r="Y41" t="n">
        <v>1</v>
      </c>
      <c r="Z41" t="n">
        <v>10</v>
      </c>
      <c r="AA41" t="n">
        <v>283.1661551579643</v>
      </c>
      <c r="AB41" t="n">
        <v>387.4404258962234</v>
      </c>
      <c r="AC41" t="n">
        <v>350.4636554247401</v>
      </c>
      <c r="AD41" t="n">
        <v>283166.1551579643</v>
      </c>
      <c r="AE41" t="n">
        <v>387440.4258962234</v>
      </c>
      <c r="AF41" t="n">
        <v>4.426969790565616e-06</v>
      </c>
      <c r="AG41" t="n">
        <v>6.096643518518519</v>
      </c>
      <c r="AH41" t="n">
        <v>350463.65542474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4.7652</v>
      </c>
      <c r="E42" t="n">
        <v>20.99</v>
      </c>
      <c r="F42" t="n">
        <v>17.67</v>
      </c>
      <c r="G42" t="n">
        <v>70.66</v>
      </c>
      <c r="H42" t="n">
        <v>0.82</v>
      </c>
      <c r="I42" t="n">
        <v>15</v>
      </c>
      <c r="J42" t="n">
        <v>239.96</v>
      </c>
      <c r="K42" t="n">
        <v>56.94</v>
      </c>
      <c r="L42" t="n">
        <v>11</v>
      </c>
      <c r="M42" t="n">
        <v>13</v>
      </c>
      <c r="N42" t="n">
        <v>57.02</v>
      </c>
      <c r="O42" t="n">
        <v>29829.32</v>
      </c>
      <c r="P42" t="n">
        <v>215.24</v>
      </c>
      <c r="Q42" t="n">
        <v>1319.1</v>
      </c>
      <c r="R42" t="n">
        <v>73.28</v>
      </c>
      <c r="S42" t="n">
        <v>59.92</v>
      </c>
      <c r="T42" t="n">
        <v>6568.81</v>
      </c>
      <c r="U42" t="n">
        <v>0.82</v>
      </c>
      <c r="V42" t="n">
        <v>0.96</v>
      </c>
      <c r="W42" t="n">
        <v>0.19</v>
      </c>
      <c r="X42" t="n">
        <v>0.39</v>
      </c>
      <c r="Y42" t="n">
        <v>1</v>
      </c>
      <c r="Z42" t="n">
        <v>10</v>
      </c>
      <c r="AA42" t="n">
        <v>281.1257362165576</v>
      </c>
      <c r="AB42" t="n">
        <v>384.6486346836601</v>
      </c>
      <c r="AC42" t="n">
        <v>347.9383088472002</v>
      </c>
      <c r="AD42" t="n">
        <v>281125.7362165576</v>
      </c>
      <c r="AE42" t="n">
        <v>384648.6346836601</v>
      </c>
      <c r="AF42" t="n">
        <v>4.445722207330356e-06</v>
      </c>
      <c r="AG42" t="n">
        <v>6.07349537037037</v>
      </c>
      <c r="AH42" t="n">
        <v>347938.3088472002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4.7661</v>
      </c>
      <c r="E43" t="n">
        <v>20.98</v>
      </c>
      <c r="F43" t="n">
        <v>17.66</v>
      </c>
      <c r="G43" t="n">
        <v>70.65000000000001</v>
      </c>
      <c r="H43" t="n">
        <v>0.83</v>
      </c>
      <c r="I43" t="n">
        <v>15</v>
      </c>
      <c r="J43" t="n">
        <v>240.4</v>
      </c>
      <c r="K43" t="n">
        <v>56.94</v>
      </c>
      <c r="L43" t="n">
        <v>11.25</v>
      </c>
      <c r="M43" t="n">
        <v>13</v>
      </c>
      <c r="N43" t="n">
        <v>57.21</v>
      </c>
      <c r="O43" t="n">
        <v>29883.27</v>
      </c>
      <c r="P43" t="n">
        <v>214.72</v>
      </c>
      <c r="Q43" t="n">
        <v>1319.15</v>
      </c>
      <c r="R43" t="n">
        <v>73.06999999999999</v>
      </c>
      <c r="S43" t="n">
        <v>59.92</v>
      </c>
      <c r="T43" t="n">
        <v>6464.11</v>
      </c>
      <c r="U43" t="n">
        <v>0.82</v>
      </c>
      <c r="V43" t="n">
        <v>0.96</v>
      </c>
      <c r="W43" t="n">
        <v>0.19</v>
      </c>
      <c r="X43" t="n">
        <v>0.39</v>
      </c>
      <c r="Y43" t="n">
        <v>1</v>
      </c>
      <c r="Z43" t="n">
        <v>10</v>
      </c>
      <c r="AA43" t="n">
        <v>280.8072339185334</v>
      </c>
      <c r="AB43" t="n">
        <v>384.2128457881737</v>
      </c>
      <c r="AC43" t="n">
        <v>347.5441110322654</v>
      </c>
      <c r="AD43" t="n">
        <v>280807.2339185334</v>
      </c>
      <c r="AE43" t="n">
        <v>384212.8457881737</v>
      </c>
      <c r="AF43" t="n">
        <v>4.446561867782508e-06</v>
      </c>
      <c r="AG43" t="n">
        <v>6.070601851851852</v>
      </c>
      <c r="AH43" t="n">
        <v>347544.1110322655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4.7638</v>
      </c>
      <c r="E44" t="n">
        <v>20.99</v>
      </c>
      <c r="F44" t="n">
        <v>17.67</v>
      </c>
      <c r="G44" t="n">
        <v>70.69</v>
      </c>
      <c r="H44" t="n">
        <v>0.85</v>
      </c>
      <c r="I44" t="n">
        <v>15</v>
      </c>
      <c r="J44" t="n">
        <v>240.84</v>
      </c>
      <c r="K44" t="n">
        <v>56.94</v>
      </c>
      <c r="L44" t="n">
        <v>11.5</v>
      </c>
      <c r="M44" t="n">
        <v>13</v>
      </c>
      <c r="N44" t="n">
        <v>57.39</v>
      </c>
      <c r="O44" t="n">
        <v>29937.16</v>
      </c>
      <c r="P44" t="n">
        <v>210.7</v>
      </c>
      <c r="Q44" t="n">
        <v>1319.08</v>
      </c>
      <c r="R44" t="n">
        <v>73.44</v>
      </c>
      <c r="S44" t="n">
        <v>59.92</v>
      </c>
      <c r="T44" t="n">
        <v>6651.55</v>
      </c>
      <c r="U44" t="n">
        <v>0.82</v>
      </c>
      <c r="V44" t="n">
        <v>0.96</v>
      </c>
      <c r="W44" t="n">
        <v>0.19</v>
      </c>
      <c r="X44" t="n">
        <v>0.4</v>
      </c>
      <c r="Y44" t="n">
        <v>1</v>
      </c>
      <c r="Z44" t="n">
        <v>10</v>
      </c>
      <c r="AA44" t="n">
        <v>278.8660566319202</v>
      </c>
      <c r="AB44" t="n">
        <v>381.5568413859317</v>
      </c>
      <c r="AC44" t="n">
        <v>345.1415919624479</v>
      </c>
      <c r="AD44" t="n">
        <v>278866.0566319202</v>
      </c>
      <c r="AE44" t="n">
        <v>381556.8413859317</v>
      </c>
      <c r="AF44" t="n">
        <v>4.44441606884923e-06</v>
      </c>
      <c r="AG44" t="n">
        <v>6.07349537037037</v>
      </c>
      <c r="AH44" t="n">
        <v>345141.5919624479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4.7981</v>
      </c>
      <c r="E45" t="n">
        <v>20.84</v>
      </c>
      <c r="F45" t="n">
        <v>17.57</v>
      </c>
      <c r="G45" t="n">
        <v>75.28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12</v>
      </c>
      <c r="N45" t="n">
        <v>57.58</v>
      </c>
      <c r="O45" t="n">
        <v>29991.11</v>
      </c>
      <c r="P45" t="n">
        <v>208.68</v>
      </c>
      <c r="Q45" t="n">
        <v>1319.08</v>
      </c>
      <c r="R45" t="n">
        <v>69.78</v>
      </c>
      <c r="S45" t="n">
        <v>59.92</v>
      </c>
      <c r="T45" t="n">
        <v>4822.51</v>
      </c>
      <c r="U45" t="n">
        <v>0.86</v>
      </c>
      <c r="V45" t="n">
        <v>0.97</v>
      </c>
      <c r="W45" t="n">
        <v>0.19</v>
      </c>
      <c r="X45" t="n">
        <v>0.29</v>
      </c>
      <c r="Y45" t="n">
        <v>1</v>
      </c>
      <c r="Z45" t="n">
        <v>10</v>
      </c>
      <c r="AA45" t="n">
        <v>276.5078764132269</v>
      </c>
      <c r="AB45" t="n">
        <v>378.3302751751468</v>
      </c>
      <c r="AC45" t="n">
        <v>342.2229647023061</v>
      </c>
      <c r="AD45" t="n">
        <v>276507.8764132269</v>
      </c>
      <c r="AE45" t="n">
        <v>378330.2751751468</v>
      </c>
      <c r="AF45" t="n">
        <v>4.476416461636822e-06</v>
      </c>
      <c r="AG45" t="n">
        <v>6.030092592592593</v>
      </c>
      <c r="AH45" t="n">
        <v>342222.9647023061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4.7665</v>
      </c>
      <c r="E46" t="n">
        <v>20.98</v>
      </c>
      <c r="F46" t="n">
        <v>17.7</v>
      </c>
      <c r="G46" t="n">
        <v>75.88</v>
      </c>
      <c r="H46" t="n">
        <v>0.88</v>
      </c>
      <c r="I46" t="n">
        <v>14</v>
      </c>
      <c r="J46" t="n">
        <v>241.71</v>
      </c>
      <c r="K46" t="n">
        <v>56.94</v>
      </c>
      <c r="L46" t="n">
        <v>12</v>
      </c>
      <c r="M46" t="n">
        <v>12</v>
      </c>
      <c r="N46" t="n">
        <v>57.77</v>
      </c>
      <c r="O46" t="n">
        <v>30045.13</v>
      </c>
      <c r="P46" t="n">
        <v>209.41</v>
      </c>
      <c r="Q46" t="n">
        <v>1319.09</v>
      </c>
      <c r="R46" t="n">
        <v>74.83</v>
      </c>
      <c r="S46" t="n">
        <v>59.92</v>
      </c>
      <c r="T46" t="n">
        <v>7349.75</v>
      </c>
      <c r="U46" t="n">
        <v>0.8</v>
      </c>
      <c r="V46" t="n">
        <v>0.96</v>
      </c>
      <c r="W46" t="n">
        <v>0.18</v>
      </c>
      <c r="X46" t="n">
        <v>0.43</v>
      </c>
      <c r="Y46" t="n">
        <v>1</v>
      </c>
      <c r="Z46" t="n">
        <v>10</v>
      </c>
      <c r="AA46" t="n">
        <v>278.2018054079635</v>
      </c>
      <c r="AB46" t="n">
        <v>380.6479835566184</v>
      </c>
      <c r="AC46" t="n">
        <v>344.3194742487742</v>
      </c>
      <c r="AD46" t="n">
        <v>278201.8054079635</v>
      </c>
      <c r="AE46" t="n">
        <v>380647.9835566184</v>
      </c>
      <c r="AF46" t="n">
        <v>4.446935050205687e-06</v>
      </c>
      <c r="AG46" t="n">
        <v>6.070601851851852</v>
      </c>
      <c r="AH46" t="n">
        <v>344319.4742487742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4.7718</v>
      </c>
      <c r="E47" t="n">
        <v>20.96</v>
      </c>
      <c r="F47" t="n">
        <v>17.68</v>
      </c>
      <c r="G47" t="n">
        <v>75.78</v>
      </c>
      <c r="H47" t="n">
        <v>0.9</v>
      </c>
      <c r="I47" t="n">
        <v>14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206.91</v>
      </c>
      <c r="Q47" t="n">
        <v>1319.08</v>
      </c>
      <c r="R47" t="n">
        <v>73.81999999999999</v>
      </c>
      <c r="S47" t="n">
        <v>59.92</v>
      </c>
      <c r="T47" t="n">
        <v>6843.31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276.7156239111309</v>
      </c>
      <c r="AB47" t="n">
        <v>378.6145244669518</v>
      </c>
      <c r="AC47" t="n">
        <v>342.4800856406477</v>
      </c>
      <c r="AD47" t="n">
        <v>276715.6239111309</v>
      </c>
      <c r="AE47" t="n">
        <v>378614.5244669518</v>
      </c>
      <c r="AF47" t="n">
        <v>4.451879717312808e-06</v>
      </c>
      <c r="AG47" t="n">
        <v>6.064814814814816</v>
      </c>
      <c r="AH47" t="n">
        <v>342480.0856406477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4.7939</v>
      </c>
      <c r="E48" t="n">
        <v>20.86</v>
      </c>
      <c r="F48" t="n">
        <v>17.63</v>
      </c>
      <c r="G48" t="n">
        <v>81.36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206.02</v>
      </c>
      <c r="Q48" t="n">
        <v>1319.09</v>
      </c>
      <c r="R48" t="n">
        <v>72.02</v>
      </c>
      <c r="S48" t="n">
        <v>59.92</v>
      </c>
      <c r="T48" t="n">
        <v>5948.54</v>
      </c>
      <c r="U48" t="n">
        <v>0.83</v>
      </c>
      <c r="V48" t="n">
        <v>0.96</v>
      </c>
      <c r="W48" t="n">
        <v>0.19</v>
      </c>
      <c r="X48" t="n">
        <v>0.35</v>
      </c>
      <c r="Y48" t="n">
        <v>1</v>
      </c>
      <c r="Z48" t="n">
        <v>10</v>
      </c>
      <c r="AA48" t="n">
        <v>275.4489800659092</v>
      </c>
      <c r="AB48" t="n">
        <v>376.8814464775369</v>
      </c>
      <c r="AC48" t="n">
        <v>340.9124101821523</v>
      </c>
      <c r="AD48" t="n">
        <v>275448.9800659092</v>
      </c>
      <c r="AE48" t="n">
        <v>376881.4464775369</v>
      </c>
      <c r="AF48" t="n">
        <v>4.472498046193443e-06</v>
      </c>
      <c r="AG48" t="n">
        <v>6.03587962962963</v>
      </c>
      <c r="AH48" t="n">
        <v>340912.4101821523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4.7924</v>
      </c>
      <c r="E49" t="n">
        <v>20.87</v>
      </c>
      <c r="F49" t="n">
        <v>17.64</v>
      </c>
      <c r="G49" t="n">
        <v>81.39</v>
      </c>
      <c r="H49" t="n">
        <v>0.93</v>
      </c>
      <c r="I49" t="n">
        <v>13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205.48</v>
      </c>
      <c r="Q49" t="n">
        <v>1319.1</v>
      </c>
      <c r="R49" t="n">
        <v>72.13</v>
      </c>
      <c r="S49" t="n">
        <v>59.92</v>
      </c>
      <c r="T49" t="n">
        <v>6007.47</v>
      </c>
      <c r="U49" t="n">
        <v>0.83</v>
      </c>
      <c r="V49" t="n">
        <v>0.96</v>
      </c>
      <c r="W49" t="n">
        <v>0.19</v>
      </c>
      <c r="X49" t="n">
        <v>0.36</v>
      </c>
      <c r="Y49" t="n">
        <v>1</v>
      </c>
      <c r="Z49" t="n">
        <v>10</v>
      </c>
      <c r="AA49" t="n">
        <v>275.2483089147148</v>
      </c>
      <c r="AB49" t="n">
        <v>376.6068793554862</v>
      </c>
      <c r="AC49" t="n">
        <v>340.6640473608728</v>
      </c>
      <c r="AD49" t="n">
        <v>275248.3089147148</v>
      </c>
      <c r="AE49" t="n">
        <v>376606.8793554862</v>
      </c>
      <c r="AF49" t="n">
        <v>4.471098612106522e-06</v>
      </c>
      <c r="AG49" t="n">
        <v>6.038773148148149</v>
      </c>
      <c r="AH49" t="n">
        <v>340664.0473608727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4.7919</v>
      </c>
      <c r="E50" t="n">
        <v>20.87</v>
      </c>
      <c r="F50" t="n">
        <v>17.64</v>
      </c>
      <c r="G50" t="n">
        <v>81.40000000000001</v>
      </c>
      <c r="H50" t="n">
        <v>0.95</v>
      </c>
      <c r="I50" t="n">
        <v>13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205.58</v>
      </c>
      <c r="Q50" t="n">
        <v>1319.08</v>
      </c>
      <c r="R50" t="n">
        <v>71.86</v>
      </c>
      <c r="S50" t="n">
        <v>59.92</v>
      </c>
      <c r="T50" t="n">
        <v>5868.55</v>
      </c>
      <c r="U50" t="n">
        <v>0.83</v>
      </c>
      <c r="V50" t="n">
        <v>0.96</v>
      </c>
      <c r="W50" t="n">
        <v>0.2</v>
      </c>
      <c r="X50" t="n">
        <v>0.36</v>
      </c>
      <c r="Y50" t="n">
        <v>1</v>
      </c>
      <c r="Z50" t="n">
        <v>10</v>
      </c>
      <c r="AA50" t="n">
        <v>275.3142680310683</v>
      </c>
      <c r="AB50" t="n">
        <v>376.697127528392</v>
      </c>
      <c r="AC50" t="n">
        <v>340.7456823748205</v>
      </c>
      <c r="AD50" t="n">
        <v>275314.2680310683</v>
      </c>
      <c r="AE50" t="n">
        <v>376697.127528392</v>
      </c>
      <c r="AF50" t="n">
        <v>4.470632134077549e-06</v>
      </c>
      <c r="AG50" t="n">
        <v>6.038773148148149</v>
      </c>
      <c r="AH50" t="n">
        <v>340745.6823748205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4.7938</v>
      </c>
      <c r="E51" t="n">
        <v>20.86</v>
      </c>
      <c r="F51" t="n">
        <v>17.63</v>
      </c>
      <c r="G51" t="n">
        <v>81.36</v>
      </c>
      <c r="H51" t="n">
        <v>0.97</v>
      </c>
      <c r="I51" t="n">
        <v>13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206.12</v>
      </c>
      <c r="Q51" t="n">
        <v>1319.13</v>
      </c>
      <c r="R51" t="n">
        <v>71.52</v>
      </c>
      <c r="S51" t="n">
        <v>59.92</v>
      </c>
      <c r="T51" t="n">
        <v>5700.87</v>
      </c>
      <c r="U51" t="n">
        <v>0.84</v>
      </c>
      <c r="V51" t="n">
        <v>0.96</v>
      </c>
      <c r="W51" t="n">
        <v>0.2</v>
      </c>
      <c r="X51" t="n">
        <v>0.35</v>
      </c>
      <c r="Y51" t="n">
        <v>1</v>
      </c>
      <c r="Z51" t="n">
        <v>10</v>
      </c>
      <c r="AA51" t="n">
        <v>275.5025337863825</v>
      </c>
      <c r="AB51" t="n">
        <v>376.9547210405117</v>
      </c>
      <c r="AC51" t="n">
        <v>340.9786915236784</v>
      </c>
      <c r="AD51" t="n">
        <v>275502.5337863825</v>
      </c>
      <c r="AE51" t="n">
        <v>376954.7210405117</v>
      </c>
      <c r="AF51" t="n">
        <v>4.472404750587649e-06</v>
      </c>
      <c r="AG51" t="n">
        <v>6.03587962962963</v>
      </c>
      <c r="AH51" t="n">
        <v>340978.6915236784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4.1514</v>
      </c>
      <c r="E2" t="n">
        <v>24.09</v>
      </c>
      <c r="F2" t="n">
        <v>20.35</v>
      </c>
      <c r="G2" t="n">
        <v>11.41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105</v>
      </c>
      <c r="N2" t="n">
        <v>9.74</v>
      </c>
      <c r="O2" t="n">
        <v>10204.21</v>
      </c>
      <c r="P2" t="n">
        <v>146.72</v>
      </c>
      <c r="Q2" t="n">
        <v>1319.29</v>
      </c>
      <c r="R2" t="n">
        <v>160.85</v>
      </c>
      <c r="S2" t="n">
        <v>59.92</v>
      </c>
      <c r="T2" t="n">
        <v>49895.64</v>
      </c>
      <c r="U2" t="n">
        <v>0.37</v>
      </c>
      <c r="V2" t="n">
        <v>0.83</v>
      </c>
      <c r="W2" t="n">
        <v>0.34</v>
      </c>
      <c r="X2" t="n">
        <v>3.07</v>
      </c>
      <c r="Y2" t="n">
        <v>1</v>
      </c>
      <c r="Z2" t="n">
        <v>10</v>
      </c>
      <c r="AA2" t="n">
        <v>239.3988081204755</v>
      </c>
      <c r="AB2" t="n">
        <v>327.5560108003004</v>
      </c>
      <c r="AC2" t="n">
        <v>296.2945248573656</v>
      </c>
      <c r="AD2" t="n">
        <v>239398.8081204755</v>
      </c>
      <c r="AE2" t="n">
        <v>327556.0108003004</v>
      </c>
      <c r="AF2" t="n">
        <v>5.359994933072772e-06</v>
      </c>
      <c r="AG2" t="n">
        <v>6.970486111111111</v>
      </c>
      <c r="AH2" t="n">
        <v>296294.5248573656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4.389</v>
      </c>
      <c r="E3" t="n">
        <v>22.78</v>
      </c>
      <c r="F3" t="n">
        <v>19.51</v>
      </c>
      <c r="G3" t="n">
        <v>14.64</v>
      </c>
      <c r="H3" t="n">
        <v>0.27</v>
      </c>
      <c r="I3" t="n">
        <v>80</v>
      </c>
      <c r="J3" t="n">
        <v>81.14</v>
      </c>
      <c r="K3" t="n">
        <v>35.1</v>
      </c>
      <c r="L3" t="n">
        <v>1.25</v>
      </c>
      <c r="M3" t="n">
        <v>78</v>
      </c>
      <c r="N3" t="n">
        <v>9.789999999999999</v>
      </c>
      <c r="O3" t="n">
        <v>10241.25</v>
      </c>
      <c r="P3" t="n">
        <v>136.52</v>
      </c>
      <c r="Q3" t="n">
        <v>1319.19</v>
      </c>
      <c r="R3" t="n">
        <v>133.55</v>
      </c>
      <c r="S3" t="n">
        <v>59.92</v>
      </c>
      <c r="T3" t="n">
        <v>36381.43</v>
      </c>
      <c r="U3" t="n">
        <v>0.45</v>
      </c>
      <c r="V3" t="n">
        <v>0.87</v>
      </c>
      <c r="W3" t="n">
        <v>0.29</v>
      </c>
      <c r="X3" t="n">
        <v>2.24</v>
      </c>
      <c r="Y3" t="n">
        <v>1</v>
      </c>
      <c r="Z3" t="n">
        <v>10</v>
      </c>
      <c r="AA3" t="n">
        <v>215.4242313180012</v>
      </c>
      <c r="AB3" t="n">
        <v>294.7529371354905</v>
      </c>
      <c r="AC3" t="n">
        <v>266.6221305037117</v>
      </c>
      <c r="AD3" t="n">
        <v>215424.2313180012</v>
      </c>
      <c r="AE3" t="n">
        <v>294752.9371354905</v>
      </c>
      <c r="AF3" t="n">
        <v>5.666767298081708e-06</v>
      </c>
      <c r="AG3" t="n">
        <v>6.591435185185186</v>
      </c>
      <c r="AH3" t="n">
        <v>266622.1305037117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4.5504</v>
      </c>
      <c r="E4" t="n">
        <v>21.98</v>
      </c>
      <c r="F4" t="n">
        <v>19</v>
      </c>
      <c r="G4" t="n">
        <v>18.09</v>
      </c>
      <c r="H4" t="n">
        <v>0.32</v>
      </c>
      <c r="I4" t="n">
        <v>63</v>
      </c>
      <c r="J4" t="n">
        <v>81.44</v>
      </c>
      <c r="K4" t="n">
        <v>35.1</v>
      </c>
      <c r="L4" t="n">
        <v>1.5</v>
      </c>
      <c r="M4" t="n">
        <v>61</v>
      </c>
      <c r="N4" t="n">
        <v>9.84</v>
      </c>
      <c r="O4" t="n">
        <v>10278.32</v>
      </c>
      <c r="P4" t="n">
        <v>128.74</v>
      </c>
      <c r="Q4" t="n">
        <v>1319.32</v>
      </c>
      <c r="R4" t="n">
        <v>116.48</v>
      </c>
      <c r="S4" t="n">
        <v>59.92</v>
      </c>
      <c r="T4" t="n">
        <v>27932.35</v>
      </c>
      <c r="U4" t="n">
        <v>0.51</v>
      </c>
      <c r="V4" t="n">
        <v>0.89</v>
      </c>
      <c r="W4" t="n">
        <v>0.26</v>
      </c>
      <c r="X4" t="n">
        <v>1.72</v>
      </c>
      <c r="Y4" t="n">
        <v>1</v>
      </c>
      <c r="Z4" t="n">
        <v>10</v>
      </c>
      <c r="AA4" t="n">
        <v>206.4222913990183</v>
      </c>
      <c r="AB4" t="n">
        <v>282.4360858007836</v>
      </c>
      <c r="AC4" t="n">
        <v>255.4807821735758</v>
      </c>
      <c r="AD4" t="n">
        <v>206422.2913990183</v>
      </c>
      <c r="AE4" t="n">
        <v>282436.0858007836</v>
      </c>
      <c r="AF4" t="n">
        <v>5.875155596534746e-06</v>
      </c>
      <c r="AG4" t="n">
        <v>6.359953703703703</v>
      </c>
      <c r="AH4" t="n">
        <v>255480.7821735758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4.6458</v>
      </c>
      <c r="E5" t="n">
        <v>21.52</v>
      </c>
      <c r="F5" t="n">
        <v>18.74</v>
      </c>
      <c r="G5" t="n">
        <v>21.62</v>
      </c>
      <c r="H5" t="n">
        <v>0.38</v>
      </c>
      <c r="I5" t="n">
        <v>52</v>
      </c>
      <c r="J5" t="n">
        <v>81.73999999999999</v>
      </c>
      <c r="K5" t="n">
        <v>35.1</v>
      </c>
      <c r="L5" t="n">
        <v>1.75</v>
      </c>
      <c r="M5" t="n">
        <v>50</v>
      </c>
      <c r="N5" t="n">
        <v>9.890000000000001</v>
      </c>
      <c r="O5" t="n">
        <v>10315.41</v>
      </c>
      <c r="P5" t="n">
        <v>122.34</v>
      </c>
      <c r="Q5" t="n">
        <v>1319.11</v>
      </c>
      <c r="R5" t="n">
        <v>109.31</v>
      </c>
      <c r="S5" t="n">
        <v>59.92</v>
      </c>
      <c r="T5" t="n">
        <v>24401.37</v>
      </c>
      <c r="U5" t="n">
        <v>0.55</v>
      </c>
      <c r="V5" t="n">
        <v>0.91</v>
      </c>
      <c r="W5" t="n">
        <v>0.22</v>
      </c>
      <c r="X5" t="n">
        <v>1.46</v>
      </c>
      <c r="Y5" t="n">
        <v>1</v>
      </c>
      <c r="Z5" t="n">
        <v>10</v>
      </c>
      <c r="AA5" t="n">
        <v>200.6200482888632</v>
      </c>
      <c r="AB5" t="n">
        <v>274.4972008005734</v>
      </c>
      <c r="AC5" t="n">
        <v>248.2995732154882</v>
      </c>
      <c r="AD5" t="n">
        <v>200620.0482888632</v>
      </c>
      <c r="AE5" t="n">
        <v>274497.2008005733</v>
      </c>
      <c r="AF5" t="n">
        <v>5.99832934915197e-06</v>
      </c>
      <c r="AG5" t="n">
        <v>6.226851851851852</v>
      </c>
      <c r="AH5" t="n">
        <v>248299.5732154882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4.7306</v>
      </c>
      <c r="E6" t="n">
        <v>21.14</v>
      </c>
      <c r="F6" t="n">
        <v>18.51</v>
      </c>
      <c r="G6" t="n">
        <v>25.82</v>
      </c>
      <c r="H6" t="n">
        <v>0.43</v>
      </c>
      <c r="I6" t="n">
        <v>43</v>
      </c>
      <c r="J6" t="n">
        <v>82.04000000000001</v>
      </c>
      <c r="K6" t="n">
        <v>35.1</v>
      </c>
      <c r="L6" t="n">
        <v>2</v>
      </c>
      <c r="M6" t="n">
        <v>36</v>
      </c>
      <c r="N6" t="n">
        <v>9.94</v>
      </c>
      <c r="O6" t="n">
        <v>10352.53</v>
      </c>
      <c r="P6" t="n">
        <v>116.1</v>
      </c>
      <c r="Q6" t="n">
        <v>1319.17</v>
      </c>
      <c r="R6" t="n">
        <v>100.79</v>
      </c>
      <c r="S6" t="n">
        <v>59.92</v>
      </c>
      <c r="T6" t="n">
        <v>20185.61</v>
      </c>
      <c r="U6" t="n">
        <v>0.59</v>
      </c>
      <c r="V6" t="n">
        <v>0.92</v>
      </c>
      <c r="W6" t="n">
        <v>0.24</v>
      </c>
      <c r="X6" t="n">
        <v>1.23</v>
      </c>
      <c r="Y6" t="n">
        <v>1</v>
      </c>
      <c r="Z6" t="n">
        <v>10</v>
      </c>
      <c r="AA6" t="n">
        <v>195.3789573509117</v>
      </c>
      <c r="AB6" t="n">
        <v>267.3261089586582</v>
      </c>
      <c r="AC6" t="n">
        <v>241.8128803142724</v>
      </c>
      <c r="AD6" t="n">
        <v>195378.9573509117</v>
      </c>
      <c r="AE6" t="n">
        <v>267326.1089586582</v>
      </c>
      <c r="AF6" t="n">
        <v>6.107817129256168e-06</v>
      </c>
      <c r="AG6" t="n">
        <v>6.116898148148149</v>
      </c>
      <c r="AH6" t="n">
        <v>241812.8803142724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4.7602</v>
      </c>
      <c r="E7" t="n">
        <v>21.01</v>
      </c>
      <c r="F7" t="n">
        <v>18.43</v>
      </c>
      <c r="G7" t="n">
        <v>27.64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113.48</v>
      </c>
      <c r="Q7" t="n">
        <v>1319.34</v>
      </c>
      <c r="R7" t="n">
        <v>96.87</v>
      </c>
      <c r="S7" t="n">
        <v>59.92</v>
      </c>
      <c r="T7" t="n">
        <v>18242.12</v>
      </c>
      <c r="U7" t="n">
        <v>0.62</v>
      </c>
      <c r="V7" t="n">
        <v>0.92</v>
      </c>
      <c r="W7" t="n">
        <v>0.26</v>
      </c>
      <c r="X7" t="n">
        <v>1.15</v>
      </c>
      <c r="Y7" t="n">
        <v>1</v>
      </c>
      <c r="Z7" t="n">
        <v>10</v>
      </c>
      <c r="AA7" t="n">
        <v>193.3694111992272</v>
      </c>
      <c r="AB7" t="n">
        <v>264.5765592590055</v>
      </c>
      <c r="AC7" t="n">
        <v>239.3257437789365</v>
      </c>
      <c r="AD7" t="n">
        <v>193369.4111992272</v>
      </c>
      <c r="AE7" t="n">
        <v>264576.5592590055</v>
      </c>
      <c r="AF7" t="n">
        <v>6.14603456193405e-06</v>
      </c>
      <c r="AG7" t="n">
        <v>6.079282407407408</v>
      </c>
      <c r="AH7" t="n">
        <v>239325.7437789365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4.7649</v>
      </c>
      <c r="E8" t="n">
        <v>20.99</v>
      </c>
      <c r="F8" t="n">
        <v>18.42</v>
      </c>
      <c r="G8" t="n">
        <v>28.34</v>
      </c>
      <c r="H8" t="n">
        <v>0.53</v>
      </c>
      <c r="I8" t="n">
        <v>39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113.5</v>
      </c>
      <c r="Q8" t="n">
        <v>1319.27</v>
      </c>
      <c r="R8" t="n">
        <v>96.3</v>
      </c>
      <c r="S8" t="n">
        <v>59.92</v>
      </c>
      <c r="T8" t="n">
        <v>17957.79</v>
      </c>
      <c r="U8" t="n">
        <v>0.62</v>
      </c>
      <c r="V8" t="n">
        <v>0.92</v>
      </c>
      <c r="W8" t="n">
        <v>0.28</v>
      </c>
      <c r="X8" t="n">
        <v>1.14</v>
      </c>
      <c r="Y8" t="n">
        <v>1</v>
      </c>
      <c r="Z8" t="n">
        <v>10</v>
      </c>
      <c r="AA8" t="n">
        <v>193.2782075020897</v>
      </c>
      <c r="AB8" t="n">
        <v>264.451770336959</v>
      </c>
      <c r="AC8" t="n">
        <v>239.2128645364678</v>
      </c>
      <c r="AD8" t="n">
        <v>193278.2075020897</v>
      </c>
      <c r="AE8" t="n">
        <v>264451.770336959</v>
      </c>
      <c r="AF8" t="n">
        <v>6.152102870501145e-06</v>
      </c>
      <c r="AG8" t="n">
        <v>6.07349537037037</v>
      </c>
      <c r="AH8" t="n">
        <v>239212.8645364678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3.7774</v>
      </c>
      <c r="E2" t="n">
        <v>26.47</v>
      </c>
      <c r="F2" t="n">
        <v>21.33</v>
      </c>
      <c r="G2" t="n">
        <v>9.140000000000001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193.02</v>
      </c>
      <c r="Q2" t="n">
        <v>1319.2</v>
      </c>
      <c r="R2" t="n">
        <v>193.34</v>
      </c>
      <c r="S2" t="n">
        <v>59.92</v>
      </c>
      <c r="T2" t="n">
        <v>65972.78999999999</v>
      </c>
      <c r="U2" t="n">
        <v>0.31</v>
      </c>
      <c r="V2" t="n">
        <v>0.8</v>
      </c>
      <c r="W2" t="n">
        <v>0.37</v>
      </c>
      <c r="X2" t="n">
        <v>4.05</v>
      </c>
      <c r="Y2" t="n">
        <v>1</v>
      </c>
      <c r="Z2" t="n">
        <v>10</v>
      </c>
      <c r="AA2" t="n">
        <v>306.4083256693295</v>
      </c>
      <c r="AB2" t="n">
        <v>419.2413889620689</v>
      </c>
      <c r="AC2" t="n">
        <v>379.2295792085134</v>
      </c>
      <c r="AD2" t="n">
        <v>306408.3256693295</v>
      </c>
      <c r="AE2" t="n">
        <v>419241.3889620689</v>
      </c>
      <c r="AF2" t="n">
        <v>4.448031962035428e-06</v>
      </c>
      <c r="AG2" t="n">
        <v>7.659143518518518</v>
      </c>
      <c r="AH2" t="n">
        <v>379229.5792085134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4.0628</v>
      </c>
      <c r="E3" t="n">
        <v>24.61</v>
      </c>
      <c r="F3" t="n">
        <v>20.24</v>
      </c>
      <c r="G3" t="n">
        <v>11.57</v>
      </c>
      <c r="H3" t="n">
        <v>0.2</v>
      </c>
      <c r="I3" t="n">
        <v>105</v>
      </c>
      <c r="J3" t="n">
        <v>107.73</v>
      </c>
      <c r="K3" t="n">
        <v>41.65</v>
      </c>
      <c r="L3" t="n">
        <v>1.25</v>
      </c>
      <c r="M3" t="n">
        <v>103</v>
      </c>
      <c r="N3" t="n">
        <v>14.83</v>
      </c>
      <c r="O3" t="n">
        <v>13520.81</v>
      </c>
      <c r="P3" t="n">
        <v>180.31</v>
      </c>
      <c r="Q3" t="n">
        <v>1319.21</v>
      </c>
      <c r="R3" t="n">
        <v>157.2</v>
      </c>
      <c r="S3" t="n">
        <v>59.92</v>
      </c>
      <c r="T3" t="n">
        <v>48078.89</v>
      </c>
      <c r="U3" t="n">
        <v>0.38</v>
      </c>
      <c r="V3" t="n">
        <v>0.84</v>
      </c>
      <c r="W3" t="n">
        <v>0.33</v>
      </c>
      <c r="X3" t="n">
        <v>2.97</v>
      </c>
      <c r="Y3" t="n">
        <v>1</v>
      </c>
      <c r="Z3" t="n">
        <v>10</v>
      </c>
      <c r="AA3" t="n">
        <v>273.4165412188729</v>
      </c>
      <c r="AB3" t="n">
        <v>374.1005739821481</v>
      </c>
      <c r="AC3" t="n">
        <v>338.3969402547444</v>
      </c>
      <c r="AD3" t="n">
        <v>273416.5412188729</v>
      </c>
      <c r="AE3" t="n">
        <v>374100.5739821481</v>
      </c>
      <c r="AF3" t="n">
        <v>4.784101301254179e-06</v>
      </c>
      <c r="AG3" t="n">
        <v>7.120949074074074</v>
      </c>
      <c r="AH3" t="n">
        <v>338396.9402547444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4.2464</v>
      </c>
      <c r="E4" t="n">
        <v>23.55</v>
      </c>
      <c r="F4" t="n">
        <v>19.65</v>
      </c>
      <c r="G4" t="n">
        <v>14.03</v>
      </c>
      <c r="H4" t="n">
        <v>0.24</v>
      </c>
      <c r="I4" t="n">
        <v>84</v>
      </c>
      <c r="J4" t="n">
        <v>108.05</v>
      </c>
      <c r="K4" t="n">
        <v>41.65</v>
      </c>
      <c r="L4" t="n">
        <v>1.5</v>
      </c>
      <c r="M4" t="n">
        <v>82</v>
      </c>
      <c r="N4" t="n">
        <v>14.9</v>
      </c>
      <c r="O4" t="n">
        <v>13559.91</v>
      </c>
      <c r="P4" t="n">
        <v>171.99</v>
      </c>
      <c r="Q4" t="n">
        <v>1319.15</v>
      </c>
      <c r="R4" t="n">
        <v>137.96</v>
      </c>
      <c r="S4" t="n">
        <v>59.92</v>
      </c>
      <c r="T4" t="n">
        <v>38563.42</v>
      </c>
      <c r="U4" t="n">
        <v>0.43</v>
      </c>
      <c r="V4" t="n">
        <v>0.86</v>
      </c>
      <c r="W4" t="n">
        <v>0.29</v>
      </c>
      <c r="X4" t="n">
        <v>2.37</v>
      </c>
      <c r="Y4" t="n">
        <v>1</v>
      </c>
      <c r="Z4" t="n">
        <v>10</v>
      </c>
      <c r="AA4" t="n">
        <v>260.7903592491368</v>
      </c>
      <c r="AB4" t="n">
        <v>356.8248747833197</v>
      </c>
      <c r="AC4" t="n">
        <v>322.7700095408559</v>
      </c>
      <c r="AD4" t="n">
        <v>260790.3592491368</v>
      </c>
      <c r="AE4" t="n">
        <v>356824.8747833197</v>
      </c>
      <c r="AF4" t="n">
        <v>5.000297274206398e-06</v>
      </c>
      <c r="AG4" t="n">
        <v>6.814236111111112</v>
      </c>
      <c r="AH4" t="n">
        <v>322770.0095408559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4.3936</v>
      </c>
      <c r="E5" t="n">
        <v>22.76</v>
      </c>
      <c r="F5" t="n">
        <v>19.19</v>
      </c>
      <c r="G5" t="n">
        <v>16.69</v>
      </c>
      <c r="H5" t="n">
        <v>0.28</v>
      </c>
      <c r="I5" t="n">
        <v>69</v>
      </c>
      <c r="J5" t="n">
        <v>108.37</v>
      </c>
      <c r="K5" t="n">
        <v>41.65</v>
      </c>
      <c r="L5" t="n">
        <v>1.75</v>
      </c>
      <c r="M5" t="n">
        <v>67</v>
      </c>
      <c r="N5" t="n">
        <v>14.97</v>
      </c>
      <c r="O5" t="n">
        <v>13599.17</v>
      </c>
      <c r="P5" t="n">
        <v>164.94</v>
      </c>
      <c r="Q5" t="n">
        <v>1319.22</v>
      </c>
      <c r="R5" t="n">
        <v>122.89</v>
      </c>
      <c r="S5" t="n">
        <v>59.92</v>
      </c>
      <c r="T5" t="n">
        <v>31103.95</v>
      </c>
      <c r="U5" t="n">
        <v>0.49</v>
      </c>
      <c r="V5" t="n">
        <v>0.89</v>
      </c>
      <c r="W5" t="n">
        <v>0.28</v>
      </c>
      <c r="X5" t="n">
        <v>1.91</v>
      </c>
      <c r="Y5" t="n">
        <v>1</v>
      </c>
      <c r="Z5" t="n">
        <v>10</v>
      </c>
      <c r="AA5" t="n">
        <v>240.5717639126087</v>
      </c>
      <c r="AB5" t="n">
        <v>329.1609006622536</v>
      </c>
      <c r="AC5" t="n">
        <v>297.7462462833716</v>
      </c>
      <c r="AD5" t="n">
        <v>240571.7639126087</v>
      </c>
      <c r="AE5" t="n">
        <v>329160.9006622536</v>
      </c>
      <c r="AF5" t="n">
        <v>5.173630864721465e-06</v>
      </c>
      <c r="AG5" t="n">
        <v>6.585648148148149</v>
      </c>
      <c r="AH5" t="n">
        <v>297746.2462833716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4.5134</v>
      </c>
      <c r="E6" t="n">
        <v>22.16</v>
      </c>
      <c r="F6" t="n">
        <v>18.83</v>
      </c>
      <c r="G6" t="n">
        <v>19.48</v>
      </c>
      <c r="H6" t="n">
        <v>0.32</v>
      </c>
      <c r="I6" t="n">
        <v>58</v>
      </c>
      <c r="J6" t="n">
        <v>108.68</v>
      </c>
      <c r="K6" t="n">
        <v>41.65</v>
      </c>
      <c r="L6" t="n">
        <v>2</v>
      </c>
      <c r="M6" t="n">
        <v>56</v>
      </c>
      <c r="N6" t="n">
        <v>15.03</v>
      </c>
      <c r="O6" t="n">
        <v>13638.32</v>
      </c>
      <c r="P6" t="n">
        <v>158.68</v>
      </c>
      <c r="Q6" t="n">
        <v>1319.11</v>
      </c>
      <c r="R6" t="n">
        <v>110.83</v>
      </c>
      <c r="S6" t="n">
        <v>59.92</v>
      </c>
      <c r="T6" t="n">
        <v>25131.68</v>
      </c>
      <c r="U6" t="n">
        <v>0.54</v>
      </c>
      <c r="V6" t="n">
        <v>0.9</v>
      </c>
      <c r="W6" t="n">
        <v>0.26</v>
      </c>
      <c r="X6" t="n">
        <v>1.55</v>
      </c>
      <c r="Y6" t="n">
        <v>1</v>
      </c>
      <c r="Z6" t="n">
        <v>10</v>
      </c>
      <c r="AA6" t="n">
        <v>232.9378394746347</v>
      </c>
      <c r="AB6" t="n">
        <v>318.7158284612457</v>
      </c>
      <c r="AC6" t="n">
        <v>288.2980371134737</v>
      </c>
      <c r="AD6" t="n">
        <v>232937.8394746347</v>
      </c>
      <c r="AE6" t="n">
        <v>318715.8284612458</v>
      </c>
      <c r="AF6" t="n">
        <v>5.314699914610765e-06</v>
      </c>
      <c r="AG6" t="n">
        <v>6.412037037037037</v>
      </c>
      <c r="AH6" t="n">
        <v>288298.0371134737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4.5409</v>
      </c>
      <c r="E7" t="n">
        <v>22.02</v>
      </c>
      <c r="F7" t="n">
        <v>18.85</v>
      </c>
      <c r="G7" t="n">
        <v>22.18</v>
      </c>
      <c r="H7" t="n">
        <v>0.36</v>
      </c>
      <c r="I7" t="n">
        <v>51</v>
      </c>
      <c r="J7" t="n">
        <v>109</v>
      </c>
      <c r="K7" t="n">
        <v>41.65</v>
      </c>
      <c r="L7" t="n">
        <v>2.25</v>
      </c>
      <c r="M7" t="n">
        <v>49</v>
      </c>
      <c r="N7" t="n">
        <v>15.1</v>
      </c>
      <c r="O7" t="n">
        <v>13677.51</v>
      </c>
      <c r="P7" t="n">
        <v>156.33</v>
      </c>
      <c r="Q7" t="n">
        <v>1319.19</v>
      </c>
      <c r="R7" t="n">
        <v>113.57</v>
      </c>
      <c r="S7" t="n">
        <v>59.92</v>
      </c>
      <c r="T7" t="n">
        <v>26536.94</v>
      </c>
      <c r="U7" t="n">
        <v>0.53</v>
      </c>
      <c r="V7" t="n">
        <v>0.9</v>
      </c>
      <c r="W7" t="n">
        <v>0.21</v>
      </c>
      <c r="X7" t="n">
        <v>1.57</v>
      </c>
      <c r="Y7" t="n">
        <v>1</v>
      </c>
      <c r="Z7" t="n">
        <v>10</v>
      </c>
      <c r="AA7" t="n">
        <v>230.9900956095867</v>
      </c>
      <c r="AB7" t="n">
        <v>316.0508393766937</v>
      </c>
      <c r="AC7" t="n">
        <v>285.8873908468148</v>
      </c>
      <c r="AD7" t="n">
        <v>230990.0956095867</v>
      </c>
      <c r="AE7" t="n">
        <v>316050.8393766936</v>
      </c>
      <c r="AF7" t="n">
        <v>5.347082209034435e-06</v>
      </c>
      <c r="AG7" t="n">
        <v>6.371527777777778</v>
      </c>
      <c r="AH7" t="n">
        <v>285887.3908468147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4.6229</v>
      </c>
      <c r="E8" t="n">
        <v>21.63</v>
      </c>
      <c r="F8" t="n">
        <v>18.6</v>
      </c>
      <c r="G8" t="n">
        <v>24.79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43</v>
      </c>
      <c r="N8" t="n">
        <v>15.17</v>
      </c>
      <c r="O8" t="n">
        <v>13716.72</v>
      </c>
      <c r="P8" t="n">
        <v>150.65</v>
      </c>
      <c r="Q8" t="n">
        <v>1319.3</v>
      </c>
      <c r="R8" t="n">
        <v>103.64</v>
      </c>
      <c r="S8" t="n">
        <v>59.92</v>
      </c>
      <c r="T8" t="n">
        <v>21602.16</v>
      </c>
      <c r="U8" t="n">
        <v>0.58</v>
      </c>
      <c r="V8" t="n">
        <v>0.91</v>
      </c>
      <c r="W8" t="n">
        <v>0.24</v>
      </c>
      <c r="X8" t="n">
        <v>1.32</v>
      </c>
      <c r="Y8" t="n">
        <v>1</v>
      </c>
      <c r="Z8" t="n">
        <v>10</v>
      </c>
      <c r="AA8" t="n">
        <v>225.4328828167919</v>
      </c>
      <c r="AB8" t="n">
        <v>308.4472156666702</v>
      </c>
      <c r="AC8" t="n">
        <v>279.0094463119206</v>
      </c>
      <c r="AD8" t="n">
        <v>225432.8828167919</v>
      </c>
      <c r="AE8" t="n">
        <v>308447.2156666702</v>
      </c>
      <c r="AF8" t="n">
        <v>5.443640323315927e-06</v>
      </c>
      <c r="AG8" t="n">
        <v>6.258680555555556</v>
      </c>
      <c r="AH8" t="n">
        <v>279009.4463119205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4.7005</v>
      </c>
      <c r="E9" t="n">
        <v>21.27</v>
      </c>
      <c r="F9" t="n">
        <v>18.37</v>
      </c>
      <c r="G9" t="n">
        <v>28.26</v>
      </c>
      <c r="H9" t="n">
        <v>0.44</v>
      </c>
      <c r="I9" t="n">
        <v>39</v>
      </c>
      <c r="J9" t="n">
        <v>109.64</v>
      </c>
      <c r="K9" t="n">
        <v>41.65</v>
      </c>
      <c r="L9" t="n">
        <v>2.75</v>
      </c>
      <c r="M9" t="n">
        <v>37</v>
      </c>
      <c r="N9" t="n">
        <v>15.24</v>
      </c>
      <c r="O9" t="n">
        <v>13755.95</v>
      </c>
      <c r="P9" t="n">
        <v>145.36</v>
      </c>
      <c r="Q9" t="n">
        <v>1319.1</v>
      </c>
      <c r="R9" t="n">
        <v>96.25</v>
      </c>
      <c r="S9" t="n">
        <v>59.92</v>
      </c>
      <c r="T9" t="n">
        <v>17932.8</v>
      </c>
      <c r="U9" t="n">
        <v>0.62</v>
      </c>
      <c r="V9" t="n">
        <v>0.92</v>
      </c>
      <c r="W9" t="n">
        <v>0.23</v>
      </c>
      <c r="X9" t="n">
        <v>1.09</v>
      </c>
      <c r="Y9" t="n">
        <v>1</v>
      </c>
      <c r="Z9" t="n">
        <v>10</v>
      </c>
      <c r="AA9" t="n">
        <v>220.4084362583334</v>
      </c>
      <c r="AB9" t="n">
        <v>301.5725462224527</v>
      </c>
      <c r="AC9" t="n">
        <v>272.7908856707978</v>
      </c>
      <c r="AD9" t="n">
        <v>220408.4362583334</v>
      </c>
      <c r="AE9" t="n">
        <v>301572.5462224527</v>
      </c>
      <c r="AF9" t="n">
        <v>5.53501727048963e-06</v>
      </c>
      <c r="AG9" t="n">
        <v>6.154513888888889</v>
      </c>
      <c r="AH9" t="n">
        <v>272790.8856707978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4.7492</v>
      </c>
      <c r="E10" t="n">
        <v>21.06</v>
      </c>
      <c r="F10" t="n">
        <v>18.24</v>
      </c>
      <c r="G10" t="n">
        <v>31.27</v>
      </c>
      <c r="H10" t="n">
        <v>0.48</v>
      </c>
      <c r="I10" t="n">
        <v>35</v>
      </c>
      <c r="J10" t="n">
        <v>109.96</v>
      </c>
      <c r="K10" t="n">
        <v>41.65</v>
      </c>
      <c r="L10" t="n">
        <v>3</v>
      </c>
      <c r="M10" t="n">
        <v>33</v>
      </c>
      <c r="N10" t="n">
        <v>15.31</v>
      </c>
      <c r="O10" t="n">
        <v>13795.21</v>
      </c>
      <c r="P10" t="n">
        <v>140.85</v>
      </c>
      <c r="Q10" t="n">
        <v>1319.19</v>
      </c>
      <c r="R10" t="n">
        <v>92.03</v>
      </c>
      <c r="S10" t="n">
        <v>59.92</v>
      </c>
      <c r="T10" t="n">
        <v>15845.61</v>
      </c>
      <c r="U10" t="n">
        <v>0.65</v>
      </c>
      <c r="V10" t="n">
        <v>0.93</v>
      </c>
      <c r="W10" t="n">
        <v>0.22</v>
      </c>
      <c r="X10" t="n">
        <v>0.96</v>
      </c>
      <c r="Y10" t="n">
        <v>1</v>
      </c>
      <c r="Z10" t="n">
        <v>10</v>
      </c>
      <c r="AA10" t="n">
        <v>216.7591821165873</v>
      </c>
      <c r="AB10" t="n">
        <v>296.5794757119878</v>
      </c>
      <c r="AC10" t="n">
        <v>268.2743468020317</v>
      </c>
      <c r="AD10" t="n">
        <v>216759.1821165873</v>
      </c>
      <c r="AE10" t="n">
        <v>296579.4757119878</v>
      </c>
      <c r="AF10" t="n">
        <v>5.592363370069004e-06</v>
      </c>
      <c r="AG10" t="n">
        <v>6.09375</v>
      </c>
      <c r="AH10" t="n">
        <v>268274.3468020317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18.11</v>
      </c>
      <c r="G11" t="n">
        <v>35.06</v>
      </c>
      <c r="H11" t="n">
        <v>0.52</v>
      </c>
      <c r="I11" t="n">
        <v>31</v>
      </c>
      <c r="J11" t="n">
        <v>110.27</v>
      </c>
      <c r="K11" t="n">
        <v>41.65</v>
      </c>
      <c r="L11" t="n">
        <v>3.25</v>
      </c>
      <c r="M11" t="n">
        <v>28</v>
      </c>
      <c r="N11" t="n">
        <v>15.37</v>
      </c>
      <c r="O11" t="n">
        <v>13834.5</v>
      </c>
      <c r="P11" t="n">
        <v>135.86</v>
      </c>
      <c r="Q11" t="n">
        <v>1319.09</v>
      </c>
      <c r="R11" t="n">
        <v>87.8</v>
      </c>
      <c r="S11" t="n">
        <v>59.92</v>
      </c>
      <c r="T11" t="n">
        <v>13752.35</v>
      </c>
      <c r="U11" t="n">
        <v>0.68</v>
      </c>
      <c r="V11" t="n">
        <v>0.9399999999999999</v>
      </c>
      <c r="W11" t="n">
        <v>0.21</v>
      </c>
      <c r="X11" t="n">
        <v>0.84</v>
      </c>
      <c r="Y11" t="n">
        <v>1</v>
      </c>
      <c r="Z11" t="n">
        <v>10</v>
      </c>
      <c r="AA11" t="n">
        <v>212.9293788182661</v>
      </c>
      <c r="AB11" t="n">
        <v>291.3393698802304</v>
      </c>
      <c r="AC11" t="n">
        <v>263.5343493163208</v>
      </c>
      <c r="AD11" t="n">
        <v>212929.3788182661</v>
      </c>
      <c r="AE11" t="n">
        <v>291339.3698802304</v>
      </c>
      <c r="AF11" t="n">
        <v>5.650415992435802e-06</v>
      </c>
      <c r="AG11" t="n">
        <v>6.030092592592593</v>
      </c>
      <c r="AH11" t="n">
        <v>263534.3493163208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4.8173</v>
      </c>
      <c r="E12" t="n">
        <v>20.76</v>
      </c>
      <c r="F12" t="n">
        <v>18.08</v>
      </c>
      <c r="G12" t="n">
        <v>37.4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19</v>
      </c>
      <c r="N12" t="n">
        <v>15.44</v>
      </c>
      <c r="O12" t="n">
        <v>13873.81</v>
      </c>
      <c r="P12" t="n">
        <v>132.77</v>
      </c>
      <c r="Q12" t="n">
        <v>1319.12</v>
      </c>
      <c r="R12" t="n">
        <v>86.28</v>
      </c>
      <c r="S12" t="n">
        <v>59.92</v>
      </c>
      <c r="T12" t="n">
        <v>12998.83</v>
      </c>
      <c r="U12" t="n">
        <v>0.6899999999999999</v>
      </c>
      <c r="V12" t="n">
        <v>0.9399999999999999</v>
      </c>
      <c r="W12" t="n">
        <v>0.22</v>
      </c>
      <c r="X12" t="n">
        <v>0.8</v>
      </c>
      <c r="Y12" t="n">
        <v>1</v>
      </c>
      <c r="Z12" t="n">
        <v>10</v>
      </c>
      <c r="AA12" t="n">
        <v>210.9288177138499</v>
      </c>
      <c r="AB12" t="n">
        <v>288.6021139186425</v>
      </c>
      <c r="AC12" t="n">
        <v>261.0583332219432</v>
      </c>
      <c r="AD12" t="n">
        <v>210928.8177138499</v>
      </c>
      <c r="AE12" t="n">
        <v>288602.1139186425</v>
      </c>
      <c r="AF12" t="n">
        <v>5.672553706441804e-06</v>
      </c>
      <c r="AG12" t="n">
        <v>6.006944444444446</v>
      </c>
      <c r="AH12" t="n">
        <v>261058.3332219432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4.8275</v>
      </c>
      <c r="E13" t="n">
        <v>20.71</v>
      </c>
      <c r="F13" t="n">
        <v>18.06</v>
      </c>
      <c r="G13" t="n">
        <v>38.69</v>
      </c>
      <c r="H13" t="n">
        <v>0.6</v>
      </c>
      <c r="I13" t="n">
        <v>28</v>
      </c>
      <c r="J13" t="n">
        <v>110.91</v>
      </c>
      <c r="K13" t="n">
        <v>41.65</v>
      </c>
      <c r="L13" t="n">
        <v>3.75</v>
      </c>
      <c r="M13" t="n">
        <v>2</v>
      </c>
      <c r="N13" t="n">
        <v>15.51</v>
      </c>
      <c r="O13" t="n">
        <v>13913.15</v>
      </c>
      <c r="P13" t="n">
        <v>131.01</v>
      </c>
      <c r="Q13" t="n">
        <v>1319.09</v>
      </c>
      <c r="R13" t="n">
        <v>84.81</v>
      </c>
      <c r="S13" t="n">
        <v>59.92</v>
      </c>
      <c r="T13" t="n">
        <v>12270.3</v>
      </c>
      <c r="U13" t="n">
        <v>0.71</v>
      </c>
      <c r="V13" t="n">
        <v>0.9399999999999999</v>
      </c>
      <c r="W13" t="n">
        <v>0.24</v>
      </c>
      <c r="X13" t="n">
        <v>0.78</v>
      </c>
      <c r="Y13" t="n">
        <v>1</v>
      </c>
      <c r="Z13" t="n">
        <v>10</v>
      </c>
      <c r="AA13" t="n">
        <v>209.6308001934452</v>
      </c>
      <c r="AB13" t="n">
        <v>286.8261090827342</v>
      </c>
      <c r="AC13" t="n">
        <v>259.4518277949349</v>
      </c>
      <c r="AD13" t="n">
        <v>209630.8001934452</v>
      </c>
      <c r="AE13" t="n">
        <v>286826.1090827342</v>
      </c>
      <c r="AF13" t="n">
        <v>5.684564593828038e-06</v>
      </c>
      <c r="AG13" t="n">
        <v>5.992476851851852</v>
      </c>
      <c r="AH13" t="n">
        <v>259451.8277949349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4.8264</v>
      </c>
      <c r="E14" t="n">
        <v>20.72</v>
      </c>
      <c r="F14" t="n">
        <v>18.06</v>
      </c>
      <c r="G14" t="n">
        <v>38.7</v>
      </c>
      <c r="H14" t="n">
        <v>0.63</v>
      </c>
      <c r="I14" t="n">
        <v>28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131.52</v>
      </c>
      <c r="Q14" t="n">
        <v>1319.12</v>
      </c>
      <c r="R14" t="n">
        <v>84.95</v>
      </c>
      <c r="S14" t="n">
        <v>59.92</v>
      </c>
      <c r="T14" t="n">
        <v>12340.8</v>
      </c>
      <c r="U14" t="n">
        <v>0.71</v>
      </c>
      <c r="V14" t="n">
        <v>0.9399999999999999</v>
      </c>
      <c r="W14" t="n">
        <v>0.24</v>
      </c>
      <c r="X14" t="n">
        <v>0.78</v>
      </c>
      <c r="Y14" t="n">
        <v>1</v>
      </c>
      <c r="Z14" t="n">
        <v>10</v>
      </c>
      <c r="AA14" t="n">
        <v>209.908736537971</v>
      </c>
      <c r="AB14" t="n">
        <v>287.2063938510005</v>
      </c>
      <c r="AC14" t="n">
        <v>259.7958187186509</v>
      </c>
      <c r="AD14" t="n">
        <v>209908.736537971</v>
      </c>
      <c r="AE14" t="n">
        <v>287206.3938510005</v>
      </c>
      <c r="AF14" t="n">
        <v>5.683269302051091e-06</v>
      </c>
      <c r="AG14" t="n">
        <v>5.99537037037037</v>
      </c>
      <c r="AH14" t="n">
        <v>259795.818718651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2.0414</v>
      </c>
      <c r="E2" t="n">
        <v>48.99</v>
      </c>
      <c r="F2" t="n">
        <v>27.86</v>
      </c>
      <c r="G2" t="n">
        <v>4.79</v>
      </c>
      <c r="H2" t="n">
        <v>0.06</v>
      </c>
      <c r="I2" t="n">
        <v>349</v>
      </c>
      <c r="J2" t="n">
        <v>274.09</v>
      </c>
      <c r="K2" t="n">
        <v>60.56</v>
      </c>
      <c r="L2" t="n">
        <v>1</v>
      </c>
      <c r="M2" t="n">
        <v>347</v>
      </c>
      <c r="N2" t="n">
        <v>72.53</v>
      </c>
      <c r="O2" t="n">
        <v>34038.11</v>
      </c>
      <c r="P2" t="n">
        <v>479.03</v>
      </c>
      <c r="Q2" t="n">
        <v>1319.58</v>
      </c>
      <c r="R2" t="n">
        <v>407.48</v>
      </c>
      <c r="S2" t="n">
        <v>59.92</v>
      </c>
      <c r="T2" t="n">
        <v>172000.47</v>
      </c>
      <c r="U2" t="n">
        <v>0.15</v>
      </c>
      <c r="V2" t="n">
        <v>0.61</v>
      </c>
      <c r="W2" t="n">
        <v>0.72</v>
      </c>
      <c r="X2" t="n">
        <v>10.58</v>
      </c>
      <c r="Y2" t="n">
        <v>1</v>
      </c>
      <c r="Z2" t="n">
        <v>10</v>
      </c>
      <c r="AA2" t="n">
        <v>1034.006686404065</v>
      </c>
      <c r="AB2" t="n">
        <v>1414.773565493548</v>
      </c>
      <c r="AC2" t="n">
        <v>1279.749562050014</v>
      </c>
      <c r="AD2" t="n">
        <v>1034006.686404065</v>
      </c>
      <c r="AE2" t="n">
        <v>1414773.565493548</v>
      </c>
      <c r="AF2" t="n">
        <v>1.796548434663454e-06</v>
      </c>
      <c r="AG2" t="n">
        <v>14.17534722222222</v>
      </c>
      <c r="AH2" t="n">
        <v>1279749.562050014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2.4905</v>
      </c>
      <c r="E3" t="n">
        <v>40.15</v>
      </c>
      <c r="F3" t="n">
        <v>24.51</v>
      </c>
      <c r="G3" t="n">
        <v>6.03</v>
      </c>
      <c r="H3" t="n">
        <v>0.08</v>
      </c>
      <c r="I3" t="n">
        <v>244</v>
      </c>
      <c r="J3" t="n">
        <v>274.57</v>
      </c>
      <c r="K3" t="n">
        <v>60.56</v>
      </c>
      <c r="L3" t="n">
        <v>1.25</v>
      </c>
      <c r="M3" t="n">
        <v>242</v>
      </c>
      <c r="N3" t="n">
        <v>72.76000000000001</v>
      </c>
      <c r="O3" t="n">
        <v>34097.72</v>
      </c>
      <c r="P3" t="n">
        <v>420.07</v>
      </c>
      <c r="Q3" t="n">
        <v>1319.69</v>
      </c>
      <c r="R3" t="n">
        <v>297.27</v>
      </c>
      <c r="S3" t="n">
        <v>59.92</v>
      </c>
      <c r="T3" t="n">
        <v>117418.87</v>
      </c>
      <c r="U3" t="n">
        <v>0.2</v>
      </c>
      <c r="V3" t="n">
        <v>0.6899999999999999</v>
      </c>
      <c r="W3" t="n">
        <v>0.55</v>
      </c>
      <c r="X3" t="n">
        <v>7.22</v>
      </c>
      <c r="Y3" t="n">
        <v>1</v>
      </c>
      <c r="Z3" t="n">
        <v>10</v>
      </c>
      <c r="AA3" t="n">
        <v>772.4874193325408</v>
      </c>
      <c r="AB3" t="n">
        <v>1056.951366870497</v>
      </c>
      <c r="AC3" t="n">
        <v>956.0774118569359</v>
      </c>
      <c r="AD3" t="n">
        <v>772487.4193325407</v>
      </c>
      <c r="AE3" t="n">
        <v>1056951.366870497</v>
      </c>
      <c r="AF3" t="n">
        <v>2.191782049833121e-06</v>
      </c>
      <c r="AG3" t="n">
        <v>11.61747685185185</v>
      </c>
      <c r="AH3" t="n">
        <v>956077.4118569359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2.8101</v>
      </c>
      <c r="E4" t="n">
        <v>35.59</v>
      </c>
      <c r="F4" t="n">
        <v>22.81</v>
      </c>
      <c r="G4" t="n">
        <v>7.24</v>
      </c>
      <c r="H4" t="n">
        <v>0.1</v>
      </c>
      <c r="I4" t="n">
        <v>189</v>
      </c>
      <c r="J4" t="n">
        <v>275.05</v>
      </c>
      <c r="K4" t="n">
        <v>60.56</v>
      </c>
      <c r="L4" t="n">
        <v>1.5</v>
      </c>
      <c r="M4" t="n">
        <v>187</v>
      </c>
      <c r="N4" t="n">
        <v>73</v>
      </c>
      <c r="O4" t="n">
        <v>34157.42</v>
      </c>
      <c r="P4" t="n">
        <v>389.87</v>
      </c>
      <c r="Q4" t="n">
        <v>1319.38</v>
      </c>
      <c r="R4" t="n">
        <v>241.71</v>
      </c>
      <c r="S4" t="n">
        <v>59.92</v>
      </c>
      <c r="T4" t="n">
        <v>89916.34</v>
      </c>
      <c r="U4" t="n">
        <v>0.25</v>
      </c>
      <c r="V4" t="n">
        <v>0.74</v>
      </c>
      <c r="W4" t="n">
        <v>0.46</v>
      </c>
      <c r="X4" t="n">
        <v>5.53</v>
      </c>
      <c r="Y4" t="n">
        <v>1</v>
      </c>
      <c r="Z4" t="n">
        <v>10</v>
      </c>
      <c r="AA4" t="n">
        <v>651.4047838860785</v>
      </c>
      <c r="AB4" t="n">
        <v>891.2807632637755</v>
      </c>
      <c r="AC4" t="n">
        <v>806.218178138288</v>
      </c>
      <c r="AD4" t="n">
        <v>651404.7838860785</v>
      </c>
      <c r="AE4" t="n">
        <v>891280.7632637755</v>
      </c>
      <c r="AF4" t="n">
        <v>2.473048278753685e-06</v>
      </c>
      <c r="AG4" t="n">
        <v>10.29803240740741</v>
      </c>
      <c r="AH4" t="n">
        <v>806218.178138288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3.0592</v>
      </c>
      <c r="E5" t="n">
        <v>32.69</v>
      </c>
      <c r="F5" t="n">
        <v>21.74</v>
      </c>
      <c r="G5" t="n">
        <v>8.470000000000001</v>
      </c>
      <c r="H5" t="n">
        <v>0.11</v>
      </c>
      <c r="I5" t="n">
        <v>154</v>
      </c>
      <c r="J5" t="n">
        <v>275.54</v>
      </c>
      <c r="K5" t="n">
        <v>60.56</v>
      </c>
      <c r="L5" t="n">
        <v>1.75</v>
      </c>
      <c r="M5" t="n">
        <v>152</v>
      </c>
      <c r="N5" t="n">
        <v>73.23</v>
      </c>
      <c r="O5" t="n">
        <v>34217.22</v>
      </c>
      <c r="P5" t="n">
        <v>370.52</v>
      </c>
      <c r="Q5" t="n">
        <v>1319.38</v>
      </c>
      <c r="R5" t="n">
        <v>206.3</v>
      </c>
      <c r="S5" t="n">
        <v>59.92</v>
      </c>
      <c r="T5" t="n">
        <v>72386.08</v>
      </c>
      <c r="U5" t="n">
        <v>0.29</v>
      </c>
      <c r="V5" t="n">
        <v>0.78</v>
      </c>
      <c r="W5" t="n">
        <v>0.41</v>
      </c>
      <c r="X5" t="n">
        <v>4.46</v>
      </c>
      <c r="Y5" t="n">
        <v>1</v>
      </c>
      <c r="Z5" t="n">
        <v>10</v>
      </c>
      <c r="AA5" t="n">
        <v>582.3976496514131</v>
      </c>
      <c r="AB5" t="n">
        <v>796.8621578240057</v>
      </c>
      <c r="AC5" t="n">
        <v>720.8107518843445</v>
      </c>
      <c r="AD5" t="n">
        <v>582397.6496514131</v>
      </c>
      <c r="AE5" t="n">
        <v>796862.1578240057</v>
      </c>
      <c r="AF5" t="n">
        <v>2.692270486588831e-06</v>
      </c>
      <c r="AG5" t="n">
        <v>9.458912037037036</v>
      </c>
      <c r="AH5" t="n">
        <v>720810.7518843445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3.2555</v>
      </c>
      <c r="E6" t="n">
        <v>30.72</v>
      </c>
      <c r="F6" t="n">
        <v>21.03</v>
      </c>
      <c r="G6" t="n">
        <v>9.710000000000001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357.34</v>
      </c>
      <c r="Q6" t="n">
        <v>1319.28</v>
      </c>
      <c r="R6" t="n">
        <v>182.94</v>
      </c>
      <c r="S6" t="n">
        <v>59.92</v>
      </c>
      <c r="T6" t="n">
        <v>60825.75</v>
      </c>
      <c r="U6" t="n">
        <v>0.33</v>
      </c>
      <c r="V6" t="n">
        <v>0.8100000000000001</v>
      </c>
      <c r="W6" t="n">
        <v>0.37</v>
      </c>
      <c r="X6" t="n">
        <v>3.75</v>
      </c>
      <c r="Y6" t="n">
        <v>1</v>
      </c>
      <c r="Z6" t="n">
        <v>10</v>
      </c>
      <c r="AA6" t="n">
        <v>533.515208713775</v>
      </c>
      <c r="AB6" t="n">
        <v>729.9790455920361</v>
      </c>
      <c r="AC6" t="n">
        <v>660.3108700127566</v>
      </c>
      <c r="AD6" t="n">
        <v>533515.208713775</v>
      </c>
      <c r="AE6" t="n">
        <v>729979.0455920361</v>
      </c>
      <c r="AF6" t="n">
        <v>2.865025682887663e-06</v>
      </c>
      <c r="AG6" t="n">
        <v>8.888888888888889</v>
      </c>
      <c r="AH6" t="n">
        <v>660310.8700127566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3.4213</v>
      </c>
      <c r="E7" t="n">
        <v>29.23</v>
      </c>
      <c r="F7" t="n">
        <v>20.48</v>
      </c>
      <c r="G7" t="n">
        <v>10.97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346.9</v>
      </c>
      <c r="Q7" t="n">
        <v>1319.38</v>
      </c>
      <c r="R7" t="n">
        <v>164.97</v>
      </c>
      <c r="S7" t="n">
        <v>59.92</v>
      </c>
      <c r="T7" t="n">
        <v>51930.41</v>
      </c>
      <c r="U7" t="n">
        <v>0.36</v>
      </c>
      <c r="V7" t="n">
        <v>0.83</v>
      </c>
      <c r="W7" t="n">
        <v>0.34</v>
      </c>
      <c r="X7" t="n">
        <v>3.2</v>
      </c>
      <c r="Y7" t="n">
        <v>1</v>
      </c>
      <c r="Z7" t="n">
        <v>10</v>
      </c>
      <c r="AA7" t="n">
        <v>494.1142621530314</v>
      </c>
      <c r="AB7" t="n">
        <v>676.0689322605438</v>
      </c>
      <c r="AC7" t="n">
        <v>611.5458622343028</v>
      </c>
      <c r="AD7" t="n">
        <v>494114.2621530314</v>
      </c>
      <c r="AE7" t="n">
        <v>676068.9322605438</v>
      </c>
      <c r="AF7" t="n">
        <v>3.010939139567981e-06</v>
      </c>
      <c r="AG7" t="n">
        <v>8.45775462962963</v>
      </c>
      <c r="AH7" t="n">
        <v>611545.8622343028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3.5476</v>
      </c>
      <c r="E8" t="n">
        <v>28.19</v>
      </c>
      <c r="F8" t="n">
        <v>20.12</v>
      </c>
      <c r="G8" t="n">
        <v>12.19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339.97</v>
      </c>
      <c r="Q8" t="n">
        <v>1319.31</v>
      </c>
      <c r="R8" t="n">
        <v>153.35</v>
      </c>
      <c r="S8" t="n">
        <v>59.92</v>
      </c>
      <c r="T8" t="n">
        <v>46184.57</v>
      </c>
      <c r="U8" t="n">
        <v>0.39</v>
      </c>
      <c r="V8" t="n">
        <v>0.84</v>
      </c>
      <c r="W8" t="n">
        <v>0.32</v>
      </c>
      <c r="X8" t="n">
        <v>2.84</v>
      </c>
      <c r="Y8" t="n">
        <v>1</v>
      </c>
      <c r="Z8" t="n">
        <v>10</v>
      </c>
      <c r="AA8" t="n">
        <v>476.5222979853001</v>
      </c>
      <c r="AB8" t="n">
        <v>651.9988307835694</v>
      </c>
      <c r="AC8" t="n">
        <v>589.772977459691</v>
      </c>
      <c r="AD8" t="n">
        <v>476522.2979853001</v>
      </c>
      <c r="AE8" t="n">
        <v>651998.8307835694</v>
      </c>
      <c r="AF8" t="n">
        <v>3.122090343299731e-06</v>
      </c>
      <c r="AG8" t="n">
        <v>8.156828703703704</v>
      </c>
      <c r="AH8" t="n">
        <v>589772.977459691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3.6681</v>
      </c>
      <c r="E9" t="n">
        <v>27.26</v>
      </c>
      <c r="F9" t="n">
        <v>19.77</v>
      </c>
      <c r="G9" t="n">
        <v>13.48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333.14</v>
      </c>
      <c r="Q9" t="n">
        <v>1319.3</v>
      </c>
      <c r="R9" t="n">
        <v>141.65</v>
      </c>
      <c r="S9" t="n">
        <v>59.92</v>
      </c>
      <c r="T9" t="n">
        <v>40392.16</v>
      </c>
      <c r="U9" t="n">
        <v>0.42</v>
      </c>
      <c r="V9" t="n">
        <v>0.86</v>
      </c>
      <c r="W9" t="n">
        <v>0.3</v>
      </c>
      <c r="X9" t="n">
        <v>2.49</v>
      </c>
      <c r="Y9" t="n">
        <v>1</v>
      </c>
      <c r="Z9" t="n">
        <v>10</v>
      </c>
      <c r="AA9" t="n">
        <v>447.7752937703038</v>
      </c>
      <c r="AB9" t="n">
        <v>612.6659113882924</v>
      </c>
      <c r="AC9" t="n">
        <v>554.1939366874003</v>
      </c>
      <c r="AD9" t="n">
        <v>447775.2937703038</v>
      </c>
      <c r="AE9" t="n">
        <v>612665.9113882924</v>
      </c>
      <c r="AF9" t="n">
        <v>3.22813721621878e-06</v>
      </c>
      <c r="AG9" t="n">
        <v>7.887731481481482</v>
      </c>
      <c r="AH9" t="n">
        <v>554193.9366874003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3.761</v>
      </c>
      <c r="E10" t="n">
        <v>26.59</v>
      </c>
      <c r="F10" t="n">
        <v>19.51</v>
      </c>
      <c r="G10" t="n">
        <v>14.63</v>
      </c>
      <c r="H10" t="n">
        <v>0.19</v>
      </c>
      <c r="I10" t="n">
        <v>80</v>
      </c>
      <c r="J10" t="n">
        <v>277.97</v>
      </c>
      <c r="K10" t="n">
        <v>60.56</v>
      </c>
      <c r="L10" t="n">
        <v>3</v>
      </c>
      <c r="M10" t="n">
        <v>78</v>
      </c>
      <c r="N10" t="n">
        <v>74.42</v>
      </c>
      <c r="O10" t="n">
        <v>34517.57</v>
      </c>
      <c r="P10" t="n">
        <v>327.78</v>
      </c>
      <c r="Q10" t="n">
        <v>1319.31</v>
      </c>
      <c r="R10" t="n">
        <v>133.39</v>
      </c>
      <c r="S10" t="n">
        <v>59.92</v>
      </c>
      <c r="T10" t="n">
        <v>36297.99</v>
      </c>
      <c r="U10" t="n">
        <v>0.45</v>
      </c>
      <c r="V10" t="n">
        <v>0.87</v>
      </c>
      <c r="W10" t="n">
        <v>0.29</v>
      </c>
      <c r="X10" t="n">
        <v>2.23</v>
      </c>
      <c r="Y10" t="n">
        <v>1</v>
      </c>
      <c r="Z10" t="n">
        <v>10</v>
      </c>
      <c r="AA10" t="n">
        <v>436.2429596341442</v>
      </c>
      <c r="AB10" t="n">
        <v>596.8868630525242</v>
      </c>
      <c r="AC10" t="n">
        <v>539.9208185787643</v>
      </c>
      <c r="AD10" t="n">
        <v>436242.9596341442</v>
      </c>
      <c r="AE10" t="n">
        <v>596886.8630525242</v>
      </c>
      <c r="AF10" t="n">
        <v>3.309894514925665e-06</v>
      </c>
      <c r="AG10" t="n">
        <v>7.69386574074074</v>
      </c>
      <c r="AH10" t="n">
        <v>539920.8185787643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3.8411</v>
      </c>
      <c r="E11" t="n">
        <v>26.03</v>
      </c>
      <c r="F11" t="n">
        <v>19.32</v>
      </c>
      <c r="G11" t="n">
        <v>15.88</v>
      </c>
      <c r="H11" t="n">
        <v>0.21</v>
      </c>
      <c r="I11" t="n">
        <v>73</v>
      </c>
      <c r="J11" t="n">
        <v>278.46</v>
      </c>
      <c r="K11" t="n">
        <v>60.56</v>
      </c>
      <c r="L11" t="n">
        <v>3.25</v>
      </c>
      <c r="M11" t="n">
        <v>71</v>
      </c>
      <c r="N11" t="n">
        <v>74.66</v>
      </c>
      <c r="O11" t="n">
        <v>34577.92</v>
      </c>
      <c r="P11" t="n">
        <v>323.77</v>
      </c>
      <c r="Q11" t="n">
        <v>1319.39</v>
      </c>
      <c r="R11" t="n">
        <v>127.1</v>
      </c>
      <c r="S11" t="n">
        <v>59.92</v>
      </c>
      <c r="T11" t="n">
        <v>33191.37</v>
      </c>
      <c r="U11" t="n">
        <v>0.47</v>
      </c>
      <c r="V11" t="n">
        <v>0.88</v>
      </c>
      <c r="W11" t="n">
        <v>0.28</v>
      </c>
      <c r="X11" t="n">
        <v>2.04</v>
      </c>
      <c r="Y11" t="n">
        <v>1</v>
      </c>
      <c r="Z11" t="n">
        <v>10</v>
      </c>
      <c r="AA11" t="n">
        <v>427.2494525971474</v>
      </c>
      <c r="AB11" t="n">
        <v>584.5815499589769</v>
      </c>
      <c r="AC11" t="n">
        <v>528.7899072962498</v>
      </c>
      <c r="AD11" t="n">
        <v>427249.4525971474</v>
      </c>
      <c r="AE11" t="n">
        <v>584581.5499589769</v>
      </c>
      <c r="AF11" t="n">
        <v>3.38038708356314e-06</v>
      </c>
      <c r="AG11" t="n">
        <v>7.531828703703705</v>
      </c>
      <c r="AH11" t="n">
        <v>528789.9072962498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3.916</v>
      </c>
      <c r="E12" t="n">
        <v>25.54</v>
      </c>
      <c r="F12" t="n">
        <v>19.14</v>
      </c>
      <c r="G12" t="n">
        <v>17.14</v>
      </c>
      <c r="H12" t="n">
        <v>0.22</v>
      </c>
      <c r="I12" t="n">
        <v>67</v>
      </c>
      <c r="J12" t="n">
        <v>278.95</v>
      </c>
      <c r="K12" t="n">
        <v>60.56</v>
      </c>
      <c r="L12" t="n">
        <v>3.5</v>
      </c>
      <c r="M12" t="n">
        <v>65</v>
      </c>
      <c r="N12" t="n">
        <v>74.90000000000001</v>
      </c>
      <c r="O12" t="n">
        <v>34638.36</v>
      </c>
      <c r="P12" t="n">
        <v>319.89</v>
      </c>
      <c r="Q12" t="n">
        <v>1319.15</v>
      </c>
      <c r="R12" t="n">
        <v>121</v>
      </c>
      <c r="S12" t="n">
        <v>59.92</v>
      </c>
      <c r="T12" t="n">
        <v>30169.31</v>
      </c>
      <c r="U12" t="n">
        <v>0.5</v>
      </c>
      <c r="V12" t="n">
        <v>0.89</v>
      </c>
      <c r="W12" t="n">
        <v>0.27</v>
      </c>
      <c r="X12" t="n">
        <v>1.86</v>
      </c>
      <c r="Y12" t="n">
        <v>1</v>
      </c>
      <c r="Z12" t="n">
        <v>10</v>
      </c>
      <c r="AA12" t="n">
        <v>418.913734367018</v>
      </c>
      <c r="AB12" t="n">
        <v>573.1762525305796</v>
      </c>
      <c r="AC12" t="n">
        <v>518.4731154469833</v>
      </c>
      <c r="AD12" t="n">
        <v>418913.734367018</v>
      </c>
      <c r="AE12" t="n">
        <v>573176.2525305797</v>
      </c>
      <c r="AF12" t="n">
        <v>3.446303355609918e-06</v>
      </c>
      <c r="AG12" t="n">
        <v>7.390046296296297</v>
      </c>
      <c r="AH12" t="n">
        <v>518473.1154469833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3.9813</v>
      </c>
      <c r="E13" t="n">
        <v>25.12</v>
      </c>
      <c r="F13" t="n">
        <v>18.98</v>
      </c>
      <c r="G13" t="n">
        <v>18.37</v>
      </c>
      <c r="H13" t="n">
        <v>0.24</v>
      </c>
      <c r="I13" t="n">
        <v>62</v>
      </c>
      <c r="J13" t="n">
        <v>279.44</v>
      </c>
      <c r="K13" t="n">
        <v>60.56</v>
      </c>
      <c r="L13" t="n">
        <v>3.75</v>
      </c>
      <c r="M13" t="n">
        <v>60</v>
      </c>
      <c r="N13" t="n">
        <v>75.14</v>
      </c>
      <c r="O13" t="n">
        <v>34698.9</v>
      </c>
      <c r="P13" t="n">
        <v>316.26</v>
      </c>
      <c r="Q13" t="n">
        <v>1319.24</v>
      </c>
      <c r="R13" t="n">
        <v>115.8</v>
      </c>
      <c r="S13" t="n">
        <v>59.92</v>
      </c>
      <c r="T13" t="n">
        <v>27595.89</v>
      </c>
      <c r="U13" t="n">
        <v>0.52</v>
      </c>
      <c r="V13" t="n">
        <v>0.9</v>
      </c>
      <c r="W13" t="n">
        <v>0.27</v>
      </c>
      <c r="X13" t="n">
        <v>1.7</v>
      </c>
      <c r="Y13" t="n">
        <v>1</v>
      </c>
      <c r="Z13" t="n">
        <v>10</v>
      </c>
      <c r="AA13" t="n">
        <v>411.8854396957462</v>
      </c>
      <c r="AB13" t="n">
        <v>563.5598296948682</v>
      </c>
      <c r="AC13" t="n">
        <v>509.7744705099779</v>
      </c>
      <c r="AD13" t="n">
        <v>411885.4396957462</v>
      </c>
      <c r="AE13" t="n">
        <v>563559.8296948682</v>
      </c>
      <c r="AF13" t="n">
        <v>3.503771080104639e-06</v>
      </c>
      <c r="AG13" t="n">
        <v>7.268518518518519</v>
      </c>
      <c r="AH13" t="n">
        <v>509774.4705099779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4.0534</v>
      </c>
      <c r="E14" t="n">
        <v>24.67</v>
      </c>
      <c r="F14" t="n">
        <v>18.79</v>
      </c>
      <c r="G14" t="n">
        <v>19.78</v>
      </c>
      <c r="H14" t="n">
        <v>0.25</v>
      </c>
      <c r="I14" t="n">
        <v>57</v>
      </c>
      <c r="J14" t="n">
        <v>279.94</v>
      </c>
      <c r="K14" t="n">
        <v>60.56</v>
      </c>
      <c r="L14" t="n">
        <v>4</v>
      </c>
      <c r="M14" t="n">
        <v>55</v>
      </c>
      <c r="N14" t="n">
        <v>75.38</v>
      </c>
      <c r="O14" t="n">
        <v>34759.54</v>
      </c>
      <c r="P14" t="n">
        <v>312.35</v>
      </c>
      <c r="Q14" t="n">
        <v>1319.23</v>
      </c>
      <c r="R14" t="n">
        <v>109.69</v>
      </c>
      <c r="S14" t="n">
        <v>59.92</v>
      </c>
      <c r="T14" t="n">
        <v>24567.3</v>
      </c>
      <c r="U14" t="n">
        <v>0.55</v>
      </c>
      <c r="V14" t="n">
        <v>0.9</v>
      </c>
      <c r="W14" t="n">
        <v>0.26</v>
      </c>
      <c r="X14" t="n">
        <v>1.51</v>
      </c>
      <c r="Y14" t="n">
        <v>1</v>
      </c>
      <c r="Z14" t="n">
        <v>10</v>
      </c>
      <c r="AA14" t="n">
        <v>391.6492430690769</v>
      </c>
      <c r="AB14" t="n">
        <v>535.8717727122716</v>
      </c>
      <c r="AC14" t="n">
        <v>484.7289228253684</v>
      </c>
      <c r="AD14" t="n">
        <v>391649.2430690769</v>
      </c>
      <c r="AE14" t="n">
        <v>535871.7727122717</v>
      </c>
      <c r="AF14" t="n">
        <v>3.567223192448734e-06</v>
      </c>
      <c r="AG14" t="n">
        <v>7.138310185185186</v>
      </c>
      <c r="AH14" t="n">
        <v>484728.9228253684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4.1356</v>
      </c>
      <c r="E15" t="n">
        <v>24.18</v>
      </c>
      <c r="F15" t="n">
        <v>18.51</v>
      </c>
      <c r="G15" t="n">
        <v>20.96</v>
      </c>
      <c r="H15" t="n">
        <v>0.27</v>
      </c>
      <c r="I15" t="n">
        <v>53</v>
      </c>
      <c r="J15" t="n">
        <v>280.43</v>
      </c>
      <c r="K15" t="n">
        <v>60.56</v>
      </c>
      <c r="L15" t="n">
        <v>4.25</v>
      </c>
      <c r="M15" t="n">
        <v>51</v>
      </c>
      <c r="N15" t="n">
        <v>75.62</v>
      </c>
      <c r="O15" t="n">
        <v>34820.27</v>
      </c>
      <c r="P15" t="n">
        <v>306.53</v>
      </c>
      <c r="Q15" t="n">
        <v>1319.23</v>
      </c>
      <c r="R15" t="n">
        <v>100.35</v>
      </c>
      <c r="S15" t="n">
        <v>59.92</v>
      </c>
      <c r="T15" t="n">
        <v>19913.99</v>
      </c>
      <c r="U15" t="n">
        <v>0.6</v>
      </c>
      <c r="V15" t="n">
        <v>0.92</v>
      </c>
      <c r="W15" t="n">
        <v>0.24</v>
      </c>
      <c r="X15" t="n">
        <v>1.23</v>
      </c>
      <c r="Y15" t="n">
        <v>1</v>
      </c>
      <c r="Z15" t="n">
        <v>10</v>
      </c>
      <c r="AA15" t="n">
        <v>382.2686616501155</v>
      </c>
      <c r="AB15" t="n">
        <v>523.0368473728042</v>
      </c>
      <c r="AC15" t="n">
        <v>473.1189447463688</v>
      </c>
      <c r="AD15" t="n">
        <v>382268.6616501155</v>
      </c>
      <c r="AE15" t="n">
        <v>523036.8473728042</v>
      </c>
      <c r="AF15" t="n">
        <v>3.639563880863222e-06</v>
      </c>
      <c r="AG15" t="n">
        <v>6.996527777777778</v>
      </c>
      <c r="AH15" t="n">
        <v>473118.9447463688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4.0907</v>
      </c>
      <c r="E16" t="n">
        <v>24.45</v>
      </c>
      <c r="F16" t="n">
        <v>18.88</v>
      </c>
      <c r="G16" t="n">
        <v>22.21</v>
      </c>
      <c r="H16" t="n">
        <v>0.29</v>
      </c>
      <c r="I16" t="n">
        <v>51</v>
      </c>
      <c r="J16" t="n">
        <v>280.92</v>
      </c>
      <c r="K16" t="n">
        <v>60.56</v>
      </c>
      <c r="L16" t="n">
        <v>4.5</v>
      </c>
      <c r="M16" t="n">
        <v>49</v>
      </c>
      <c r="N16" t="n">
        <v>75.87</v>
      </c>
      <c r="O16" t="n">
        <v>34881.09</v>
      </c>
      <c r="P16" t="n">
        <v>312.33</v>
      </c>
      <c r="Q16" t="n">
        <v>1319.25</v>
      </c>
      <c r="R16" t="n">
        <v>114.64</v>
      </c>
      <c r="S16" t="n">
        <v>59.92</v>
      </c>
      <c r="T16" t="n">
        <v>27068.2</v>
      </c>
      <c r="U16" t="n">
        <v>0.52</v>
      </c>
      <c r="V16" t="n">
        <v>0.9</v>
      </c>
      <c r="W16" t="n">
        <v>0.21</v>
      </c>
      <c r="X16" t="n">
        <v>1.6</v>
      </c>
      <c r="Y16" t="n">
        <v>1</v>
      </c>
      <c r="Z16" t="n">
        <v>10</v>
      </c>
      <c r="AA16" t="n">
        <v>389.671482384068</v>
      </c>
      <c r="AB16" t="n">
        <v>533.1657132903991</v>
      </c>
      <c r="AC16" t="n">
        <v>482.2811259167411</v>
      </c>
      <c r="AD16" t="n">
        <v>389671.482384068</v>
      </c>
      <c r="AE16" t="n">
        <v>533165.7132903992</v>
      </c>
      <c r="AF16" t="n">
        <v>3.600049319916622e-06</v>
      </c>
      <c r="AG16" t="n">
        <v>7.074652777777778</v>
      </c>
      <c r="AH16" t="n">
        <v>482281.1259167411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4.1462</v>
      </c>
      <c r="E17" t="n">
        <v>24.12</v>
      </c>
      <c r="F17" t="n">
        <v>18.71</v>
      </c>
      <c r="G17" t="n">
        <v>23.39</v>
      </c>
      <c r="H17" t="n">
        <v>0.3</v>
      </c>
      <c r="I17" t="n">
        <v>48</v>
      </c>
      <c r="J17" t="n">
        <v>281.41</v>
      </c>
      <c r="K17" t="n">
        <v>60.56</v>
      </c>
      <c r="L17" t="n">
        <v>4.75</v>
      </c>
      <c r="M17" t="n">
        <v>46</v>
      </c>
      <c r="N17" t="n">
        <v>76.11</v>
      </c>
      <c r="O17" t="n">
        <v>34942.02</v>
      </c>
      <c r="P17" t="n">
        <v>308.58</v>
      </c>
      <c r="Q17" t="n">
        <v>1319.13</v>
      </c>
      <c r="R17" t="n">
        <v>107.77</v>
      </c>
      <c r="S17" t="n">
        <v>59.92</v>
      </c>
      <c r="T17" t="n">
        <v>23647.82</v>
      </c>
      <c r="U17" t="n">
        <v>0.5600000000000001</v>
      </c>
      <c r="V17" t="n">
        <v>0.91</v>
      </c>
      <c r="W17" t="n">
        <v>0.24</v>
      </c>
      <c r="X17" t="n">
        <v>1.43</v>
      </c>
      <c r="Y17" t="n">
        <v>1</v>
      </c>
      <c r="Z17" t="n">
        <v>10</v>
      </c>
      <c r="AA17" t="n">
        <v>383.490001092844</v>
      </c>
      <c r="AB17" t="n">
        <v>524.7079378800388</v>
      </c>
      <c r="AC17" t="n">
        <v>474.6305487209831</v>
      </c>
      <c r="AD17" t="n">
        <v>383490.001092844</v>
      </c>
      <c r="AE17" t="n">
        <v>524707.9378800387</v>
      </c>
      <c r="AF17" t="n">
        <v>3.648892485451951e-06</v>
      </c>
      <c r="AG17" t="n">
        <v>6.979166666666667</v>
      </c>
      <c r="AH17" t="n">
        <v>474630.5487209831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4.197</v>
      </c>
      <c r="E18" t="n">
        <v>23.83</v>
      </c>
      <c r="F18" t="n">
        <v>18.58</v>
      </c>
      <c r="G18" t="n">
        <v>24.77</v>
      </c>
      <c r="H18" t="n">
        <v>0.32</v>
      </c>
      <c r="I18" t="n">
        <v>45</v>
      </c>
      <c r="J18" t="n">
        <v>281.91</v>
      </c>
      <c r="K18" t="n">
        <v>60.56</v>
      </c>
      <c r="L18" t="n">
        <v>5</v>
      </c>
      <c r="M18" t="n">
        <v>43</v>
      </c>
      <c r="N18" t="n">
        <v>76.34999999999999</v>
      </c>
      <c r="O18" t="n">
        <v>35003.04</v>
      </c>
      <c r="P18" t="n">
        <v>305.34</v>
      </c>
      <c r="Q18" t="n">
        <v>1319.11</v>
      </c>
      <c r="R18" t="n">
        <v>103.06</v>
      </c>
      <c r="S18" t="n">
        <v>59.92</v>
      </c>
      <c r="T18" t="n">
        <v>21310.88</v>
      </c>
      <c r="U18" t="n">
        <v>0.58</v>
      </c>
      <c r="V18" t="n">
        <v>0.91</v>
      </c>
      <c r="W18" t="n">
        <v>0.24</v>
      </c>
      <c r="X18" t="n">
        <v>1.3</v>
      </c>
      <c r="Y18" t="n">
        <v>1</v>
      </c>
      <c r="Z18" t="n">
        <v>10</v>
      </c>
      <c r="AA18" t="n">
        <v>378.3186002502648</v>
      </c>
      <c r="AB18" t="n">
        <v>517.6321991011184</v>
      </c>
      <c r="AC18" t="n">
        <v>468.2301085202611</v>
      </c>
      <c r="AD18" t="n">
        <v>378318.6002502648</v>
      </c>
      <c r="AE18" t="n">
        <v>517632.1991011185</v>
      </c>
      <c r="AF18" t="n">
        <v>3.69359938291492e-06</v>
      </c>
      <c r="AG18" t="n">
        <v>6.89525462962963</v>
      </c>
      <c r="AH18" t="n">
        <v>468230.1085202611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4.2265</v>
      </c>
      <c r="E19" t="n">
        <v>23.66</v>
      </c>
      <c r="F19" t="n">
        <v>18.51</v>
      </c>
      <c r="G19" t="n">
        <v>25.83</v>
      </c>
      <c r="H19" t="n">
        <v>0.33</v>
      </c>
      <c r="I19" t="n">
        <v>43</v>
      </c>
      <c r="J19" t="n">
        <v>282.4</v>
      </c>
      <c r="K19" t="n">
        <v>60.56</v>
      </c>
      <c r="L19" t="n">
        <v>5.25</v>
      </c>
      <c r="M19" t="n">
        <v>41</v>
      </c>
      <c r="N19" t="n">
        <v>76.59999999999999</v>
      </c>
      <c r="O19" t="n">
        <v>35064.15</v>
      </c>
      <c r="P19" t="n">
        <v>303.37</v>
      </c>
      <c r="Q19" t="n">
        <v>1319.18</v>
      </c>
      <c r="R19" t="n">
        <v>101.11</v>
      </c>
      <c r="S19" t="n">
        <v>59.92</v>
      </c>
      <c r="T19" t="n">
        <v>20346.1</v>
      </c>
      <c r="U19" t="n">
        <v>0.59</v>
      </c>
      <c r="V19" t="n">
        <v>0.92</v>
      </c>
      <c r="W19" t="n">
        <v>0.23</v>
      </c>
      <c r="X19" t="n">
        <v>1.24</v>
      </c>
      <c r="Y19" t="n">
        <v>1</v>
      </c>
      <c r="Z19" t="n">
        <v>10</v>
      </c>
      <c r="AA19" t="n">
        <v>375.3390181796336</v>
      </c>
      <c r="AB19" t="n">
        <v>513.5554034621972</v>
      </c>
      <c r="AC19" t="n">
        <v>464.5423965353</v>
      </c>
      <c r="AD19" t="n">
        <v>375339.0181796337</v>
      </c>
      <c r="AE19" t="n">
        <v>513555.4034621972</v>
      </c>
      <c r="AF19" t="n">
        <v>3.719561065496762e-06</v>
      </c>
      <c r="AG19" t="n">
        <v>6.846064814814816</v>
      </c>
      <c r="AH19" t="n">
        <v>464542.3965353001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18.46</v>
      </c>
      <c r="G20" t="n">
        <v>27.01</v>
      </c>
      <c r="H20" t="n">
        <v>0.35</v>
      </c>
      <c r="I20" t="n">
        <v>41</v>
      </c>
      <c r="J20" t="n">
        <v>282.9</v>
      </c>
      <c r="K20" t="n">
        <v>60.56</v>
      </c>
      <c r="L20" t="n">
        <v>5.5</v>
      </c>
      <c r="M20" t="n">
        <v>39</v>
      </c>
      <c r="N20" t="n">
        <v>76.84999999999999</v>
      </c>
      <c r="O20" t="n">
        <v>35125.37</v>
      </c>
      <c r="P20" t="n">
        <v>301.83</v>
      </c>
      <c r="Q20" t="n">
        <v>1319.19</v>
      </c>
      <c r="R20" t="n">
        <v>99.13</v>
      </c>
      <c r="S20" t="n">
        <v>59.92</v>
      </c>
      <c r="T20" t="n">
        <v>19364.15</v>
      </c>
      <c r="U20" t="n">
        <v>0.6</v>
      </c>
      <c r="V20" t="n">
        <v>0.92</v>
      </c>
      <c r="W20" t="n">
        <v>0.23</v>
      </c>
      <c r="X20" t="n">
        <v>1.18</v>
      </c>
      <c r="Y20" t="n">
        <v>1</v>
      </c>
      <c r="Z20" t="n">
        <v>10</v>
      </c>
      <c r="AA20" t="n">
        <v>372.7283796424832</v>
      </c>
      <c r="AB20" t="n">
        <v>509.9834126424241</v>
      </c>
      <c r="AC20" t="n">
        <v>461.3113115060455</v>
      </c>
      <c r="AD20" t="n">
        <v>372728.3796424831</v>
      </c>
      <c r="AE20" t="n">
        <v>509983.4126424241</v>
      </c>
      <c r="AF20" t="n">
        <v>3.745170725263935e-06</v>
      </c>
      <c r="AG20" t="n">
        <v>6.799768518518519</v>
      </c>
      <c r="AH20" t="n">
        <v>461311.3115060455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4.2871</v>
      </c>
      <c r="E21" t="n">
        <v>23.33</v>
      </c>
      <c r="F21" t="n">
        <v>18.39</v>
      </c>
      <c r="G21" t="n">
        <v>28.29</v>
      </c>
      <c r="H21" t="n">
        <v>0.36</v>
      </c>
      <c r="I21" t="n">
        <v>39</v>
      </c>
      <c r="J21" t="n">
        <v>283.4</v>
      </c>
      <c r="K21" t="n">
        <v>60.56</v>
      </c>
      <c r="L21" t="n">
        <v>5.75</v>
      </c>
      <c r="M21" t="n">
        <v>37</v>
      </c>
      <c r="N21" t="n">
        <v>77.09</v>
      </c>
      <c r="O21" t="n">
        <v>35186.68</v>
      </c>
      <c r="P21" t="n">
        <v>299.25</v>
      </c>
      <c r="Q21" t="n">
        <v>1319.1</v>
      </c>
      <c r="R21" t="n">
        <v>96.77</v>
      </c>
      <c r="S21" t="n">
        <v>59.92</v>
      </c>
      <c r="T21" t="n">
        <v>18197.35</v>
      </c>
      <c r="U21" t="n">
        <v>0.62</v>
      </c>
      <c r="V21" t="n">
        <v>0.92</v>
      </c>
      <c r="W21" t="n">
        <v>0.23</v>
      </c>
      <c r="X21" t="n">
        <v>1.11</v>
      </c>
      <c r="Y21" t="n">
        <v>1</v>
      </c>
      <c r="Z21" t="n">
        <v>10</v>
      </c>
      <c r="AA21" t="n">
        <v>369.3786025857668</v>
      </c>
      <c r="AB21" t="n">
        <v>505.400099891691</v>
      </c>
      <c r="AC21" t="n">
        <v>457.1654236915224</v>
      </c>
      <c r="AD21" t="n">
        <v>369378.6025857668</v>
      </c>
      <c r="AE21" t="n">
        <v>505400.099891691</v>
      </c>
      <c r="AF21" t="n">
        <v>3.772892521919121e-06</v>
      </c>
      <c r="AG21" t="n">
        <v>6.750578703703703</v>
      </c>
      <c r="AH21" t="n">
        <v>457165.4236915224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4.3199</v>
      </c>
      <c r="E22" t="n">
        <v>23.15</v>
      </c>
      <c r="F22" t="n">
        <v>18.32</v>
      </c>
      <c r="G22" t="n">
        <v>29.7</v>
      </c>
      <c r="H22" t="n">
        <v>0.38</v>
      </c>
      <c r="I22" t="n">
        <v>37</v>
      </c>
      <c r="J22" t="n">
        <v>283.9</v>
      </c>
      <c r="K22" t="n">
        <v>60.56</v>
      </c>
      <c r="L22" t="n">
        <v>6</v>
      </c>
      <c r="M22" t="n">
        <v>35</v>
      </c>
      <c r="N22" t="n">
        <v>77.34</v>
      </c>
      <c r="O22" t="n">
        <v>35248.1</v>
      </c>
      <c r="P22" t="n">
        <v>297.62</v>
      </c>
      <c r="Q22" t="n">
        <v>1319.15</v>
      </c>
      <c r="R22" t="n">
        <v>94.45</v>
      </c>
      <c r="S22" t="n">
        <v>59.92</v>
      </c>
      <c r="T22" t="n">
        <v>17046.66</v>
      </c>
      <c r="U22" t="n">
        <v>0.63</v>
      </c>
      <c r="V22" t="n">
        <v>0.93</v>
      </c>
      <c r="W22" t="n">
        <v>0.22</v>
      </c>
      <c r="X22" t="n">
        <v>1.04</v>
      </c>
      <c r="Y22" t="n">
        <v>1</v>
      </c>
      <c r="Z22" t="n">
        <v>10</v>
      </c>
      <c r="AA22" t="n">
        <v>366.542797178197</v>
      </c>
      <c r="AB22" t="n">
        <v>501.520025826149</v>
      </c>
      <c r="AC22" t="n">
        <v>453.6556584490776</v>
      </c>
      <c r="AD22" t="n">
        <v>366542.797178197</v>
      </c>
      <c r="AE22" t="n">
        <v>501520.025826149</v>
      </c>
      <c r="AF22" t="n">
        <v>3.801758392721983e-06</v>
      </c>
      <c r="AG22" t="n">
        <v>6.69849537037037</v>
      </c>
      <c r="AH22" t="n">
        <v>453655.6584490776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4.3506</v>
      </c>
      <c r="E23" t="n">
        <v>22.99</v>
      </c>
      <c r="F23" t="n">
        <v>18.26</v>
      </c>
      <c r="G23" t="n">
        <v>31.3</v>
      </c>
      <c r="H23" t="n">
        <v>0.39</v>
      </c>
      <c r="I23" t="n">
        <v>35</v>
      </c>
      <c r="J23" t="n">
        <v>284.4</v>
      </c>
      <c r="K23" t="n">
        <v>60.56</v>
      </c>
      <c r="L23" t="n">
        <v>6.25</v>
      </c>
      <c r="M23" t="n">
        <v>33</v>
      </c>
      <c r="N23" t="n">
        <v>77.59</v>
      </c>
      <c r="O23" t="n">
        <v>35309.61</v>
      </c>
      <c r="P23" t="n">
        <v>295.87</v>
      </c>
      <c r="Q23" t="n">
        <v>1319.2</v>
      </c>
      <c r="R23" t="n">
        <v>92.53</v>
      </c>
      <c r="S23" t="n">
        <v>59.92</v>
      </c>
      <c r="T23" t="n">
        <v>16096.95</v>
      </c>
      <c r="U23" t="n">
        <v>0.65</v>
      </c>
      <c r="V23" t="n">
        <v>0.93</v>
      </c>
      <c r="W23" t="n">
        <v>0.22</v>
      </c>
      <c r="X23" t="n">
        <v>0.98</v>
      </c>
      <c r="Y23" t="n">
        <v>1</v>
      </c>
      <c r="Z23" t="n">
        <v>10</v>
      </c>
      <c r="AA23" t="n">
        <v>363.8192416931377</v>
      </c>
      <c r="AB23" t="n">
        <v>497.7935370567029</v>
      </c>
      <c r="AC23" t="n">
        <v>450.2848205376278</v>
      </c>
      <c r="AD23" t="n">
        <v>363819.2416931377</v>
      </c>
      <c r="AE23" t="n">
        <v>497793.5370567029</v>
      </c>
      <c r="AF23" t="n">
        <v>3.828776143747832e-06</v>
      </c>
      <c r="AG23" t="n">
        <v>6.652199074074074</v>
      </c>
      <c r="AH23" t="n">
        <v>450284.8205376278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4.3672</v>
      </c>
      <c r="E24" t="n">
        <v>22.9</v>
      </c>
      <c r="F24" t="n">
        <v>18.22</v>
      </c>
      <c r="G24" t="n">
        <v>32.16</v>
      </c>
      <c r="H24" t="n">
        <v>0.41</v>
      </c>
      <c r="I24" t="n">
        <v>34</v>
      </c>
      <c r="J24" t="n">
        <v>284.89</v>
      </c>
      <c r="K24" t="n">
        <v>60.56</v>
      </c>
      <c r="L24" t="n">
        <v>6.5</v>
      </c>
      <c r="M24" t="n">
        <v>32</v>
      </c>
      <c r="N24" t="n">
        <v>77.84</v>
      </c>
      <c r="O24" t="n">
        <v>35371.22</v>
      </c>
      <c r="P24" t="n">
        <v>294.51</v>
      </c>
      <c r="Q24" t="n">
        <v>1319.18</v>
      </c>
      <c r="R24" t="n">
        <v>91.38</v>
      </c>
      <c r="S24" t="n">
        <v>59.92</v>
      </c>
      <c r="T24" t="n">
        <v>15526.79</v>
      </c>
      <c r="U24" t="n">
        <v>0.66</v>
      </c>
      <c r="V24" t="n">
        <v>0.93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362.1106260305158</v>
      </c>
      <c r="AB24" t="n">
        <v>495.4557337283007</v>
      </c>
      <c r="AC24" t="n">
        <v>448.1701338777605</v>
      </c>
      <c r="AD24" t="n">
        <v>362110.6260305158</v>
      </c>
      <c r="AE24" t="n">
        <v>495455.7337283007</v>
      </c>
      <c r="AF24" t="n">
        <v>3.843385090556597e-06</v>
      </c>
      <c r="AG24" t="n">
        <v>6.626157407407407</v>
      </c>
      <c r="AH24" t="n">
        <v>448170.1338777605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4.3995</v>
      </c>
      <c r="E25" t="n">
        <v>22.73</v>
      </c>
      <c r="F25" t="n">
        <v>18.16</v>
      </c>
      <c r="G25" t="n">
        <v>34.05</v>
      </c>
      <c r="H25" t="n">
        <v>0.42</v>
      </c>
      <c r="I25" t="n">
        <v>32</v>
      </c>
      <c r="J25" t="n">
        <v>285.39</v>
      </c>
      <c r="K25" t="n">
        <v>60.56</v>
      </c>
      <c r="L25" t="n">
        <v>6.75</v>
      </c>
      <c r="M25" t="n">
        <v>30</v>
      </c>
      <c r="N25" t="n">
        <v>78.09</v>
      </c>
      <c r="O25" t="n">
        <v>35432.93</v>
      </c>
      <c r="P25" t="n">
        <v>292.14</v>
      </c>
      <c r="Q25" t="n">
        <v>1319.16</v>
      </c>
      <c r="R25" t="n">
        <v>89.22</v>
      </c>
      <c r="S25" t="n">
        <v>59.92</v>
      </c>
      <c r="T25" t="n">
        <v>14455.83</v>
      </c>
      <c r="U25" t="n">
        <v>0.67</v>
      </c>
      <c r="V25" t="n">
        <v>0.9399999999999999</v>
      </c>
      <c r="W25" t="n">
        <v>0.22</v>
      </c>
      <c r="X25" t="n">
        <v>0.88</v>
      </c>
      <c r="Y25" t="n">
        <v>1</v>
      </c>
      <c r="Z25" t="n">
        <v>10</v>
      </c>
      <c r="AA25" t="n">
        <v>346.2738782116373</v>
      </c>
      <c r="AB25" t="n">
        <v>473.7871966945067</v>
      </c>
      <c r="AC25" t="n">
        <v>428.5696116064891</v>
      </c>
      <c r="AD25" t="n">
        <v>346273.8782116373</v>
      </c>
      <c r="AE25" t="n">
        <v>473787.1966945067</v>
      </c>
      <c r="AF25" t="n">
        <v>3.871810932841122e-06</v>
      </c>
      <c r="AG25" t="n">
        <v>6.576967592592593</v>
      </c>
      <c r="AH25" t="n">
        <v>428569.6116064891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4.4153</v>
      </c>
      <c r="E26" t="n">
        <v>22.65</v>
      </c>
      <c r="F26" t="n">
        <v>18.13</v>
      </c>
      <c r="G26" t="n">
        <v>35.09</v>
      </c>
      <c r="H26" t="n">
        <v>0.44</v>
      </c>
      <c r="I26" t="n">
        <v>31</v>
      </c>
      <c r="J26" t="n">
        <v>285.9</v>
      </c>
      <c r="K26" t="n">
        <v>60.56</v>
      </c>
      <c r="L26" t="n">
        <v>7</v>
      </c>
      <c r="M26" t="n">
        <v>29</v>
      </c>
      <c r="N26" t="n">
        <v>78.34</v>
      </c>
      <c r="O26" t="n">
        <v>35494.74</v>
      </c>
      <c r="P26" t="n">
        <v>291.1</v>
      </c>
      <c r="Q26" t="n">
        <v>1319.22</v>
      </c>
      <c r="R26" t="n">
        <v>88.29000000000001</v>
      </c>
      <c r="S26" t="n">
        <v>59.92</v>
      </c>
      <c r="T26" t="n">
        <v>13993.62</v>
      </c>
      <c r="U26" t="n">
        <v>0.68</v>
      </c>
      <c r="V26" t="n">
        <v>0.9399999999999999</v>
      </c>
      <c r="W26" t="n">
        <v>0.21</v>
      </c>
      <c r="X26" t="n">
        <v>0.85</v>
      </c>
      <c r="Y26" t="n">
        <v>1</v>
      </c>
      <c r="Z26" t="n">
        <v>10</v>
      </c>
      <c r="AA26" t="n">
        <v>344.8458951277555</v>
      </c>
      <c r="AB26" t="n">
        <v>471.8333672409721</v>
      </c>
      <c r="AC26" t="n">
        <v>426.8022528937831</v>
      </c>
      <c r="AD26" t="n">
        <v>344845.8951277555</v>
      </c>
      <c r="AE26" t="n">
        <v>471833.3672409721</v>
      </c>
      <c r="AF26" t="n">
        <v>3.885715834020549e-06</v>
      </c>
      <c r="AG26" t="n">
        <v>6.553819444444444</v>
      </c>
      <c r="AH26" t="n">
        <v>426802.2528937831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4.4327</v>
      </c>
      <c r="E27" t="n">
        <v>22.56</v>
      </c>
      <c r="F27" t="n">
        <v>18.09</v>
      </c>
      <c r="G27" t="n">
        <v>36.18</v>
      </c>
      <c r="H27" t="n">
        <v>0.45</v>
      </c>
      <c r="I27" t="n">
        <v>30</v>
      </c>
      <c r="J27" t="n">
        <v>286.4</v>
      </c>
      <c r="K27" t="n">
        <v>60.56</v>
      </c>
      <c r="L27" t="n">
        <v>7.25</v>
      </c>
      <c r="M27" t="n">
        <v>28</v>
      </c>
      <c r="N27" t="n">
        <v>78.59</v>
      </c>
      <c r="O27" t="n">
        <v>35556.78</v>
      </c>
      <c r="P27" t="n">
        <v>289.66</v>
      </c>
      <c r="Q27" t="n">
        <v>1319.23</v>
      </c>
      <c r="R27" t="n">
        <v>87.12</v>
      </c>
      <c r="S27" t="n">
        <v>59.92</v>
      </c>
      <c r="T27" t="n">
        <v>13415.95</v>
      </c>
      <c r="U27" t="n">
        <v>0.6899999999999999</v>
      </c>
      <c r="V27" t="n">
        <v>0.9399999999999999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343.1036423903399</v>
      </c>
      <c r="AB27" t="n">
        <v>469.449540182874</v>
      </c>
      <c r="AC27" t="n">
        <v>424.6459349443876</v>
      </c>
      <c r="AD27" t="n">
        <v>343103.6423903399</v>
      </c>
      <c r="AE27" t="n">
        <v>469449.5401828741</v>
      </c>
      <c r="AF27" t="n">
        <v>3.901028826458652e-06</v>
      </c>
      <c r="AG27" t="n">
        <v>6.527777777777778</v>
      </c>
      <c r="AH27" t="n">
        <v>424645.9349443876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4.4501</v>
      </c>
      <c r="E28" t="n">
        <v>22.47</v>
      </c>
      <c r="F28" t="n">
        <v>18.06</v>
      </c>
      <c r="G28" t="n">
        <v>37.36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27</v>
      </c>
      <c r="N28" t="n">
        <v>78.84999999999999</v>
      </c>
      <c r="O28" t="n">
        <v>35618.8</v>
      </c>
      <c r="P28" t="n">
        <v>288.11</v>
      </c>
      <c r="Q28" t="n">
        <v>1319.09</v>
      </c>
      <c r="R28" t="n">
        <v>85.98</v>
      </c>
      <c r="S28" t="n">
        <v>59.92</v>
      </c>
      <c r="T28" t="n">
        <v>12850.32</v>
      </c>
      <c r="U28" t="n">
        <v>0.7</v>
      </c>
      <c r="V28" t="n">
        <v>0.9399999999999999</v>
      </c>
      <c r="W28" t="n">
        <v>0.21</v>
      </c>
      <c r="X28" t="n">
        <v>0.78</v>
      </c>
      <c r="Y28" t="n">
        <v>1</v>
      </c>
      <c r="Z28" t="n">
        <v>10</v>
      </c>
      <c r="AA28" t="n">
        <v>341.3447760294723</v>
      </c>
      <c r="AB28" t="n">
        <v>467.0429816322277</v>
      </c>
      <c r="AC28" t="n">
        <v>422.4690549641887</v>
      </c>
      <c r="AD28" t="n">
        <v>341344.7760294723</v>
      </c>
      <c r="AE28" t="n">
        <v>467042.9816322277</v>
      </c>
      <c r="AF28" t="n">
        <v>3.916341818896756e-06</v>
      </c>
      <c r="AG28" t="n">
        <v>6.501736111111111</v>
      </c>
      <c r="AH28" t="n">
        <v>422469.0549641887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18.02</v>
      </c>
      <c r="G29" t="n">
        <v>38.61</v>
      </c>
      <c r="H29" t="n">
        <v>0.48</v>
      </c>
      <c r="I29" t="n">
        <v>28</v>
      </c>
      <c r="J29" t="n">
        <v>287.41</v>
      </c>
      <c r="K29" t="n">
        <v>60.56</v>
      </c>
      <c r="L29" t="n">
        <v>7.75</v>
      </c>
      <c r="M29" t="n">
        <v>26</v>
      </c>
      <c r="N29" t="n">
        <v>79.09999999999999</v>
      </c>
      <c r="O29" t="n">
        <v>35680.92</v>
      </c>
      <c r="P29" t="n">
        <v>286.4</v>
      </c>
      <c r="Q29" t="n">
        <v>1319.13</v>
      </c>
      <c r="R29" t="n">
        <v>84.55</v>
      </c>
      <c r="S29" t="n">
        <v>59.92</v>
      </c>
      <c r="T29" t="n">
        <v>12138.94</v>
      </c>
      <c r="U29" t="n">
        <v>0.71</v>
      </c>
      <c r="V29" t="n">
        <v>0.9399999999999999</v>
      </c>
      <c r="W29" t="n">
        <v>0.21</v>
      </c>
      <c r="X29" t="n">
        <v>0.74</v>
      </c>
      <c r="Y29" t="n">
        <v>1</v>
      </c>
      <c r="Z29" t="n">
        <v>10</v>
      </c>
      <c r="AA29" t="n">
        <v>339.2850206118667</v>
      </c>
      <c r="AB29" t="n">
        <v>464.2247333998638</v>
      </c>
      <c r="AC29" t="n">
        <v>419.9197763876855</v>
      </c>
      <c r="AD29" t="n">
        <v>339285.0206118667</v>
      </c>
      <c r="AE29" t="n">
        <v>464224.7333998638</v>
      </c>
      <c r="AF29" t="n">
        <v>3.932182845556863e-06</v>
      </c>
      <c r="AG29" t="n">
        <v>6.475694444444444</v>
      </c>
      <c r="AH29" t="n">
        <v>419919.7763876856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4.5068</v>
      </c>
      <c r="E30" t="n">
        <v>22.19</v>
      </c>
      <c r="F30" t="n">
        <v>17.88</v>
      </c>
      <c r="G30" t="n">
        <v>39.73</v>
      </c>
      <c r="H30" t="n">
        <v>0.49</v>
      </c>
      <c r="I30" t="n">
        <v>27</v>
      </c>
      <c r="J30" t="n">
        <v>287.91</v>
      </c>
      <c r="K30" t="n">
        <v>60.56</v>
      </c>
      <c r="L30" t="n">
        <v>8</v>
      </c>
      <c r="M30" t="n">
        <v>25</v>
      </c>
      <c r="N30" t="n">
        <v>79.36</v>
      </c>
      <c r="O30" t="n">
        <v>35743.15</v>
      </c>
      <c r="P30" t="n">
        <v>282.91</v>
      </c>
      <c r="Q30" t="n">
        <v>1319.13</v>
      </c>
      <c r="R30" t="n">
        <v>79.93000000000001</v>
      </c>
      <c r="S30" t="n">
        <v>59.92</v>
      </c>
      <c r="T30" t="n">
        <v>9836.32</v>
      </c>
      <c r="U30" t="n">
        <v>0.75</v>
      </c>
      <c r="V30" t="n">
        <v>0.95</v>
      </c>
      <c r="W30" t="n">
        <v>0.2</v>
      </c>
      <c r="X30" t="n">
        <v>0.6</v>
      </c>
      <c r="Y30" t="n">
        <v>1</v>
      </c>
      <c r="Z30" t="n">
        <v>10</v>
      </c>
      <c r="AA30" t="n">
        <v>335.2169599181971</v>
      </c>
      <c r="AB30" t="n">
        <v>458.6586332886137</v>
      </c>
      <c r="AC30" t="n">
        <v>414.8848970589825</v>
      </c>
      <c r="AD30" t="n">
        <v>335216.9599181971</v>
      </c>
      <c r="AE30" t="n">
        <v>458658.6332886136</v>
      </c>
      <c r="AF30" t="n">
        <v>3.966241052876093e-06</v>
      </c>
      <c r="AG30" t="n">
        <v>6.420717592592593</v>
      </c>
      <c r="AH30" t="n">
        <v>414884.8970589825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4.4747</v>
      </c>
      <c r="E31" t="n">
        <v>22.35</v>
      </c>
      <c r="F31" t="n">
        <v>18.09</v>
      </c>
      <c r="G31" t="n">
        <v>41.74</v>
      </c>
      <c r="H31" t="n">
        <v>0.51</v>
      </c>
      <c r="I31" t="n">
        <v>26</v>
      </c>
      <c r="J31" t="n">
        <v>288.42</v>
      </c>
      <c r="K31" t="n">
        <v>60.56</v>
      </c>
      <c r="L31" t="n">
        <v>8.25</v>
      </c>
      <c r="M31" t="n">
        <v>24</v>
      </c>
      <c r="N31" t="n">
        <v>79.61</v>
      </c>
      <c r="O31" t="n">
        <v>35805.48</v>
      </c>
      <c r="P31" t="n">
        <v>286.29</v>
      </c>
      <c r="Q31" t="n">
        <v>1319.1</v>
      </c>
      <c r="R31" t="n">
        <v>88.04000000000001</v>
      </c>
      <c r="S31" t="n">
        <v>59.92</v>
      </c>
      <c r="T31" t="n">
        <v>13894.24</v>
      </c>
      <c r="U31" t="n">
        <v>0.68</v>
      </c>
      <c r="V31" t="n">
        <v>0.9399999999999999</v>
      </c>
      <c r="W31" t="n">
        <v>0.19</v>
      </c>
      <c r="X31" t="n">
        <v>0.8100000000000001</v>
      </c>
      <c r="Y31" t="n">
        <v>1</v>
      </c>
      <c r="Z31" t="n">
        <v>10</v>
      </c>
      <c r="AA31" t="n">
        <v>339.1243746693157</v>
      </c>
      <c r="AB31" t="n">
        <v>464.0049305340669</v>
      </c>
      <c r="AC31" t="n">
        <v>419.720951198905</v>
      </c>
      <c r="AD31" t="n">
        <v>339124.3746693157</v>
      </c>
      <c r="AE31" t="n">
        <v>464004.9305340669</v>
      </c>
      <c r="AF31" t="n">
        <v>3.937991221998902e-06</v>
      </c>
      <c r="AG31" t="n">
        <v>6.467013888888889</v>
      </c>
      <c r="AH31" t="n">
        <v>419720.9511989049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4.505</v>
      </c>
      <c r="E32" t="n">
        <v>22.2</v>
      </c>
      <c r="F32" t="n">
        <v>17.99</v>
      </c>
      <c r="G32" t="n">
        <v>43.18</v>
      </c>
      <c r="H32" t="n">
        <v>0.52</v>
      </c>
      <c r="I32" t="n">
        <v>25</v>
      </c>
      <c r="J32" t="n">
        <v>288.92</v>
      </c>
      <c r="K32" t="n">
        <v>60.56</v>
      </c>
      <c r="L32" t="n">
        <v>8.5</v>
      </c>
      <c r="M32" t="n">
        <v>23</v>
      </c>
      <c r="N32" t="n">
        <v>79.87</v>
      </c>
      <c r="O32" t="n">
        <v>35867.91</v>
      </c>
      <c r="P32" t="n">
        <v>283.65</v>
      </c>
      <c r="Q32" t="n">
        <v>1319.08</v>
      </c>
      <c r="R32" t="n">
        <v>83.98999999999999</v>
      </c>
      <c r="S32" t="n">
        <v>59.92</v>
      </c>
      <c r="T32" t="n">
        <v>11875.36</v>
      </c>
      <c r="U32" t="n">
        <v>0.71</v>
      </c>
      <c r="V32" t="n">
        <v>0.9399999999999999</v>
      </c>
      <c r="W32" t="n">
        <v>0.2</v>
      </c>
      <c r="X32" t="n">
        <v>0.71</v>
      </c>
      <c r="Y32" t="n">
        <v>1</v>
      </c>
      <c r="Z32" t="n">
        <v>10</v>
      </c>
      <c r="AA32" t="n">
        <v>336.0168188111381</v>
      </c>
      <c r="AB32" t="n">
        <v>459.7530355132195</v>
      </c>
      <c r="AC32" t="n">
        <v>415.8748510712752</v>
      </c>
      <c r="AD32" t="n">
        <v>336016.8188111381</v>
      </c>
      <c r="AE32" t="n">
        <v>459753.0355132195</v>
      </c>
      <c r="AF32" t="n">
        <v>3.964656950210082e-06</v>
      </c>
      <c r="AG32" t="n">
        <v>6.423611111111111</v>
      </c>
      <c r="AH32" t="n">
        <v>415874.8510712752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4.5034</v>
      </c>
      <c r="E33" t="n">
        <v>22.21</v>
      </c>
      <c r="F33" t="n">
        <v>18</v>
      </c>
      <c r="G33" t="n">
        <v>43.2</v>
      </c>
      <c r="H33" t="n">
        <v>0.54</v>
      </c>
      <c r="I33" t="n">
        <v>25</v>
      </c>
      <c r="J33" t="n">
        <v>289.43</v>
      </c>
      <c r="K33" t="n">
        <v>60.56</v>
      </c>
      <c r="L33" t="n">
        <v>8.75</v>
      </c>
      <c r="M33" t="n">
        <v>23</v>
      </c>
      <c r="N33" t="n">
        <v>80.12</v>
      </c>
      <c r="O33" t="n">
        <v>35930.44</v>
      </c>
      <c r="P33" t="n">
        <v>282.53</v>
      </c>
      <c r="Q33" t="n">
        <v>1319.12</v>
      </c>
      <c r="R33" t="n">
        <v>84.20999999999999</v>
      </c>
      <c r="S33" t="n">
        <v>59.92</v>
      </c>
      <c r="T33" t="n">
        <v>11986.18</v>
      </c>
      <c r="U33" t="n">
        <v>0.71</v>
      </c>
      <c r="V33" t="n">
        <v>0.9399999999999999</v>
      </c>
      <c r="W33" t="n">
        <v>0.2</v>
      </c>
      <c r="X33" t="n">
        <v>0.72</v>
      </c>
      <c r="Y33" t="n">
        <v>1</v>
      </c>
      <c r="Z33" t="n">
        <v>10</v>
      </c>
      <c r="AA33" t="n">
        <v>335.5172569720846</v>
      </c>
      <c r="AB33" t="n">
        <v>459.0695129659136</v>
      </c>
      <c r="AC33" t="n">
        <v>415.2565629565541</v>
      </c>
      <c r="AD33" t="n">
        <v>335517.2569720846</v>
      </c>
      <c r="AE33" t="n">
        <v>459069.5129659136</v>
      </c>
      <c r="AF33" t="n">
        <v>3.963248858951406e-06</v>
      </c>
      <c r="AG33" t="n">
        <v>6.42650462962963</v>
      </c>
      <c r="AH33" t="n">
        <v>415256.5629565542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4.5252</v>
      </c>
      <c r="E34" t="n">
        <v>22.1</v>
      </c>
      <c r="F34" t="n">
        <v>17.94</v>
      </c>
      <c r="G34" t="n">
        <v>44.86</v>
      </c>
      <c r="H34" t="n">
        <v>0.55</v>
      </c>
      <c r="I34" t="n">
        <v>24</v>
      </c>
      <c r="J34" t="n">
        <v>289.94</v>
      </c>
      <c r="K34" t="n">
        <v>60.56</v>
      </c>
      <c r="L34" t="n">
        <v>9</v>
      </c>
      <c r="M34" t="n">
        <v>22</v>
      </c>
      <c r="N34" t="n">
        <v>80.38</v>
      </c>
      <c r="O34" t="n">
        <v>35993.08</v>
      </c>
      <c r="P34" t="n">
        <v>281.46</v>
      </c>
      <c r="Q34" t="n">
        <v>1319.15</v>
      </c>
      <c r="R34" t="n">
        <v>82.44</v>
      </c>
      <c r="S34" t="n">
        <v>59.92</v>
      </c>
      <c r="T34" t="n">
        <v>11105.02</v>
      </c>
      <c r="U34" t="n">
        <v>0.73</v>
      </c>
      <c r="V34" t="n">
        <v>0.95</v>
      </c>
      <c r="W34" t="n">
        <v>0.2</v>
      </c>
      <c r="X34" t="n">
        <v>0.67</v>
      </c>
      <c r="Y34" t="n">
        <v>1</v>
      </c>
      <c r="Z34" t="n">
        <v>10</v>
      </c>
      <c r="AA34" t="n">
        <v>333.7868346109137</v>
      </c>
      <c r="AB34" t="n">
        <v>456.7018727505129</v>
      </c>
      <c r="AC34" t="n">
        <v>413.1148870003074</v>
      </c>
      <c r="AD34" t="n">
        <v>333786.8346109137</v>
      </c>
      <c r="AE34" t="n">
        <v>456701.8727505129</v>
      </c>
      <c r="AF34" t="n">
        <v>3.982434102350869e-06</v>
      </c>
      <c r="AG34" t="n">
        <v>6.394675925925926</v>
      </c>
      <c r="AH34" t="n">
        <v>413114.8870003074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17.91</v>
      </c>
      <c r="G35" t="n">
        <v>46.72</v>
      </c>
      <c r="H35" t="n">
        <v>0.57</v>
      </c>
      <c r="I35" t="n">
        <v>23</v>
      </c>
      <c r="J35" t="n">
        <v>290.45</v>
      </c>
      <c r="K35" t="n">
        <v>60.56</v>
      </c>
      <c r="L35" t="n">
        <v>9.25</v>
      </c>
      <c r="M35" t="n">
        <v>21</v>
      </c>
      <c r="N35" t="n">
        <v>80.64</v>
      </c>
      <c r="O35" t="n">
        <v>36055.83</v>
      </c>
      <c r="P35" t="n">
        <v>279.31</v>
      </c>
      <c r="Q35" t="n">
        <v>1319.14</v>
      </c>
      <c r="R35" t="n">
        <v>81.31</v>
      </c>
      <c r="S35" t="n">
        <v>59.92</v>
      </c>
      <c r="T35" t="n">
        <v>10543.86</v>
      </c>
      <c r="U35" t="n">
        <v>0.74</v>
      </c>
      <c r="V35" t="n">
        <v>0.95</v>
      </c>
      <c r="W35" t="n">
        <v>0.2</v>
      </c>
      <c r="X35" t="n">
        <v>0.63</v>
      </c>
      <c r="Y35" t="n">
        <v>1</v>
      </c>
      <c r="Z35" t="n">
        <v>10</v>
      </c>
      <c r="AA35" t="n">
        <v>331.7484548199959</v>
      </c>
      <c r="AB35" t="n">
        <v>453.9128715936096</v>
      </c>
      <c r="AC35" t="n">
        <v>410.5920641994311</v>
      </c>
      <c r="AD35" t="n">
        <v>331748.4548199959</v>
      </c>
      <c r="AE35" t="n">
        <v>453912.8715936096</v>
      </c>
      <c r="AF35" t="n">
        <v>3.998363134714643e-06</v>
      </c>
      <c r="AG35" t="n">
        <v>6.36863425925926</v>
      </c>
      <c r="AH35" t="n">
        <v>410592.0641994311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4.5612</v>
      </c>
      <c r="E36" t="n">
        <v>21.92</v>
      </c>
      <c r="F36" t="n">
        <v>17.87</v>
      </c>
      <c r="G36" t="n">
        <v>48.75</v>
      </c>
      <c r="H36" t="n">
        <v>0.58</v>
      </c>
      <c r="I36" t="n">
        <v>22</v>
      </c>
      <c r="J36" t="n">
        <v>290.96</v>
      </c>
      <c r="K36" t="n">
        <v>60.56</v>
      </c>
      <c r="L36" t="n">
        <v>9.5</v>
      </c>
      <c r="M36" t="n">
        <v>20</v>
      </c>
      <c r="N36" t="n">
        <v>80.90000000000001</v>
      </c>
      <c r="O36" t="n">
        <v>36118.68</v>
      </c>
      <c r="P36" t="n">
        <v>277.93</v>
      </c>
      <c r="Q36" t="n">
        <v>1319.15</v>
      </c>
      <c r="R36" t="n">
        <v>80.16</v>
      </c>
      <c r="S36" t="n">
        <v>59.92</v>
      </c>
      <c r="T36" t="n">
        <v>9977.02</v>
      </c>
      <c r="U36" t="n">
        <v>0.75</v>
      </c>
      <c r="V36" t="n">
        <v>0.95</v>
      </c>
      <c r="W36" t="n">
        <v>0.2</v>
      </c>
      <c r="X36" t="n">
        <v>0.6</v>
      </c>
      <c r="Y36" t="n">
        <v>1</v>
      </c>
      <c r="Z36" t="n">
        <v>10</v>
      </c>
      <c r="AA36" t="n">
        <v>330.1144329514789</v>
      </c>
      <c r="AB36" t="n">
        <v>451.6771307851474</v>
      </c>
      <c r="AC36" t="n">
        <v>408.5696993558468</v>
      </c>
      <c r="AD36" t="n">
        <v>330114.4329514789</v>
      </c>
      <c r="AE36" t="n">
        <v>451677.1307851474</v>
      </c>
      <c r="AF36" t="n">
        <v>4.014116155671083e-06</v>
      </c>
      <c r="AG36" t="n">
        <v>6.342592592592593</v>
      </c>
      <c r="AH36" t="n">
        <v>408569.6993558467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4.5597</v>
      </c>
      <c r="E37" t="n">
        <v>21.93</v>
      </c>
      <c r="F37" t="n">
        <v>17.88</v>
      </c>
      <c r="G37" t="n">
        <v>48.77</v>
      </c>
      <c r="H37" t="n">
        <v>0.6</v>
      </c>
      <c r="I37" t="n">
        <v>22</v>
      </c>
      <c r="J37" t="n">
        <v>291.47</v>
      </c>
      <c r="K37" t="n">
        <v>60.56</v>
      </c>
      <c r="L37" t="n">
        <v>9.75</v>
      </c>
      <c r="M37" t="n">
        <v>20</v>
      </c>
      <c r="N37" t="n">
        <v>81.16</v>
      </c>
      <c r="O37" t="n">
        <v>36181.64</v>
      </c>
      <c r="P37" t="n">
        <v>277.49</v>
      </c>
      <c r="Q37" t="n">
        <v>1319.15</v>
      </c>
      <c r="R37" t="n">
        <v>80.28</v>
      </c>
      <c r="S37" t="n">
        <v>59.92</v>
      </c>
      <c r="T37" t="n">
        <v>10035.67</v>
      </c>
      <c r="U37" t="n">
        <v>0.75</v>
      </c>
      <c r="V37" t="n">
        <v>0.95</v>
      </c>
      <c r="W37" t="n">
        <v>0.2</v>
      </c>
      <c r="X37" t="n">
        <v>0.6</v>
      </c>
      <c r="Y37" t="n">
        <v>1</v>
      </c>
      <c r="Z37" t="n">
        <v>10</v>
      </c>
      <c r="AA37" t="n">
        <v>329.9753056036756</v>
      </c>
      <c r="AB37" t="n">
        <v>451.4867706100175</v>
      </c>
      <c r="AC37" t="n">
        <v>408.3975068886591</v>
      </c>
      <c r="AD37" t="n">
        <v>329975.3056036755</v>
      </c>
      <c r="AE37" t="n">
        <v>451486.7706100175</v>
      </c>
      <c r="AF37" t="n">
        <v>4.012796070116073e-06</v>
      </c>
      <c r="AG37" t="n">
        <v>6.345486111111111</v>
      </c>
      <c r="AH37" t="n">
        <v>408397.506888659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4.5782</v>
      </c>
      <c r="E38" t="n">
        <v>21.84</v>
      </c>
      <c r="F38" t="n">
        <v>17.84</v>
      </c>
      <c r="G38" t="n">
        <v>50.98</v>
      </c>
      <c r="H38" t="n">
        <v>0.61</v>
      </c>
      <c r="I38" t="n">
        <v>21</v>
      </c>
      <c r="J38" t="n">
        <v>291.98</v>
      </c>
      <c r="K38" t="n">
        <v>60.56</v>
      </c>
      <c r="L38" t="n">
        <v>10</v>
      </c>
      <c r="M38" t="n">
        <v>19</v>
      </c>
      <c r="N38" t="n">
        <v>81.42</v>
      </c>
      <c r="O38" t="n">
        <v>36244.71</v>
      </c>
      <c r="P38" t="n">
        <v>276.18</v>
      </c>
      <c r="Q38" t="n">
        <v>1319.12</v>
      </c>
      <c r="R38" t="n">
        <v>79.13</v>
      </c>
      <c r="S38" t="n">
        <v>59.92</v>
      </c>
      <c r="T38" t="n">
        <v>9467.219999999999</v>
      </c>
      <c r="U38" t="n">
        <v>0.76</v>
      </c>
      <c r="V38" t="n">
        <v>0.95</v>
      </c>
      <c r="W38" t="n">
        <v>0.2</v>
      </c>
      <c r="X38" t="n">
        <v>0.57</v>
      </c>
      <c r="Y38" t="n">
        <v>1</v>
      </c>
      <c r="Z38" t="n">
        <v>10</v>
      </c>
      <c r="AA38" t="n">
        <v>328.365217058788</v>
      </c>
      <c r="AB38" t="n">
        <v>449.2837764308089</v>
      </c>
      <c r="AC38" t="n">
        <v>406.4047633819924</v>
      </c>
      <c r="AD38" t="n">
        <v>328365.217058788</v>
      </c>
      <c r="AE38" t="n">
        <v>449283.7764308089</v>
      </c>
      <c r="AF38" t="n">
        <v>4.029077125294516e-06</v>
      </c>
      <c r="AG38" t="n">
        <v>6.319444444444444</v>
      </c>
      <c r="AH38" t="n">
        <v>406404.7633819924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4.5771</v>
      </c>
      <c r="E39" t="n">
        <v>21.85</v>
      </c>
      <c r="F39" t="n">
        <v>17.85</v>
      </c>
      <c r="G39" t="n">
        <v>51</v>
      </c>
      <c r="H39" t="n">
        <v>0.62</v>
      </c>
      <c r="I39" t="n">
        <v>21</v>
      </c>
      <c r="J39" t="n">
        <v>292.49</v>
      </c>
      <c r="K39" t="n">
        <v>60.56</v>
      </c>
      <c r="L39" t="n">
        <v>10.25</v>
      </c>
      <c r="M39" t="n">
        <v>19</v>
      </c>
      <c r="N39" t="n">
        <v>81.68000000000001</v>
      </c>
      <c r="O39" t="n">
        <v>36307.88</v>
      </c>
      <c r="P39" t="n">
        <v>275.02</v>
      </c>
      <c r="Q39" t="n">
        <v>1319.11</v>
      </c>
      <c r="R39" t="n">
        <v>79.29000000000001</v>
      </c>
      <c r="S39" t="n">
        <v>59.92</v>
      </c>
      <c r="T39" t="n">
        <v>9545.83</v>
      </c>
      <c r="U39" t="n">
        <v>0.76</v>
      </c>
      <c r="V39" t="n">
        <v>0.95</v>
      </c>
      <c r="W39" t="n">
        <v>0.2</v>
      </c>
      <c r="X39" t="n">
        <v>0.57</v>
      </c>
      <c r="Y39" t="n">
        <v>1</v>
      </c>
      <c r="Z39" t="n">
        <v>10</v>
      </c>
      <c r="AA39" t="n">
        <v>327.8283516746546</v>
      </c>
      <c r="AB39" t="n">
        <v>448.5492135274085</v>
      </c>
      <c r="AC39" t="n">
        <v>405.7403061311269</v>
      </c>
      <c r="AD39" t="n">
        <v>327828.3516746546</v>
      </c>
      <c r="AE39" t="n">
        <v>448549.2135274085</v>
      </c>
      <c r="AF39" t="n">
        <v>4.028109062554176e-06</v>
      </c>
      <c r="AG39" t="n">
        <v>6.322337962962963</v>
      </c>
      <c r="AH39" t="n">
        <v>405740.3061311269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4.5965</v>
      </c>
      <c r="E40" t="n">
        <v>21.76</v>
      </c>
      <c r="F40" t="n">
        <v>17.81</v>
      </c>
      <c r="G40" t="n">
        <v>53.43</v>
      </c>
      <c r="H40" t="n">
        <v>0.64</v>
      </c>
      <c r="I40" t="n">
        <v>20</v>
      </c>
      <c r="J40" t="n">
        <v>293</v>
      </c>
      <c r="K40" t="n">
        <v>60.56</v>
      </c>
      <c r="L40" t="n">
        <v>10.5</v>
      </c>
      <c r="M40" t="n">
        <v>18</v>
      </c>
      <c r="N40" t="n">
        <v>81.95</v>
      </c>
      <c r="O40" t="n">
        <v>36371.17</v>
      </c>
      <c r="P40" t="n">
        <v>273.01</v>
      </c>
      <c r="Q40" t="n">
        <v>1319.08</v>
      </c>
      <c r="R40" t="n">
        <v>77.95</v>
      </c>
      <c r="S40" t="n">
        <v>59.92</v>
      </c>
      <c r="T40" t="n">
        <v>8877.969999999999</v>
      </c>
      <c r="U40" t="n">
        <v>0.77</v>
      </c>
      <c r="V40" t="n">
        <v>0.95</v>
      </c>
      <c r="W40" t="n">
        <v>0.2</v>
      </c>
      <c r="X40" t="n">
        <v>0.53</v>
      </c>
      <c r="Y40" t="n">
        <v>1</v>
      </c>
      <c r="Z40" t="n">
        <v>10</v>
      </c>
      <c r="AA40" t="n">
        <v>325.826483380611</v>
      </c>
      <c r="AB40" t="n">
        <v>445.8101690113018</v>
      </c>
      <c r="AC40" t="n">
        <v>403.2626721793644</v>
      </c>
      <c r="AD40" t="n">
        <v>325826.4833806109</v>
      </c>
      <c r="AE40" t="n">
        <v>445810.1690113018</v>
      </c>
      <c r="AF40" t="n">
        <v>4.045182169065625e-06</v>
      </c>
      <c r="AG40" t="n">
        <v>6.296296296296297</v>
      </c>
      <c r="AH40" t="n">
        <v>403262.6721793644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4.5958</v>
      </c>
      <c r="E41" t="n">
        <v>21.76</v>
      </c>
      <c r="F41" t="n">
        <v>17.81</v>
      </c>
      <c r="G41" t="n">
        <v>53.44</v>
      </c>
      <c r="H41" t="n">
        <v>0.65</v>
      </c>
      <c r="I41" t="n">
        <v>20</v>
      </c>
      <c r="J41" t="n">
        <v>293.52</v>
      </c>
      <c r="K41" t="n">
        <v>60.56</v>
      </c>
      <c r="L41" t="n">
        <v>10.75</v>
      </c>
      <c r="M41" t="n">
        <v>18</v>
      </c>
      <c r="N41" t="n">
        <v>82.20999999999999</v>
      </c>
      <c r="O41" t="n">
        <v>36434.56</v>
      </c>
      <c r="P41" t="n">
        <v>271.75</v>
      </c>
      <c r="Q41" t="n">
        <v>1319.09</v>
      </c>
      <c r="R41" t="n">
        <v>78.06999999999999</v>
      </c>
      <c r="S41" t="n">
        <v>59.92</v>
      </c>
      <c r="T41" t="n">
        <v>8942.34</v>
      </c>
      <c r="U41" t="n">
        <v>0.77</v>
      </c>
      <c r="V41" t="n">
        <v>0.95</v>
      </c>
      <c r="W41" t="n">
        <v>0.2</v>
      </c>
      <c r="X41" t="n">
        <v>0.54</v>
      </c>
      <c r="Y41" t="n">
        <v>1</v>
      </c>
      <c r="Z41" t="n">
        <v>10</v>
      </c>
      <c r="AA41" t="n">
        <v>325.1930193195345</v>
      </c>
      <c r="AB41" t="n">
        <v>444.9434355364751</v>
      </c>
      <c r="AC41" t="n">
        <v>402.4786585309071</v>
      </c>
      <c r="AD41" t="n">
        <v>325193.0193195345</v>
      </c>
      <c r="AE41" t="n">
        <v>444943.4355364752</v>
      </c>
      <c r="AF41" t="n">
        <v>4.044566129139954e-06</v>
      </c>
      <c r="AG41" t="n">
        <v>6.296296296296297</v>
      </c>
      <c r="AH41" t="n">
        <v>402478.6585309071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4.6127</v>
      </c>
      <c r="E42" t="n">
        <v>21.68</v>
      </c>
      <c r="F42" t="n">
        <v>17.79</v>
      </c>
      <c r="G42" t="n">
        <v>56.17</v>
      </c>
      <c r="H42" t="n">
        <v>0.67</v>
      </c>
      <c r="I42" t="n">
        <v>19</v>
      </c>
      <c r="J42" t="n">
        <v>294.03</v>
      </c>
      <c r="K42" t="n">
        <v>60.56</v>
      </c>
      <c r="L42" t="n">
        <v>11</v>
      </c>
      <c r="M42" t="n">
        <v>17</v>
      </c>
      <c r="N42" t="n">
        <v>82.48</v>
      </c>
      <c r="O42" t="n">
        <v>36498.06</v>
      </c>
      <c r="P42" t="n">
        <v>271</v>
      </c>
      <c r="Q42" t="n">
        <v>1319.08</v>
      </c>
      <c r="R42" t="n">
        <v>77.2</v>
      </c>
      <c r="S42" t="n">
        <v>59.92</v>
      </c>
      <c r="T42" t="n">
        <v>8509.65</v>
      </c>
      <c r="U42" t="n">
        <v>0.78</v>
      </c>
      <c r="V42" t="n">
        <v>0.96</v>
      </c>
      <c r="W42" t="n">
        <v>0.2</v>
      </c>
      <c r="X42" t="n">
        <v>0.51</v>
      </c>
      <c r="Y42" t="n">
        <v>1</v>
      </c>
      <c r="Z42" t="n">
        <v>10</v>
      </c>
      <c r="AA42" t="n">
        <v>324.0320805515536</v>
      </c>
      <c r="AB42" t="n">
        <v>443.3549878971198</v>
      </c>
      <c r="AC42" t="n">
        <v>401.0418101048516</v>
      </c>
      <c r="AD42" t="n">
        <v>324032.0805515536</v>
      </c>
      <c r="AE42" t="n">
        <v>443354.9878971198</v>
      </c>
      <c r="AF42" t="n">
        <v>4.059439093059722e-06</v>
      </c>
      <c r="AG42" t="n">
        <v>6.273148148148149</v>
      </c>
      <c r="AH42" t="n">
        <v>401041.8101048516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4.626</v>
      </c>
      <c r="E43" t="n">
        <v>21.62</v>
      </c>
      <c r="F43" t="n">
        <v>17.72</v>
      </c>
      <c r="G43" t="n">
        <v>55.97</v>
      </c>
      <c r="H43" t="n">
        <v>0.68</v>
      </c>
      <c r="I43" t="n">
        <v>19</v>
      </c>
      <c r="J43" t="n">
        <v>294.55</v>
      </c>
      <c r="K43" t="n">
        <v>60.56</v>
      </c>
      <c r="L43" t="n">
        <v>11.25</v>
      </c>
      <c r="M43" t="n">
        <v>17</v>
      </c>
      <c r="N43" t="n">
        <v>82.73999999999999</v>
      </c>
      <c r="O43" t="n">
        <v>36561.67</v>
      </c>
      <c r="P43" t="n">
        <v>269.18</v>
      </c>
      <c r="Q43" t="n">
        <v>1319.08</v>
      </c>
      <c r="R43" t="n">
        <v>74.86</v>
      </c>
      <c r="S43" t="n">
        <v>59.92</v>
      </c>
      <c r="T43" t="n">
        <v>7341.28</v>
      </c>
      <c r="U43" t="n">
        <v>0.8</v>
      </c>
      <c r="V43" t="n">
        <v>0.96</v>
      </c>
      <c r="W43" t="n">
        <v>0.2</v>
      </c>
      <c r="X43" t="n">
        <v>0.45</v>
      </c>
      <c r="Y43" t="n">
        <v>1</v>
      </c>
      <c r="Z43" t="n">
        <v>10</v>
      </c>
      <c r="AA43" t="n">
        <v>322.3272112704152</v>
      </c>
      <c r="AB43" t="n">
        <v>441.0223105331419</v>
      </c>
      <c r="AC43" t="n">
        <v>398.9317601945585</v>
      </c>
      <c r="AD43" t="n">
        <v>322327.2112704152</v>
      </c>
      <c r="AE43" t="n">
        <v>441022.310533142</v>
      </c>
      <c r="AF43" t="n">
        <v>4.071143851647467e-06</v>
      </c>
      <c r="AG43" t="n">
        <v>6.255787037037038</v>
      </c>
      <c r="AH43" t="n">
        <v>398931.7601945585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4.641</v>
      </c>
      <c r="E44" t="n">
        <v>21.55</v>
      </c>
      <c r="F44" t="n">
        <v>17.71</v>
      </c>
      <c r="G44" t="n">
        <v>59.02</v>
      </c>
      <c r="H44" t="n">
        <v>0.6899999999999999</v>
      </c>
      <c r="I44" t="n">
        <v>18</v>
      </c>
      <c r="J44" t="n">
        <v>295.06</v>
      </c>
      <c r="K44" t="n">
        <v>60.56</v>
      </c>
      <c r="L44" t="n">
        <v>11.5</v>
      </c>
      <c r="M44" t="n">
        <v>16</v>
      </c>
      <c r="N44" t="n">
        <v>83.01000000000001</v>
      </c>
      <c r="O44" t="n">
        <v>36625.39</v>
      </c>
      <c r="P44" t="n">
        <v>267.9</v>
      </c>
      <c r="Q44" t="n">
        <v>1319.1</v>
      </c>
      <c r="R44" t="n">
        <v>74.75</v>
      </c>
      <c r="S44" t="n">
        <v>59.92</v>
      </c>
      <c r="T44" t="n">
        <v>7289.84</v>
      </c>
      <c r="U44" t="n">
        <v>0.8</v>
      </c>
      <c r="V44" t="n">
        <v>0.96</v>
      </c>
      <c r="W44" t="n">
        <v>0.18</v>
      </c>
      <c r="X44" t="n">
        <v>0.43</v>
      </c>
      <c r="Y44" t="n">
        <v>1</v>
      </c>
      <c r="Z44" t="n">
        <v>10</v>
      </c>
      <c r="AA44" t="n">
        <v>321.014148045322</v>
      </c>
      <c r="AB44" t="n">
        <v>439.2257195003084</v>
      </c>
      <c r="AC44" t="n">
        <v>397.3066332883672</v>
      </c>
      <c r="AD44" t="n">
        <v>321014.148045322</v>
      </c>
      <c r="AE44" t="n">
        <v>439225.7195003084</v>
      </c>
      <c r="AF44" t="n">
        <v>4.084344707197557e-06</v>
      </c>
      <c r="AG44" t="n">
        <v>6.235532407407408</v>
      </c>
      <c r="AH44" t="n">
        <v>397306.6332883672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4.6249</v>
      </c>
      <c r="E45" t="n">
        <v>21.62</v>
      </c>
      <c r="F45" t="n">
        <v>17.78</v>
      </c>
      <c r="G45" t="n">
        <v>59.27</v>
      </c>
      <c r="H45" t="n">
        <v>0.71</v>
      </c>
      <c r="I45" t="n">
        <v>18</v>
      </c>
      <c r="J45" t="n">
        <v>295.58</v>
      </c>
      <c r="K45" t="n">
        <v>60.56</v>
      </c>
      <c r="L45" t="n">
        <v>11.75</v>
      </c>
      <c r="M45" t="n">
        <v>16</v>
      </c>
      <c r="N45" t="n">
        <v>83.28</v>
      </c>
      <c r="O45" t="n">
        <v>36689.22</v>
      </c>
      <c r="P45" t="n">
        <v>268.18</v>
      </c>
      <c r="Q45" t="n">
        <v>1319.12</v>
      </c>
      <c r="R45" t="n">
        <v>77.15000000000001</v>
      </c>
      <c r="S45" t="n">
        <v>59.92</v>
      </c>
      <c r="T45" t="n">
        <v>8488.469999999999</v>
      </c>
      <c r="U45" t="n">
        <v>0.78</v>
      </c>
      <c r="V45" t="n">
        <v>0.96</v>
      </c>
      <c r="W45" t="n">
        <v>0.19</v>
      </c>
      <c r="X45" t="n">
        <v>0.5</v>
      </c>
      <c r="Y45" t="n">
        <v>1</v>
      </c>
      <c r="Z45" t="n">
        <v>10</v>
      </c>
      <c r="AA45" t="n">
        <v>322.0202853904821</v>
      </c>
      <c r="AB45" t="n">
        <v>440.6023610036032</v>
      </c>
      <c r="AC45" t="n">
        <v>398.5518900587161</v>
      </c>
      <c r="AD45" t="n">
        <v>322020.2853904821</v>
      </c>
      <c r="AE45" t="n">
        <v>440602.3610036032</v>
      </c>
      <c r="AF45" t="n">
        <v>4.070175788907128e-06</v>
      </c>
      <c r="AG45" t="n">
        <v>6.255787037037038</v>
      </c>
      <c r="AH45" t="n">
        <v>398551.8900587161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4.6437</v>
      </c>
      <c r="E46" t="n">
        <v>21.53</v>
      </c>
      <c r="F46" t="n">
        <v>17.75</v>
      </c>
      <c r="G46" t="n">
        <v>62.63</v>
      </c>
      <c r="H46" t="n">
        <v>0.72</v>
      </c>
      <c r="I46" t="n">
        <v>17</v>
      </c>
      <c r="J46" t="n">
        <v>296.1</v>
      </c>
      <c r="K46" t="n">
        <v>60.56</v>
      </c>
      <c r="L46" t="n">
        <v>12</v>
      </c>
      <c r="M46" t="n">
        <v>15</v>
      </c>
      <c r="N46" t="n">
        <v>83.54000000000001</v>
      </c>
      <c r="O46" t="n">
        <v>36753.16</v>
      </c>
      <c r="P46" t="n">
        <v>266.99</v>
      </c>
      <c r="Q46" t="n">
        <v>1319.08</v>
      </c>
      <c r="R46" t="n">
        <v>75.94</v>
      </c>
      <c r="S46" t="n">
        <v>59.92</v>
      </c>
      <c r="T46" t="n">
        <v>7892.05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320.5430899712488</v>
      </c>
      <c r="AB46" t="n">
        <v>438.5811970617458</v>
      </c>
      <c r="AC46" t="n">
        <v>396.7236231667482</v>
      </c>
      <c r="AD46" t="n">
        <v>320543.0899712488</v>
      </c>
      <c r="AE46" t="n">
        <v>438581.1970617458</v>
      </c>
      <c r="AF46" t="n">
        <v>4.086720861196572e-06</v>
      </c>
      <c r="AG46" t="n">
        <v>6.229745370370371</v>
      </c>
      <c r="AH46" t="n">
        <v>396723.6231667481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4.6434</v>
      </c>
      <c r="E47" t="n">
        <v>21.54</v>
      </c>
      <c r="F47" t="n">
        <v>17.75</v>
      </c>
      <c r="G47" t="n">
        <v>62.64</v>
      </c>
      <c r="H47" t="n">
        <v>0.74</v>
      </c>
      <c r="I47" t="n">
        <v>17</v>
      </c>
      <c r="J47" t="n">
        <v>296.62</v>
      </c>
      <c r="K47" t="n">
        <v>60.56</v>
      </c>
      <c r="L47" t="n">
        <v>12.25</v>
      </c>
      <c r="M47" t="n">
        <v>15</v>
      </c>
      <c r="N47" t="n">
        <v>83.81</v>
      </c>
      <c r="O47" t="n">
        <v>36817.22</v>
      </c>
      <c r="P47" t="n">
        <v>265.92</v>
      </c>
      <c r="Q47" t="n">
        <v>1319.16</v>
      </c>
      <c r="R47" t="n">
        <v>75.97</v>
      </c>
      <c r="S47" t="n">
        <v>59.92</v>
      </c>
      <c r="T47" t="n">
        <v>7906.32</v>
      </c>
      <c r="U47" t="n">
        <v>0.79</v>
      </c>
      <c r="V47" t="n">
        <v>0.96</v>
      </c>
      <c r="W47" t="n">
        <v>0.19</v>
      </c>
      <c r="X47" t="n">
        <v>0.47</v>
      </c>
      <c r="Y47" t="n">
        <v>1</v>
      </c>
      <c r="Z47" t="n">
        <v>10</v>
      </c>
      <c r="AA47" t="n">
        <v>319.9979813212849</v>
      </c>
      <c r="AB47" t="n">
        <v>437.8353553583688</v>
      </c>
      <c r="AC47" t="n">
        <v>396.0489635487461</v>
      </c>
      <c r="AD47" t="n">
        <v>319997.9813212849</v>
      </c>
      <c r="AE47" t="n">
        <v>437835.3553583688</v>
      </c>
      <c r="AF47" t="n">
        <v>4.08645684408557e-06</v>
      </c>
      <c r="AG47" t="n">
        <v>6.232638888888889</v>
      </c>
      <c r="AH47" t="n">
        <v>396048.9635487461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4.6446</v>
      </c>
      <c r="E48" t="n">
        <v>21.53</v>
      </c>
      <c r="F48" t="n">
        <v>17.74</v>
      </c>
      <c r="G48" t="n">
        <v>62.62</v>
      </c>
      <c r="H48" t="n">
        <v>0.75</v>
      </c>
      <c r="I48" t="n">
        <v>17</v>
      </c>
      <c r="J48" t="n">
        <v>297.14</v>
      </c>
      <c r="K48" t="n">
        <v>60.56</v>
      </c>
      <c r="L48" t="n">
        <v>12.5</v>
      </c>
      <c r="M48" t="n">
        <v>15</v>
      </c>
      <c r="N48" t="n">
        <v>84.08</v>
      </c>
      <c r="O48" t="n">
        <v>36881.39</v>
      </c>
      <c r="P48" t="n">
        <v>264.27</v>
      </c>
      <c r="Q48" t="n">
        <v>1319.11</v>
      </c>
      <c r="R48" t="n">
        <v>75.78</v>
      </c>
      <c r="S48" t="n">
        <v>59.92</v>
      </c>
      <c r="T48" t="n">
        <v>7808.47</v>
      </c>
      <c r="U48" t="n">
        <v>0.79</v>
      </c>
      <c r="V48" t="n">
        <v>0.96</v>
      </c>
      <c r="W48" t="n">
        <v>0.19</v>
      </c>
      <c r="X48" t="n">
        <v>0.46</v>
      </c>
      <c r="Y48" t="n">
        <v>1</v>
      </c>
      <c r="Z48" t="n">
        <v>10</v>
      </c>
      <c r="AA48" t="n">
        <v>319.0616706358363</v>
      </c>
      <c r="AB48" t="n">
        <v>436.5542537714259</v>
      </c>
      <c r="AC48" t="n">
        <v>394.8901284992236</v>
      </c>
      <c r="AD48" t="n">
        <v>319061.6706358363</v>
      </c>
      <c r="AE48" t="n">
        <v>436554.2537714259</v>
      </c>
      <c r="AF48" t="n">
        <v>4.087512912529577e-06</v>
      </c>
      <c r="AG48" t="n">
        <v>6.229745370370371</v>
      </c>
      <c r="AH48" t="n">
        <v>394890.1284992236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4.6624</v>
      </c>
      <c r="E49" t="n">
        <v>21.45</v>
      </c>
      <c r="F49" t="n">
        <v>17.71</v>
      </c>
      <c r="G49" t="n">
        <v>66.42</v>
      </c>
      <c r="H49" t="n">
        <v>0.76</v>
      </c>
      <c r="I49" t="n">
        <v>16</v>
      </c>
      <c r="J49" t="n">
        <v>297.66</v>
      </c>
      <c r="K49" t="n">
        <v>60.56</v>
      </c>
      <c r="L49" t="n">
        <v>12.75</v>
      </c>
      <c r="M49" t="n">
        <v>14</v>
      </c>
      <c r="N49" t="n">
        <v>84.36</v>
      </c>
      <c r="O49" t="n">
        <v>36945.67</v>
      </c>
      <c r="P49" t="n">
        <v>263.67</v>
      </c>
      <c r="Q49" t="n">
        <v>1319.09</v>
      </c>
      <c r="R49" t="n">
        <v>74.84</v>
      </c>
      <c r="S49" t="n">
        <v>59.92</v>
      </c>
      <c r="T49" t="n">
        <v>7346.7</v>
      </c>
      <c r="U49" t="n">
        <v>0.8</v>
      </c>
      <c r="V49" t="n">
        <v>0.96</v>
      </c>
      <c r="W49" t="n">
        <v>0.19</v>
      </c>
      <c r="X49" t="n">
        <v>0.43</v>
      </c>
      <c r="Y49" t="n">
        <v>1</v>
      </c>
      <c r="Z49" t="n">
        <v>10</v>
      </c>
      <c r="AA49" t="n">
        <v>317.9486839879771</v>
      </c>
      <c r="AB49" t="n">
        <v>435.0314163383194</v>
      </c>
      <c r="AC49" t="n">
        <v>393.512628533417</v>
      </c>
      <c r="AD49" t="n">
        <v>317948.683987977</v>
      </c>
      <c r="AE49" t="n">
        <v>435031.4163383194</v>
      </c>
      <c r="AF49" t="n">
        <v>4.10317792778235e-06</v>
      </c>
      <c r="AG49" t="n">
        <v>6.206597222222222</v>
      </c>
      <c r="AH49" t="n">
        <v>393512.628533417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4.6612</v>
      </c>
      <c r="E50" t="n">
        <v>21.45</v>
      </c>
      <c r="F50" t="n">
        <v>17.72</v>
      </c>
      <c r="G50" t="n">
        <v>66.44</v>
      </c>
      <c r="H50" t="n">
        <v>0.78</v>
      </c>
      <c r="I50" t="n">
        <v>16</v>
      </c>
      <c r="J50" t="n">
        <v>298.18</v>
      </c>
      <c r="K50" t="n">
        <v>60.56</v>
      </c>
      <c r="L50" t="n">
        <v>13</v>
      </c>
      <c r="M50" t="n">
        <v>14</v>
      </c>
      <c r="N50" t="n">
        <v>84.63</v>
      </c>
      <c r="O50" t="n">
        <v>37010.06</v>
      </c>
      <c r="P50" t="n">
        <v>262.26</v>
      </c>
      <c r="Q50" t="n">
        <v>1319.08</v>
      </c>
      <c r="R50" t="n">
        <v>74.93000000000001</v>
      </c>
      <c r="S50" t="n">
        <v>59.92</v>
      </c>
      <c r="T50" t="n">
        <v>7390.37</v>
      </c>
      <c r="U50" t="n">
        <v>0.8</v>
      </c>
      <c r="V50" t="n">
        <v>0.96</v>
      </c>
      <c r="W50" t="n">
        <v>0.19</v>
      </c>
      <c r="X50" t="n">
        <v>0.44</v>
      </c>
      <c r="Y50" t="n">
        <v>1</v>
      </c>
      <c r="Z50" t="n">
        <v>10</v>
      </c>
      <c r="AA50" t="n">
        <v>317.2933303884255</v>
      </c>
      <c r="AB50" t="n">
        <v>434.1347326312529</v>
      </c>
      <c r="AC50" t="n">
        <v>392.7015230608494</v>
      </c>
      <c r="AD50" t="n">
        <v>317293.3303884256</v>
      </c>
      <c r="AE50" t="n">
        <v>434134.7326312528</v>
      </c>
      <c r="AF50" t="n">
        <v>4.102121859338343e-06</v>
      </c>
      <c r="AG50" t="n">
        <v>6.206597222222222</v>
      </c>
      <c r="AH50" t="n">
        <v>392701.5230608494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4.6633</v>
      </c>
      <c r="E51" t="n">
        <v>21.44</v>
      </c>
      <c r="F51" t="n">
        <v>17.71</v>
      </c>
      <c r="G51" t="n">
        <v>66.40000000000001</v>
      </c>
      <c r="H51" t="n">
        <v>0.79</v>
      </c>
      <c r="I51" t="n">
        <v>16</v>
      </c>
      <c r="J51" t="n">
        <v>298.71</v>
      </c>
      <c r="K51" t="n">
        <v>60.56</v>
      </c>
      <c r="L51" t="n">
        <v>13.25</v>
      </c>
      <c r="M51" t="n">
        <v>14</v>
      </c>
      <c r="N51" t="n">
        <v>84.90000000000001</v>
      </c>
      <c r="O51" t="n">
        <v>37074.57</v>
      </c>
      <c r="P51" t="n">
        <v>261.02</v>
      </c>
      <c r="Q51" t="n">
        <v>1319.13</v>
      </c>
      <c r="R51" t="n">
        <v>74.67</v>
      </c>
      <c r="S51" t="n">
        <v>59.92</v>
      </c>
      <c r="T51" t="n">
        <v>7258.38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316.5382083000521</v>
      </c>
      <c r="AB51" t="n">
        <v>433.1015412763049</v>
      </c>
      <c r="AC51" t="n">
        <v>391.7669380387244</v>
      </c>
      <c r="AD51" t="n">
        <v>316538.2083000521</v>
      </c>
      <c r="AE51" t="n">
        <v>433101.5412763049</v>
      </c>
      <c r="AF51" t="n">
        <v>4.103969979115355e-06</v>
      </c>
      <c r="AG51" t="n">
        <v>6.203703703703705</v>
      </c>
      <c r="AH51" t="n">
        <v>391766.9380387245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4.6838</v>
      </c>
      <c r="E52" t="n">
        <v>21.35</v>
      </c>
      <c r="F52" t="n">
        <v>17.67</v>
      </c>
      <c r="G52" t="n">
        <v>70.66</v>
      </c>
      <c r="H52" t="n">
        <v>0.8</v>
      </c>
      <c r="I52" t="n">
        <v>15</v>
      </c>
      <c r="J52" t="n">
        <v>299.23</v>
      </c>
      <c r="K52" t="n">
        <v>60.56</v>
      </c>
      <c r="L52" t="n">
        <v>13.5</v>
      </c>
      <c r="M52" t="n">
        <v>13</v>
      </c>
      <c r="N52" t="n">
        <v>85.18000000000001</v>
      </c>
      <c r="O52" t="n">
        <v>37139.2</v>
      </c>
      <c r="P52" t="n">
        <v>259.86</v>
      </c>
      <c r="Q52" t="n">
        <v>1319.08</v>
      </c>
      <c r="R52" t="n">
        <v>73.26000000000001</v>
      </c>
      <c r="S52" t="n">
        <v>59.92</v>
      </c>
      <c r="T52" t="n">
        <v>6562.36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315.0158215832549</v>
      </c>
      <c r="AB52" t="n">
        <v>431.0185446074212</v>
      </c>
      <c r="AC52" t="n">
        <v>389.8827396484148</v>
      </c>
      <c r="AD52" t="n">
        <v>315015.821583255</v>
      </c>
      <c r="AE52" t="n">
        <v>431018.5446074212</v>
      </c>
      <c r="AF52" t="n">
        <v>4.122011148367144e-06</v>
      </c>
      <c r="AG52" t="n">
        <v>6.177662037037038</v>
      </c>
      <c r="AH52" t="n">
        <v>389882.7396484148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4.6797</v>
      </c>
      <c r="E53" t="n">
        <v>21.37</v>
      </c>
      <c r="F53" t="n">
        <v>17.68</v>
      </c>
      <c r="G53" t="n">
        <v>70.73999999999999</v>
      </c>
      <c r="H53" t="n">
        <v>0.82</v>
      </c>
      <c r="I53" t="n">
        <v>15</v>
      </c>
      <c r="J53" t="n">
        <v>299.76</v>
      </c>
      <c r="K53" t="n">
        <v>60.56</v>
      </c>
      <c r="L53" t="n">
        <v>13.75</v>
      </c>
      <c r="M53" t="n">
        <v>13</v>
      </c>
      <c r="N53" t="n">
        <v>85.45</v>
      </c>
      <c r="O53" t="n">
        <v>37204.07</v>
      </c>
      <c r="P53" t="n">
        <v>259.45</v>
      </c>
      <c r="Q53" t="n">
        <v>1319.1</v>
      </c>
      <c r="R53" t="n">
        <v>73.89</v>
      </c>
      <c r="S53" t="n">
        <v>59.92</v>
      </c>
      <c r="T53" t="n">
        <v>6875.91</v>
      </c>
      <c r="U53" t="n">
        <v>0.8100000000000001</v>
      </c>
      <c r="V53" t="n">
        <v>0.96</v>
      </c>
      <c r="W53" t="n">
        <v>0.19</v>
      </c>
      <c r="X53" t="n">
        <v>0.41</v>
      </c>
      <c r="Y53" t="n">
        <v>1</v>
      </c>
      <c r="Z53" t="n">
        <v>10</v>
      </c>
      <c r="AA53" t="n">
        <v>314.9930412218775</v>
      </c>
      <c r="AB53" t="n">
        <v>430.987375511986</v>
      </c>
      <c r="AC53" t="n">
        <v>389.8545452877019</v>
      </c>
      <c r="AD53" t="n">
        <v>314993.0412218776</v>
      </c>
      <c r="AE53" t="n">
        <v>430987.375511986</v>
      </c>
      <c r="AF53" t="n">
        <v>4.118402914516786e-06</v>
      </c>
      <c r="AG53" t="n">
        <v>6.183449074074075</v>
      </c>
      <c r="AH53" t="n">
        <v>389854.5452877019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4.6833</v>
      </c>
      <c r="E54" t="n">
        <v>21.35</v>
      </c>
      <c r="F54" t="n">
        <v>17.67</v>
      </c>
      <c r="G54" t="n">
        <v>70.67</v>
      </c>
      <c r="H54" t="n">
        <v>0.83</v>
      </c>
      <c r="I54" t="n">
        <v>15</v>
      </c>
      <c r="J54" t="n">
        <v>300.28</v>
      </c>
      <c r="K54" t="n">
        <v>60.56</v>
      </c>
      <c r="L54" t="n">
        <v>14</v>
      </c>
      <c r="M54" t="n">
        <v>13</v>
      </c>
      <c r="N54" t="n">
        <v>85.73</v>
      </c>
      <c r="O54" t="n">
        <v>37268.93</v>
      </c>
      <c r="P54" t="n">
        <v>256.36</v>
      </c>
      <c r="Q54" t="n">
        <v>1319.08</v>
      </c>
      <c r="R54" t="n">
        <v>73.28</v>
      </c>
      <c r="S54" t="n">
        <v>59.92</v>
      </c>
      <c r="T54" t="n">
        <v>6568.15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313.2279001797932</v>
      </c>
      <c r="AB54" t="n">
        <v>428.5722316656792</v>
      </c>
      <c r="AC54" t="n">
        <v>387.669899380411</v>
      </c>
      <c r="AD54" t="n">
        <v>313227.9001797931</v>
      </c>
      <c r="AE54" t="n">
        <v>428572.2316656793</v>
      </c>
      <c r="AF54" t="n">
        <v>4.121571119848807e-06</v>
      </c>
      <c r="AG54" t="n">
        <v>6.177662037037038</v>
      </c>
      <c r="AH54" t="n">
        <v>387669.899380411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4.7132</v>
      </c>
      <c r="E55" t="n">
        <v>21.22</v>
      </c>
      <c r="F55" t="n">
        <v>17.59</v>
      </c>
      <c r="G55" t="n">
        <v>75.36</v>
      </c>
      <c r="H55" t="n">
        <v>0.84</v>
      </c>
      <c r="I55" t="n">
        <v>14</v>
      </c>
      <c r="J55" t="n">
        <v>300.81</v>
      </c>
      <c r="K55" t="n">
        <v>60.56</v>
      </c>
      <c r="L55" t="n">
        <v>14.25</v>
      </c>
      <c r="M55" t="n">
        <v>12</v>
      </c>
      <c r="N55" t="n">
        <v>86</v>
      </c>
      <c r="O55" t="n">
        <v>37333.9</v>
      </c>
      <c r="P55" t="n">
        <v>254.57</v>
      </c>
      <c r="Q55" t="n">
        <v>1319.08</v>
      </c>
      <c r="R55" t="n">
        <v>70.37</v>
      </c>
      <c r="S55" t="n">
        <v>59.92</v>
      </c>
      <c r="T55" t="n">
        <v>5118.31</v>
      </c>
      <c r="U55" t="n">
        <v>0.85</v>
      </c>
      <c r="V55" t="n">
        <v>0.97</v>
      </c>
      <c r="W55" t="n">
        <v>0.19</v>
      </c>
      <c r="X55" t="n">
        <v>0.31</v>
      </c>
      <c r="Y55" t="n">
        <v>1</v>
      </c>
      <c r="Z55" t="n">
        <v>10</v>
      </c>
      <c r="AA55" t="n">
        <v>310.9315313419575</v>
      </c>
      <c r="AB55" t="n">
        <v>425.4302385131094</v>
      </c>
      <c r="AC55" t="n">
        <v>384.8277736445074</v>
      </c>
      <c r="AD55" t="n">
        <v>310931.5313419575</v>
      </c>
      <c r="AE55" t="n">
        <v>425430.2385131094</v>
      </c>
      <c r="AF55" t="n">
        <v>4.147884825245318e-06</v>
      </c>
      <c r="AG55" t="n">
        <v>6.140046296296297</v>
      </c>
      <c r="AH55" t="n">
        <v>384827.7736445074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4.709</v>
      </c>
      <c r="E56" t="n">
        <v>21.24</v>
      </c>
      <c r="F56" t="n">
        <v>17.6</v>
      </c>
      <c r="G56" t="n">
        <v>75.44</v>
      </c>
      <c r="H56" t="n">
        <v>0.86</v>
      </c>
      <c r="I56" t="n">
        <v>14</v>
      </c>
      <c r="J56" t="n">
        <v>301.34</v>
      </c>
      <c r="K56" t="n">
        <v>60.56</v>
      </c>
      <c r="L56" t="n">
        <v>14.5</v>
      </c>
      <c r="M56" t="n">
        <v>12</v>
      </c>
      <c r="N56" t="n">
        <v>86.28</v>
      </c>
      <c r="O56" t="n">
        <v>37399</v>
      </c>
      <c r="P56" t="n">
        <v>254.53</v>
      </c>
      <c r="Q56" t="n">
        <v>1319.08</v>
      </c>
      <c r="R56" t="n">
        <v>71.38</v>
      </c>
      <c r="S56" t="n">
        <v>59.92</v>
      </c>
      <c r="T56" t="n">
        <v>5623.73</v>
      </c>
      <c r="U56" t="n">
        <v>0.84</v>
      </c>
      <c r="V56" t="n">
        <v>0.97</v>
      </c>
      <c r="W56" t="n">
        <v>0.18</v>
      </c>
      <c r="X56" t="n">
        <v>0.33</v>
      </c>
      <c r="Y56" t="n">
        <v>1</v>
      </c>
      <c r="Z56" t="n">
        <v>10</v>
      </c>
      <c r="AA56" t="n">
        <v>311.0991932429349</v>
      </c>
      <c r="AB56" t="n">
        <v>425.6596409227478</v>
      </c>
      <c r="AC56" t="n">
        <v>385.0352822101382</v>
      </c>
      <c r="AD56" t="n">
        <v>311099.1932429349</v>
      </c>
      <c r="AE56" t="n">
        <v>425659.6409227478</v>
      </c>
      <c r="AF56" t="n">
        <v>4.144188585691293e-06</v>
      </c>
      <c r="AG56" t="n">
        <v>6.145833333333333</v>
      </c>
      <c r="AH56" t="n">
        <v>385035.2822101382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4.6994</v>
      </c>
      <c r="E57" t="n">
        <v>21.28</v>
      </c>
      <c r="F57" t="n">
        <v>17.65</v>
      </c>
      <c r="G57" t="n">
        <v>75.63</v>
      </c>
      <c r="H57" t="n">
        <v>0.87</v>
      </c>
      <c r="I57" t="n">
        <v>14</v>
      </c>
      <c r="J57" t="n">
        <v>301.86</v>
      </c>
      <c r="K57" t="n">
        <v>60.56</v>
      </c>
      <c r="L57" t="n">
        <v>14.75</v>
      </c>
      <c r="M57" t="n">
        <v>12</v>
      </c>
      <c r="N57" t="n">
        <v>86.56</v>
      </c>
      <c r="O57" t="n">
        <v>37464.21</v>
      </c>
      <c r="P57" t="n">
        <v>253.65</v>
      </c>
      <c r="Q57" t="n">
        <v>1319.08</v>
      </c>
      <c r="R57" t="n">
        <v>72.67</v>
      </c>
      <c r="S57" t="n">
        <v>59.92</v>
      </c>
      <c r="T57" t="n">
        <v>6271.41</v>
      </c>
      <c r="U57" t="n">
        <v>0.82</v>
      </c>
      <c r="V57" t="n">
        <v>0.96</v>
      </c>
      <c r="W57" t="n">
        <v>0.19</v>
      </c>
      <c r="X57" t="n">
        <v>0.37</v>
      </c>
      <c r="Y57" t="n">
        <v>1</v>
      </c>
      <c r="Z57" t="n">
        <v>10</v>
      </c>
      <c r="AA57" t="n">
        <v>311.153635776753</v>
      </c>
      <c r="AB57" t="n">
        <v>425.7341315993527</v>
      </c>
      <c r="AC57" t="n">
        <v>385.1026636011163</v>
      </c>
      <c r="AD57" t="n">
        <v>311153.635776753</v>
      </c>
      <c r="AE57" t="n">
        <v>425734.1315993527</v>
      </c>
      <c r="AF57" t="n">
        <v>4.135740038139236e-06</v>
      </c>
      <c r="AG57" t="n">
        <v>6.157407407407408</v>
      </c>
      <c r="AH57" t="n">
        <v>385102.6636011163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4.7153</v>
      </c>
      <c r="E58" t="n">
        <v>21.21</v>
      </c>
      <c r="F58" t="n">
        <v>17.63</v>
      </c>
      <c r="G58" t="n">
        <v>81.36</v>
      </c>
      <c r="H58" t="n">
        <v>0.88</v>
      </c>
      <c r="I58" t="n">
        <v>13</v>
      </c>
      <c r="J58" t="n">
        <v>302.39</v>
      </c>
      <c r="K58" t="n">
        <v>60.56</v>
      </c>
      <c r="L58" t="n">
        <v>15</v>
      </c>
      <c r="M58" t="n">
        <v>11</v>
      </c>
      <c r="N58" t="n">
        <v>86.84</v>
      </c>
      <c r="O58" t="n">
        <v>37529.55</v>
      </c>
      <c r="P58" t="n">
        <v>251.28</v>
      </c>
      <c r="Q58" t="n">
        <v>1319.08</v>
      </c>
      <c r="R58" t="n">
        <v>72.09</v>
      </c>
      <c r="S58" t="n">
        <v>59.92</v>
      </c>
      <c r="T58" t="n">
        <v>5986.16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309.2754783146606</v>
      </c>
      <c r="AB58" t="n">
        <v>423.1643537012586</v>
      </c>
      <c r="AC58" t="n">
        <v>382.7781416989102</v>
      </c>
      <c r="AD58" t="n">
        <v>309275.4783146606</v>
      </c>
      <c r="AE58" t="n">
        <v>423164.3537012585</v>
      </c>
      <c r="AF58" t="n">
        <v>4.149732945022331e-06</v>
      </c>
      <c r="AG58" t="n">
        <v>6.137152777777779</v>
      </c>
      <c r="AH58" t="n">
        <v>382778.1416989103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4.7153</v>
      </c>
      <c r="E59" t="n">
        <v>21.21</v>
      </c>
      <c r="F59" t="n">
        <v>17.63</v>
      </c>
      <c r="G59" t="n">
        <v>81.36</v>
      </c>
      <c r="H59" t="n">
        <v>0.9</v>
      </c>
      <c r="I59" t="n">
        <v>13</v>
      </c>
      <c r="J59" t="n">
        <v>302.92</v>
      </c>
      <c r="K59" t="n">
        <v>60.56</v>
      </c>
      <c r="L59" t="n">
        <v>15.25</v>
      </c>
      <c r="M59" t="n">
        <v>11</v>
      </c>
      <c r="N59" t="n">
        <v>87.12</v>
      </c>
      <c r="O59" t="n">
        <v>37595</v>
      </c>
      <c r="P59" t="n">
        <v>252.35</v>
      </c>
      <c r="Q59" t="n">
        <v>1319.09</v>
      </c>
      <c r="R59" t="n">
        <v>72.06999999999999</v>
      </c>
      <c r="S59" t="n">
        <v>59.92</v>
      </c>
      <c r="T59" t="n">
        <v>5977.07</v>
      </c>
      <c r="U59" t="n">
        <v>0.83</v>
      </c>
      <c r="V59" t="n">
        <v>0.96</v>
      </c>
      <c r="W59" t="n">
        <v>0.18</v>
      </c>
      <c r="X59" t="n">
        <v>0.35</v>
      </c>
      <c r="Y59" t="n">
        <v>1</v>
      </c>
      <c r="Z59" t="n">
        <v>10</v>
      </c>
      <c r="AA59" t="n">
        <v>309.8243200913494</v>
      </c>
      <c r="AB59" t="n">
        <v>423.9153032333144</v>
      </c>
      <c r="AC59" t="n">
        <v>383.457421661591</v>
      </c>
      <c r="AD59" t="n">
        <v>309824.3200913494</v>
      </c>
      <c r="AE59" t="n">
        <v>423915.3032333144</v>
      </c>
      <c r="AF59" t="n">
        <v>4.149732945022331e-06</v>
      </c>
      <c r="AG59" t="n">
        <v>6.137152777777779</v>
      </c>
      <c r="AH59" t="n">
        <v>383457.421661591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4.7153</v>
      </c>
      <c r="E60" t="n">
        <v>21.21</v>
      </c>
      <c r="F60" t="n">
        <v>17.63</v>
      </c>
      <c r="G60" t="n">
        <v>81.36</v>
      </c>
      <c r="H60" t="n">
        <v>0.91</v>
      </c>
      <c r="I60" t="n">
        <v>13</v>
      </c>
      <c r="J60" t="n">
        <v>303.46</v>
      </c>
      <c r="K60" t="n">
        <v>60.56</v>
      </c>
      <c r="L60" t="n">
        <v>15.5</v>
      </c>
      <c r="M60" t="n">
        <v>11</v>
      </c>
      <c r="N60" t="n">
        <v>87.40000000000001</v>
      </c>
      <c r="O60" t="n">
        <v>37660.57</v>
      </c>
      <c r="P60" t="n">
        <v>251.28</v>
      </c>
      <c r="Q60" t="n">
        <v>1319.08</v>
      </c>
      <c r="R60" t="n">
        <v>72.08</v>
      </c>
      <c r="S60" t="n">
        <v>59.92</v>
      </c>
      <c r="T60" t="n">
        <v>5981.8</v>
      </c>
      <c r="U60" t="n">
        <v>0.83</v>
      </c>
      <c r="V60" t="n">
        <v>0.96</v>
      </c>
      <c r="W60" t="n">
        <v>0.18</v>
      </c>
      <c r="X60" t="n">
        <v>0.35</v>
      </c>
      <c r="Y60" t="n">
        <v>1</v>
      </c>
      <c r="Z60" t="n">
        <v>10</v>
      </c>
      <c r="AA60" t="n">
        <v>309.2754783146606</v>
      </c>
      <c r="AB60" t="n">
        <v>423.1643537012586</v>
      </c>
      <c r="AC60" t="n">
        <v>382.7781416989102</v>
      </c>
      <c r="AD60" t="n">
        <v>309275.4783146606</v>
      </c>
      <c r="AE60" t="n">
        <v>423164.3537012585</v>
      </c>
      <c r="AF60" t="n">
        <v>4.149732945022331e-06</v>
      </c>
      <c r="AG60" t="n">
        <v>6.137152777777779</v>
      </c>
      <c r="AH60" t="n">
        <v>382778.1416989103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4.717</v>
      </c>
      <c r="E61" t="n">
        <v>21.2</v>
      </c>
      <c r="F61" t="n">
        <v>17.62</v>
      </c>
      <c r="G61" t="n">
        <v>81.31999999999999</v>
      </c>
      <c r="H61" t="n">
        <v>0.92</v>
      </c>
      <c r="I61" t="n">
        <v>13</v>
      </c>
      <c r="J61" t="n">
        <v>303.99</v>
      </c>
      <c r="K61" t="n">
        <v>60.56</v>
      </c>
      <c r="L61" t="n">
        <v>15.75</v>
      </c>
      <c r="M61" t="n">
        <v>11</v>
      </c>
      <c r="N61" t="n">
        <v>87.68000000000001</v>
      </c>
      <c r="O61" t="n">
        <v>37726.27</v>
      </c>
      <c r="P61" t="n">
        <v>249.9</v>
      </c>
      <c r="Q61" t="n">
        <v>1319.08</v>
      </c>
      <c r="R61" t="n">
        <v>71.81999999999999</v>
      </c>
      <c r="S61" t="n">
        <v>59.92</v>
      </c>
      <c r="T61" t="n">
        <v>5848.39</v>
      </c>
      <c r="U61" t="n">
        <v>0.83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308.4758359615846</v>
      </c>
      <c r="AB61" t="n">
        <v>422.0702477560491</v>
      </c>
      <c r="AC61" t="n">
        <v>381.7884556895242</v>
      </c>
      <c r="AD61" t="n">
        <v>308475.8359615846</v>
      </c>
      <c r="AE61" t="n">
        <v>422070.2477560492</v>
      </c>
      <c r="AF61" t="n">
        <v>4.151229041984674e-06</v>
      </c>
      <c r="AG61" t="n">
        <v>6.13425925925926</v>
      </c>
      <c r="AH61" t="n">
        <v>381788.4556895242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4.7183</v>
      </c>
      <c r="E62" t="n">
        <v>21.19</v>
      </c>
      <c r="F62" t="n">
        <v>17.61</v>
      </c>
      <c r="G62" t="n">
        <v>81.29000000000001</v>
      </c>
      <c r="H62" t="n">
        <v>0.9399999999999999</v>
      </c>
      <c r="I62" t="n">
        <v>13</v>
      </c>
      <c r="J62" t="n">
        <v>304.52</v>
      </c>
      <c r="K62" t="n">
        <v>60.56</v>
      </c>
      <c r="L62" t="n">
        <v>16</v>
      </c>
      <c r="M62" t="n">
        <v>11</v>
      </c>
      <c r="N62" t="n">
        <v>87.97</v>
      </c>
      <c r="O62" t="n">
        <v>37792.08</v>
      </c>
      <c r="P62" t="n">
        <v>247.65</v>
      </c>
      <c r="Q62" t="n">
        <v>1319.09</v>
      </c>
      <c r="R62" t="n">
        <v>71.53</v>
      </c>
      <c r="S62" t="n">
        <v>59.92</v>
      </c>
      <c r="T62" t="n">
        <v>5707.13</v>
      </c>
      <c r="U62" t="n">
        <v>0.84</v>
      </c>
      <c r="V62" t="n">
        <v>0.96</v>
      </c>
      <c r="W62" t="n">
        <v>0.19</v>
      </c>
      <c r="X62" t="n">
        <v>0.34</v>
      </c>
      <c r="Y62" t="n">
        <v>1</v>
      </c>
      <c r="Z62" t="n">
        <v>10</v>
      </c>
      <c r="AA62" t="n">
        <v>307.245758115231</v>
      </c>
      <c r="AB62" t="n">
        <v>420.3872009794635</v>
      </c>
      <c r="AC62" t="n">
        <v>380.266036535125</v>
      </c>
      <c r="AD62" t="n">
        <v>307245.7581152309</v>
      </c>
      <c r="AE62" t="n">
        <v>420387.2009794635</v>
      </c>
      <c r="AF62" t="n">
        <v>4.152373116132349e-06</v>
      </c>
      <c r="AG62" t="n">
        <v>6.131365740740741</v>
      </c>
      <c r="AH62" t="n">
        <v>380266.036535125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4.7358</v>
      </c>
      <c r="E63" t="n">
        <v>21.12</v>
      </c>
      <c r="F63" t="n">
        <v>17.59</v>
      </c>
      <c r="G63" t="n">
        <v>87.94</v>
      </c>
      <c r="H63" t="n">
        <v>0.95</v>
      </c>
      <c r="I63" t="n">
        <v>12</v>
      </c>
      <c r="J63" t="n">
        <v>305.06</v>
      </c>
      <c r="K63" t="n">
        <v>60.56</v>
      </c>
      <c r="L63" t="n">
        <v>16.25</v>
      </c>
      <c r="M63" t="n">
        <v>10</v>
      </c>
      <c r="N63" t="n">
        <v>88.25</v>
      </c>
      <c r="O63" t="n">
        <v>37858.02</v>
      </c>
      <c r="P63" t="n">
        <v>246.6</v>
      </c>
      <c r="Q63" t="n">
        <v>1319.11</v>
      </c>
      <c r="R63" t="n">
        <v>70.73999999999999</v>
      </c>
      <c r="S63" t="n">
        <v>59.92</v>
      </c>
      <c r="T63" t="n">
        <v>5313.74</v>
      </c>
      <c r="U63" t="n">
        <v>0.85</v>
      </c>
      <c r="V63" t="n">
        <v>0.97</v>
      </c>
      <c r="W63" t="n">
        <v>0.18</v>
      </c>
      <c r="X63" t="n">
        <v>0.31</v>
      </c>
      <c r="Y63" t="n">
        <v>1</v>
      </c>
      <c r="Z63" t="n">
        <v>10</v>
      </c>
      <c r="AA63" t="n">
        <v>306.0035262080664</v>
      </c>
      <c r="AB63" t="n">
        <v>418.687524480677</v>
      </c>
      <c r="AC63" t="n">
        <v>378.7285747758717</v>
      </c>
      <c r="AD63" t="n">
        <v>306003.5262080664</v>
      </c>
      <c r="AE63" t="n">
        <v>418687.524480677</v>
      </c>
      <c r="AF63" t="n">
        <v>4.167774114274119e-06</v>
      </c>
      <c r="AG63" t="n">
        <v>6.111111111111112</v>
      </c>
      <c r="AH63" t="n">
        <v>378728.5747758717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4.7358</v>
      </c>
      <c r="E64" t="n">
        <v>21.12</v>
      </c>
      <c r="F64" t="n">
        <v>17.59</v>
      </c>
      <c r="G64" t="n">
        <v>87.94</v>
      </c>
      <c r="H64" t="n">
        <v>0.96</v>
      </c>
      <c r="I64" t="n">
        <v>12</v>
      </c>
      <c r="J64" t="n">
        <v>305.59</v>
      </c>
      <c r="K64" t="n">
        <v>60.56</v>
      </c>
      <c r="L64" t="n">
        <v>16.5</v>
      </c>
      <c r="M64" t="n">
        <v>10</v>
      </c>
      <c r="N64" t="n">
        <v>88.54000000000001</v>
      </c>
      <c r="O64" t="n">
        <v>37924.08</v>
      </c>
      <c r="P64" t="n">
        <v>246.2</v>
      </c>
      <c r="Q64" t="n">
        <v>1319.08</v>
      </c>
      <c r="R64" t="n">
        <v>70.70999999999999</v>
      </c>
      <c r="S64" t="n">
        <v>59.92</v>
      </c>
      <c r="T64" t="n">
        <v>5300.53</v>
      </c>
      <c r="U64" t="n">
        <v>0.85</v>
      </c>
      <c r="V64" t="n">
        <v>0.97</v>
      </c>
      <c r="W64" t="n">
        <v>0.18</v>
      </c>
      <c r="X64" t="n">
        <v>0.31</v>
      </c>
      <c r="Y64" t="n">
        <v>1</v>
      </c>
      <c r="Z64" t="n">
        <v>10</v>
      </c>
      <c r="AA64" t="n">
        <v>305.7992398571241</v>
      </c>
      <c r="AB64" t="n">
        <v>418.40801088284</v>
      </c>
      <c r="AC64" t="n">
        <v>378.4757375635125</v>
      </c>
      <c r="AD64" t="n">
        <v>305799.239857124</v>
      </c>
      <c r="AE64" t="n">
        <v>418408.01088284</v>
      </c>
      <c r="AF64" t="n">
        <v>4.167774114274119e-06</v>
      </c>
      <c r="AG64" t="n">
        <v>6.111111111111112</v>
      </c>
      <c r="AH64" t="n">
        <v>378475.7375635125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4.7349</v>
      </c>
      <c r="E65" t="n">
        <v>21.12</v>
      </c>
      <c r="F65" t="n">
        <v>17.59</v>
      </c>
      <c r="G65" t="n">
        <v>87.95999999999999</v>
      </c>
      <c r="H65" t="n">
        <v>0.97</v>
      </c>
      <c r="I65" t="n">
        <v>12</v>
      </c>
      <c r="J65" t="n">
        <v>306.13</v>
      </c>
      <c r="K65" t="n">
        <v>60.56</v>
      </c>
      <c r="L65" t="n">
        <v>16.75</v>
      </c>
      <c r="M65" t="n">
        <v>10</v>
      </c>
      <c r="N65" t="n">
        <v>88.83</v>
      </c>
      <c r="O65" t="n">
        <v>37990.27</v>
      </c>
      <c r="P65" t="n">
        <v>245.01</v>
      </c>
      <c r="Q65" t="n">
        <v>1319.1</v>
      </c>
      <c r="R65" t="n">
        <v>70.84999999999999</v>
      </c>
      <c r="S65" t="n">
        <v>59.92</v>
      </c>
      <c r="T65" t="n">
        <v>5369.47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305.224555595191</v>
      </c>
      <c r="AB65" t="n">
        <v>417.621702522383</v>
      </c>
      <c r="AC65" t="n">
        <v>377.7644733693867</v>
      </c>
      <c r="AD65" t="n">
        <v>305224.555595191</v>
      </c>
      <c r="AE65" t="n">
        <v>417621.702522383</v>
      </c>
      <c r="AF65" t="n">
        <v>4.166982062941113e-06</v>
      </c>
      <c r="AG65" t="n">
        <v>6.111111111111112</v>
      </c>
      <c r="AH65" t="n">
        <v>377764.4733693867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4.7414</v>
      </c>
      <c r="E66" t="n">
        <v>21.09</v>
      </c>
      <c r="F66" t="n">
        <v>17.56</v>
      </c>
      <c r="G66" t="n">
        <v>87.81999999999999</v>
      </c>
      <c r="H66" t="n">
        <v>0.99</v>
      </c>
      <c r="I66" t="n">
        <v>12</v>
      </c>
      <c r="J66" t="n">
        <v>306.67</v>
      </c>
      <c r="K66" t="n">
        <v>60.56</v>
      </c>
      <c r="L66" t="n">
        <v>17</v>
      </c>
      <c r="M66" t="n">
        <v>10</v>
      </c>
      <c r="N66" t="n">
        <v>89.11</v>
      </c>
      <c r="O66" t="n">
        <v>38056.58</v>
      </c>
      <c r="P66" t="n">
        <v>242.14</v>
      </c>
      <c r="Q66" t="n">
        <v>1319.09</v>
      </c>
      <c r="R66" t="n">
        <v>69.73</v>
      </c>
      <c r="S66" t="n">
        <v>59.92</v>
      </c>
      <c r="T66" t="n">
        <v>4808.21</v>
      </c>
      <c r="U66" t="n">
        <v>0.86</v>
      </c>
      <c r="V66" t="n">
        <v>0.97</v>
      </c>
      <c r="W66" t="n">
        <v>0.19</v>
      </c>
      <c r="X66" t="n">
        <v>0.29</v>
      </c>
      <c r="Y66" t="n">
        <v>1</v>
      </c>
      <c r="Z66" t="n">
        <v>10</v>
      </c>
      <c r="AA66" t="n">
        <v>303.4387964133464</v>
      </c>
      <c r="AB66" t="n">
        <v>415.1783480276482</v>
      </c>
      <c r="AC66" t="n">
        <v>375.5543091983598</v>
      </c>
      <c r="AD66" t="n">
        <v>303438.7964133464</v>
      </c>
      <c r="AE66" t="n">
        <v>415178.3480276482</v>
      </c>
      <c r="AF66" t="n">
        <v>4.172702433679485e-06</v>
      </c>
      <c r="AG66" t="n">
        <v>6.102430555555556</v>
      </c>
      <c r="AH66" t="n">
        <v>375554.3091983598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4.7609</v>
      </c>
      <c r="E67" t="n">
        <v>21</v>
      </c>
      <c r="F67" t="n">
        <v>17.53</v>
      </c>
      <c r="G67" t="n">
        <v>95.61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9</v>
      </c>
      <c r="N67" t="n">
        <v>89.40000000000001</v>
      </c>
      <c r="O67" t="n">
        <v>38123.01</v>
      </c>
      <c r="P67" t="n">
        <v>239.99</v>
      </c>
      <c r="Q67" t="n">
        <v>1319.16</v>
      </c>
      <c r="R67" t="n">
        <v>68.90000000000001</v>
      </c>
      <c r="S67" t="n">
        <v>59.92</v>
      </c>
      <c r="T67" t="n">
        <v>4401.99</v>
      </c>
      <c r="U67" t="n">
        <v>0.87</v>
      </c>
      <c r="V67" t="n">
        <v>0.97</v>
      </c>
      <c r="W67" t="n">
        <v>0.18</v>
      </c>
      <c r="X67" t="n">
        <v>0.25</v>
      </c>
      <c r="Y67" t="n">
        <v>1</v>
      </c>
      <c r="Z67" t="n">
        <v>10</v>
      </c>
      <c r="AA67" t="n">
        <v>301.5583170959588</v>
      </c>
      <c r="AB67" t="n">
        <v>412.6053932647062</v>
      </c>
      <c r="AC67" t="n">
        <v>373.2269136268283</v>
      </c>
      <c r="AD67" t="n">
        <v>301558.3170959589</v>
      </c>
      <c r="AE67" t="n">
        <v>412605.3932647061</v>
      </c>
      <c r="AF67" t="n">
        <v>4.189863545894601e-06</v>
      </c>
      <c r="AG67" t="n">
        <v>6.076388888888889</v>
      </c>
      <c r="AH67" t="n">
        <v>373226.9136268283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4.7549</v>
      </c>
      <c r="E68" t="n">
        <v>21.03</v>
      </c>
      <c r="F68" t="n">
        <v>17.56</v>
      </c>
      <c r="G68" t="n">
        <v>95.76000000000001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9</v>
      </c>
      <c r="N68" t="n">
        <v>89.69</v>
      </c>
      <c r="O68" t="n">
        <v>38189.58</v>
      </c>
      <c r="P68" t="n">
        <v>240.51</v>
      </c>
      <c r="Q68" t="n">
        <v>1319.08</v>
      </c>
      <c r="R68" t="n">
        <v>69.73999999999999</v>
      </c>
      <c r="S68" t="n">
        <v>59.92</v>
      </c>
      <c r="T68" t="n">
        <v>4819.57</v>
      </c>
      <c r="U68" t="n">
        <v>0.86</v>
      </c>
      <c r="V68" t="n">
        <v>0.97</v>
      </c>
      <c r="W68" t="n">
        <v>0.18</v>
      </c>
      <c r="X68" t="n">
        <v>0.28</v>
      </c>
      <c r="Y68" t="n">
        <v>1</v>
      </c>
      <c r="Z68" t="n">
        <v>10</v>
      </c>
      <c r="AA68" t="n">
        <v>302.1207215253973</v>
      </c>
      <c r="AB68" t="n">
        <v>413.3748998165962</v>
      </c>
      <c r="AC68" t="n">
        <v>373.9229795534152</v>
      </c>
      <c r="AD68" t="n">
        <v>302120.7215253973</v>
      </c>
      <c r="AE68" t="n">
        <v>413374.8998165962</v>
      </c>
      <c r="AF68" t="n">
        <v>4.184583203674566e-06</v>
      </c>
      <c r="AG68" t="n">
        <v>6.085069444444446</v>
      </c>
      <c r="AH68" t="n">
        <v>373922.9795534152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4.7473</v>
      </c>
      <c r="E69" t="n">
        <v>21.06</v>
      </c>
      <c r="F69" t="n">
        <v>17.59</v>
      </c>
      <c r="G69" t="n">
        <v>95.94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240.72</v>
      </c>
      <c r="Q69" t="n">
        <v>1319.17</v>
      </c>
      <c r="R69" t="n">
        <v>70.7</v>
      </c>
      <c r="S69" t="n">
        <v>59.92</v>
      </c>
      <c r="T69" t="n">
        <v>5299.22</v>
      </c>
      <c r="U69" t="n">
        <v>0.85</v>
      </c>
      <c r="V69" t="n">
        <v>0.97</v>
      </c>
      <c r="W69" t="n">
        <v>0.19</v>
      </c>
      <c r="X69" t="n">
        <v>0.31</v>
      </c>
      <c r="Y69" t="n">
        <v>1</v>
      </c>
      <c r="Z69" t="n">
        <v>10</v>
      </c>
      <c r="AA69" t="n">
        <v>302.5843971228603</v>
      </c>
      <c r="AB69" t="n">
        <v>414.0093212249686</v>
      </c>
      <c r="AC69" t="n">
        <v>374.4968526729887</v>
      </c>
      <c r="AD69" t="n">
        <v>302584.3971228603</v>
      </c>
      <c r="AE69" t="n">
        <v>414009.3212249686</v>
      </c>
      <c r="AF69" t="n">
        <v>4.177894770195854e-06</v>
      </c>
      <c r="AG69" t="n">
        <v>6.09375</v>
      </c>
      <c r="AH69" t="n">
        <v>374496.8526729887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4.7525</v>
      </c>
      <c r="E70" t="n">
        <v>21.04</v>
      </c>
      <c r="F70" t="n">
        <v>17.57</v>
      </c>
      <c r="G70" t="n">
        <v>95.81</v>
      </c>
      <c r="H70" t="n">
        <v>1.04</v>
      </c>
      <c r="I70" t="n">
        <v>11</v>
      </c>
      <c r="J70" t="n">
        <v>308.83</v>
      </c>
      <c r="K70" t="n">
        <v>60.56</v>
      </c>
      <c r="L70" t="n">
        <v>18</v>
      </c>
      <c r="M70" t="n">
        <v>4</v>
      </c>
      <c r="N70" t="n">
        <v>90.27</v>
      </c>
      <c r="O70" t="n">
        <v>38323.08</v>
      </c>
      <c r="P70" t="n">
        <v>240.4</v>
      </c>
      <c r="Q70" t="n">
        <v>1319.08</v>
      </c>
      <c r="R70" t="n">
        <v>69.90000000000001</v>
      </c>
      <c r="S70" t="n">
        <v>59.92</v>
      </c>
      <c r="T70" t="n">
        <v>4899.58</v>
      </c>
      <c r="U70" t="n">
        <v>0.86</v>
      </c>
      <c r="V70" t="n">
        <v>0.97</v>
      </c>
      <c r="W70" t="n">
        <v>0.19</v>
      </c>
      <c r="X70" t="n">
        <v>0.29</v>
      </c>
      <c r="Y70" t="n">
        <v>1</v>
      </c>
      <c r="Z70" t="n">
        <v>10</v>
      </c>
      <c r="AA70" t="n">
        <v>302.1787105058853</v>
      </c>
      <c r="AB70" t="n">
        <v>413.4542428979931</v>
      </c>
      <c r="AC70" t="n">
        <v>373.9947502424823</v>
      </c>
      <c r="AD70" t="n">
        <v>302178.7105058853</v>
      </c>
      <c r="AE70" t="n">
        <v>413454.2428979931</v>
      </c>
      <c r="AF70" t="n">
        <v>4.182471066786551e-06</v>
      </c>
      <c r="AG70" t="n">
        <v>6.087962962962963</v>
      </c>
      <c r="AH70" t="n">
        <v>373994.7502424823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4.7499</v>
      </c>
      <c r="E71" t="n">
        <v>21.05</v>
      </c>
      <c r="F71" t="n">
        <v>17.58</v>
      </c>
      <c r="G71" t="n">
        <v>95.88</v>
      </c>
      <c r="H71" t="n">
        <v>1.05</v>
      </c>
      <c r="I71" t="n">
        <v>11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240.71</v>
      </c>
      <c r="Q71" t="n">
        <v>1319.14</v>
      </c>
      <c r="R71" t="n">
        <v>70.25</v>
      </c>
      <c r="S71" t="n">
        <v>59.92</v>
      </c>
      <c r="T71" t="n">
        <v>5075.53</v>
      </c>
      <c r="U71" t="n">
        <v>0.85</v>
      </c>
      <c r="V71" t="n">
        <v>0.97</v>
      </c>
      <c r="W71" t="n">
        <v>0.19</v>
      </c>
      <c r="X71" t="n">
        <v>0.3</v>
      </c>
      <c r="Y71" t="n">
        <v>1</v>
      </c>
      <c r="Z71" t="n">
        <v>10</v>
      </c>
      <c r="AA71" t="n">
        <v>302.4578227558653</v>
      </c>
      <c r="AB71" t="n">
        <v>413.8361365919791</v>
      </c>
      <c r="AC71" t="n">
        <v>374.3401965383055</v>
      </c>
      <c r="AD71" t="n">
        <v>302457.8227558653</v>
      </c>
      <c r="AE71" t="n">
        <v>413836.1365919791</v>
      </c>
      <c r="AF71" t="n">
        <v>4.180182918491203e-06</v>
      </c>
      <c r="AG71" t="n">
        <v>6.090856481481482</v>
      </c>
      <c r="AH71" t="n">
        <v>374340.1965383055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4.747</v>
      </c>
      <c r="E72" t="n">
        <v>21.07</v>
      </c>
      <c r="F72" t="n">
        <v>17.59</v>
      </c>
      <c r="G72" t="n">
        <v>95.95</v>
      </c>
      <c r="H72" t="n">
        <v>1.06</v>
      </c>
      <c r="I72" t="n">
        <v>11</v>
      </c>
      <c r="J72" t="n">
        <v>309.91</v>
      </c>
      <c r="K72" t="n">
        <v>60.56</v>
      </c>
      <c r="L72" t="n">
        <v>18.5</v>
      </c>
      <c r="M72" t="n">
        <v>1</v>
      </c>
      <c r="N72" t="n">
        <v>90.86</v>
      </c>
      <c r="O72" t="n">
        <v>38457.09</v>
      </c>
      <c r="P72" t="n">
        <v>240.96</v>
      </c>
      <c r="Q72" t="n">
        <v>1319.08</v>
      </c>
      <c r="R72" t="n">
        <v>70.54000000000001</v>
      </c>
      <c r="S72" t="n">
        <v>59.92</v>
      </c>
      <c r="T72" t="n">
        <v>5218.43</v>
      </c>
      <c r="U72" t="n">
        <v>0.85</v>
      </c>
      <c r="V72" t="n">
        <v>0.97</v>
      </c>
      <c r="W72" t="n">
        <v>0.19</v>
      </c>
      <c r="X72" t="n">
        <v>0.31</v>
      </c>
      <c r="Y72" t="n">
        <v>1</v>
      </c>
      <c r="Z72" t="n">
        <v>10</v>
      </c>
      <c r="AA72" t="n">
        <v>302.7175094247349</v>
      </c>
      <c r="AB72" t="n">
        <v>414.1914513488938</v>
      </c>
      <c r="AC72" t="n">
        <v>374.6616005535077</v>
      </c>
      <c r="AD72" t="n">
        <v>302717.5094247349</v>
      </c>
      <c r="AE72" t="n">
        <v>414191.4513488938</v>
      </c>
      <c r="AF72" t="n">
        <v>4.177630753084852e-06</v>
      </c>
      <c r="AG72" t="n">
        <v>6.096643518518519</v>
      </c>
      <c r="AH72" t="n">
        <v>374661.6005535077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4.7479</v>
      </c>
      <c r="E73" t="n">
        <v>21.06</v>
      </c>
      <c r="F73" t="n">
        <v>17.59</v>
      </c>
      <c r="G73" t="n">
        <v>95.93000000000001</v>
      </c>
      <c r="H73" t="n">
        <v>1.08</v>
      </c>
      <c r="I73" t="n">
        <v>11</v>
      </c>
      <c r="J73" t="n">
        <v>310.46</v>
      </c>
      <c r="K73" t="n">
        <v>60.56</v>
      </c>
      <c r="L73" t="n">
        <v>18.75</v>
      </c>
      <c r="M73" t="n">
        <v>0</v>
      </c>
      <c r="N73" t="n">
        <v>91.16</v>
      </c>
      <c r="O73" t="n">
        <v>38524.29</v>
      </c>
      <c r="P73" t="n">
        <v>241.28</v>
      </c>
      <c r="Q73" t="n">
        <v>1319.08</v>
      </c>
      <c r="R73" t="n">
        <v>70.28</v>
      </c>
      <c r="S73" t="n">
        <v>59.92</v>
      </c>
      <c r="T73" t="n">
        <v>5090.42</v>
      </c>
      <c r="U73" t="n">
        <v>0.85</v>
      </c>
      <c r="V73" t="n">
        <v>0.97</v>
      </c>
      <c r="W73" t="n">
        <v>0.2</v>
      </c>
      <c r="X73" t="n">
        <v>0.31</v>
      </c>
      <c r="Y73" t="n">
        <v>1</v>
      </c>
      <c r="Z73" t="n">
        <v>10</v>
      </c>
      <c r="AA73" t="n">
        <v>302.8480138772281</v>
      </c>
      <c r="AB73" t="n">
        <v>414.3700132982451</v>
      </c>
      <c r="AC73" t="n">
        <v>374.823120801026</v>
      </c>
      <c r="AD73" t="n">
        <v>302848.0138772281</v>
      </c>
      <c r="AE73" t="n">
        <v>414370.013298245</v>
      </c>
      <c r="AF73" t="n">
        <v>4.178422804417857e-06</v>
      </c>
      <c r="AG73" t="n">
        <v>6.09375</v>
      </c>
      <c r="AH73" t="n">
        <v>374823.120801026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4.4595</v>
      </c>
      <c r="E2" t="n">
        <v>22.42</v>
      </c>
      <c r="F2" t="n">
        <v>19.52</v>
      </c>
      <c r="G2" t="n">
        <v>14.64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109.23</v>
      </c>
      <c r="Q2" t="n">
        <v>1319.14</v>
      </c>
      <c r="R2" t="n">
        <v>133.7</v>
      </c>
      <c r="S2" t="n">
        <v>59.92</v>
      </c>
      <c r="T2" t="n">
        <v>36452.83</v>
      </c>
      <c r="U2" t="n">
        <v>0.45</v>
      </c>
      <c r="V2" t="n">
        <v>0.87</v>
      </c>
      <c r="W2" t="n">
        <v>0.29</v>
      </c>
      <c r="X2" t="n">
        <v>2.24</v>
      </c>
      <c r="Y2" t="n">
        <v>1</v>
      </c>
      <c r="Z2" t="n">
        <v>10</v>
      </c>
      <c r="AA2" t="n">
        <v>190.4065798793664</v>
      </c>
      <c r="AB2" t="n">
        <v>260.5226827362814</v>
      </c>
      <c r="AC2" t="n">
        <v>235.6587635418884</v>
      </c>
      <c r="AD2" t="n">
        <v>190406.5798793664</v>
      </c>
      <c r="AE2" t="n">
        <v>260522.6827362814</v>
      </c>
      <c r="AF2" t="n">
        <v>6.252497659929952e-06</v>
      </c>
      <c r="AG2" t="n">
        <v>6.487268518518519</v>
      </c>
      <c r="AH2" t="n">
        <v>235658.7635418884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4.6462</v>
      </c>
      <c r="E3" t="n">
        <v>21.52</v>
      </c>
      <c r="F3" t="n">
        <v>18.91</v>
      </c>
      <c r="G3" t="n">
        <v>19.23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42</v>
      </c>
      <c r="N3" t="n">
        <v>6.88</v>
      </c>
      <c r="O3" t="n">
        <v>7887.12</v>
      </c>
      <c r="P3" t="n">
        <v>100.06</v>
      </c>
      <c r="Q3" t="n">
        <v>1319.26</v>
      </c>
      <c r="R3" t="n">
        <v>113.02</v>
      </c>
      <c r="S3" t="n">
        <v>59.92</v>
      </c>
      <c r="T3" t="n">
        <v>26221.66</v>
      </c>
      <c r="U3" t="n">
        <v>0.53</v>
      </c>
      <c r="V3" t="n">
        <v>0.9</v>
      </c>
      <c r="W3" t="n">
        <v>0.28</v>
      </c>
      <c r="X3" t="n">
        <v>1.63</v>
      </c>
      <c r="Y3" t="n">
        <v>1</v>
      </c>
      <c r="Z3" t="n">
        <v>10</v>
      </c>
      <c r="AA3" t="n">
        <v>181.2364870222885</v>
      </c>
      <c r="AB3" t="n">
        <v>247.9757571332889</v>
      </c>
      <c r="AC3" t="n">
        <v>224.3092989087209</v>
      </c>
      <c r="AD3" t="n">
        <v>181236.4870222885</v>
      </c>
      <c r="AE3" t="n">
        <v>247975.7571332889</v>
      </c>
      <c r="AF3" t="n">
        <v>6.514262726217411e-06</v>
      </c>
      <c r="AG3" t="n">
        <v>6.226851851851852</v>
      </c>
      <c r="AH3" t="n">
        <v>224309.2989087209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4.6821</v>
      </c>
      <c r="E4" t="n">
        <v>21.36</v>
      </c>
      <c r="F4" t="n">
        <v>18.81</v>
      </c>
      <c r="G4" t="n">
        <v>20.9</v>
      </c>
      <c r="H4" t="n">
        <v>0.42</v>
      </c>
      <c r="I4" t="n">
        <v>54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97.45999999999999</v>
      </c>
      <c r="Q4" t="n">
        <v>1319.19</v>
      </c>
      <c r="R4" t="n">
        <v>108.25</v>
      </c>
      <c r="S4" t="n">
        <v>59.92</v>
      </c>
      <c r="T4" t="n">
        <v>23861.87</v>
      </c>
      <c r="U4" t="n">
        <v>0.55</v>
      </c>
      <c r="V4" t="n">
        <v>0.9</v>
      </c>
      <c r="W4" t="n">
        <v>0.32</v>
      </c>
      <c r="X4" t="n">
        <v>1.53</v>
      </c>
      <c r="Y4" t="n">
        <v>1</v>
      </c>
      <c r="Z4" t="n">
        <v>10</v>
      </c>
      <c r="AA4" t="n">
        <v>179.1490395869558</v>
      </c>
      <c r="AB4" t="n">
        <v>245.1196194605868</v>
      </c>
      <c r="AC4" t="n">
        <v>221.7257470068862</v>
      </c>
      <c r="AD4" t="n">
        <v>179149.0395869558</v>
      </c>
      <c r="AE4" t="n">
        <v>245119.6194605868</v>
      </c>
      <c r="AF4" t="n">
        <v>6.564596769493896e-06</v>
      </c>
      <c r="AG4" t="n">
        <v>6.180555555555556</v>
      </c>
      <c r="AH4" t="n">
        <v>221725.7470068862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4.6801</v>
      </c>
      <c r="E5" t="n">
        <v>21.37</v>
      </c>
      <c r="F5" t="n">
        <v>18.82</v>
      </c>
      <c r="G5" t="n">
        <v>20.91</v>
      </c>
      <c r="H5" t="n">
        <v>0.49</v>
      </c>
      <c r="I5" t="n">
        <v>54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98.05</v>
      </c>
      <c r="Q5" t="n">
        <v>1319.28</v>
      </c>
      <c r="R5" t="n">
        <v>108.42</v>
      </c>
      <c r="S5" t="n">
        <v>59.92</v>
      </c>
      <c r="T5" t="n">
        <v>23943.72</v>
      </c>
      <c r="U5" t="n">
        <v>0.55</v>
      </c>
      <c r="V5" t="n">
        <v>0.9</v>
      </c>
      <c r="W5" t="n">
        <v>0.32</v>
      </c>
      <c r="X5" t="n">
        <v>1.54</v>
      </c>
      <c r="Y5" t="n">
        <v>1</v>
      </c>
      <c r="Z5" t="n">
        <v>10</v>
      </c>
      <c r="AA5" t="n">
        <v>179.5007528347793</v>
      </c>
      <c r="AB5" t="n">
        <v>245.6008490427521</v>
      </c>
      <c r="AC5" t="n">
        <v>222.1610487131398</v>
      </c>
      <c r="AD5" t="n">
        <v>179500.7528347793</v>
      </c>
      <c r="AE5" t="n">
        <v>245600.8490427521</v>
      </c>
      <c r="AF5" t="n">
        <v>6.561792644520275e-06</v>
      </c>
      <c r="AG5" t="n">
        <v>6.183449074074075</v>
      </c>
      <c r="AH5" t="n">
        <v>222161.0487131398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3.0167</v>
      </c>
      <c r="E2" t="n">
        <v>33.15</v>
      </c>
      <c r="F2" t="n">
        <v>23.56</v>
      </c>
      <c r="G2" t="n">
        <v>6.64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293.36</v>
      </c>
      <c r="Q2" t="n">
        <v>1319.43</v>
      </c>
      <c r="R2" t="n">
        <v>265.69</v>
      </c>
      <c r="S2" t="n">
        <v>59.92</v>
      </c>
      <c r="T2" t="n">
        <v>101787.46</v>
      </c>
      <c r="U2" t="n">
        <v>0.23</v>
      </c>
      <c r="V2" t="n">
        <v>0.72</v>
      </c>
      <c r="W2" t="n">
        <v>0.51</v>
      </c>
      <c r="X2" t="n">
        <v>6.28</v>
      </c>
      <c r="Y2" t="n">
        <v>1</v>
      </c>
      <c r="Z2" t="n">
        <v>10</v>
      </c>
      <c r="AA2" t="n">
        <v>499.6433273972653</v>
      </c>
      <c r="AB2" t="n">
        <v>683.6340432528478</v>
      </c>
      <c r="AC2" t="n">
        <v>618.3889696512013</v>
      </c>
      <c r="AD2" t="n">
        <v>499643.3273972653</v>
      </c>
      <c r="AE2" t="n">
        <v>683634.0432528479</v>
      </c>
      <c r="AF2" t="n">
        <v>3.071047724725126e-06</v>
      </c>
      <c r="AG2" t="n">
        <v>9.592013888888889</v>
      </c>
      <c r="AH2" t="n">
        <v>618388.9696512013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3.3838</v>
      </c>
      <c r="E3" t="n">
        <v>29.55</v>
      </c>
      <c r="F3" t="n">
        <v>21.86</v>
      </c>
      <c r="G3" t="n">
        <v>8.35</v>
      </c>
      <c r="H3" t="n">
        <v>0.13</v>
      </c>
      <c r="I3" t="n">
        <v>157</v>
      </c>
      <c r="J3" t="n">
        <v>168.25</v>
      </c>
      <c r="K3" t="n">
        <v>51.39</v>
      </c>
      <c r="L3" t="n">
        <v>1.25</v>
      </c>
      <c r="M3" t="n">
        <v>155</v>
      </c>
      <c r="N3" t="n">
        <v>30.6</v>
      </c>
      <c r="O3" t="n">
        <v>20984.25</v>
      </c>
      <c r="P3" t="n">
        <v>270.23</v>
      </c>
      <c r="Q3" t="n">
        <v>1319.31</v>
      </c>
      <c r="R3" t="n">
        <v>209.91</v>
      </c>
      <c r="S3" t="n">
        <v>59.92</v>
      </c>
      <c r="T3" t="n">
        <v>74175.7</v>
      </c>
      <c r="U3" t="n">
        <v>0.29</v>
      </c>
      <c r="V3" t="n">
        <v>0.78</v>
      </c>
      <c r="W3" t="n">
        <v>0.42</v>
      </c>
      <c r="X3" t="n">
        <v>4.58</v>
      </c>
      <c r="Y3" t="n">
        <v>1</v>
      </c>
      <c r="Z3" t="n">
        <v>10</v>
      </c>
      <c r="AA3" t="n">
        <v>419.3287268521173</v>
      </c>
      <c r="AB3" t="n">
        <v>573.744063556869</v>
      </c>
      <c r="AC3" t="n">
        <v>518.9867353858514</v>
      </c>
      <c r="AD3" t="n">
        <v>419328.7268521173</v>
      </c>
      <c r="AE3" t="n">
        <v>573744.063556869</v>
      </c>
      <c r="AF3" t="n">
        <v>3.444761259298201e-06</v>
      </c>
      <c r="AG3" t="n">
        <v>8.550347222222223</v>
      </c>
      <c r="AH3" t="n">
        <v>518986.7353858514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3.6466</v>
      </c>
      <c r="E4" t="n">
        <v>27.42</v>
      </c>
      <c r="F4" t="n">
        <v>20.85</v>
      </c>
      <c r="G4" t="n">
        <v>10.09</v>
      </c>
      <c r="H4" t="n">
        <v>0.16</v>
      </c>
      <c r="I4" t="n">
        <v>124</v>
      </c>
      <c r="J4" t="n">
        <v>168.61</v>
      </c>
      <c r="K4" t="n">
        <v>51.39</v>
      </c>
      <c r="L4" t="n">
        <v>1.5</v>
      </c>
      <c r="M4" t="n">
        <v>122</v>
      </c>
      <c r="N4" t="n">
        <v>30.71</v>
      </c>
      <c r="O4" t="n">
        <v>21028.94</v>
      </c>
      <c r="P4" t="n">
        <v>255.86</v>
      </c>
      <c r="Q4" t="n">
        <v>1319.23</v>
      </c>
      <c r="R4" t="n">
        <v>177.03</v>
      </c>
      <c r="S4" t="n">
        <v>59.92</v>
      </c>
      <c r="T4" t="n">
        <v>57900.29</v>
      </c>
      <c r="U4" t="n">
        <v>0.34</v>
      </c>
      <c r="V4" t="n">
        <v>0.82</v>
      </c>
      <c r="W4" t="n">
        <v>0.36</v>
      </c>
      <c r="X4" t="n">
        <v>3.57</v>
      </c>
      <c r="Y4" t="n">
        <v>1</v>
      </c>
      <c r="Z4" t="n">
        <v>10</v>
      </c>
      <c r="AA4" t="n">
        <v>387.552993322176</v>
      </c>
      <c r="AB4" t="n">
        <v>530.2671030947772</v>
      </c>
      <c r="AC4" t="n">
        <v>479.6591550099644</v>
      </c>
      <c r="AD4" t="n">
        <v>387552.993322176</v>
      </c>
      <c r="AE4" t="n">
        <v>530267.1030947772</v>
      </c>
      <c r="AF4" t="n">
        <v>3.712295764571435e-06</v>
      </c>
      <c r="AG4" t="n">
        <v>7.934027777777779</v>
      </c>
      <c r="AH4" t="n">
        <v>479659.1550099644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3.8466</v>
      </c>
      <c r="E5" t="n">
        <v>26</v>
      </c>
      <c r="F5" t="n">
        <v>20.17</v>
      </c>
      <c r="G5" t="n">
        <v>11.86</v>
      </c>
      <c r="H5" t="n">
        <v>0.18</v>
      </c>
      <c r="I5" t="n">
        <v>102</v>
      </c>
      <c r="J5" t="n">
        <v>168.97</v>
      </c>
      <c r="K5" t="n">
        <v>51.39</v>
      </c>
      <c r="L5" t="n">
        <v>1.75</v>
      </c>
      <c r="M5" t="n">
        <v>100</v>
      </c>
      <c r="N5" t="n">
        <v>30.83</v>
      </c>
      <c r="O5" t="n">
        <v>21073.68</v>
      </c>
      <c r="P5" t="n">
        <v>245.69</v>
      </c>
      <c r="Q5" t="n">
        <v>1319.34</v>
      </c>
      <c r="R5" t="n">
        <v>154.72</v>
      </c>
      <c r="S5" t="n">
        <v>59.92</v>
      </c>
      <c r="T5" t="n">
        <v>46854.73</v>
      </c>
      <c r="U5" t="n">
        <v>0.39</v>
      </c>
      <c r="V5" t="n">
        <v>0.84</v>
      </c>
      <c r="W5" t="n">
        <v>0.33</v>
      </c>
      <c r="X5" t="n">
        <v>2.89</v>
      </c>
      <c r="Y5" t="n">
        <v>1</v>
      </c>
      <c r="Z5" t="n">
        <v>10</v>
      </c>
      <c r="AA5" t="n">
        <v>355.5313611054979</v>
      </c>
      <c r="AB5" t="n">
        <v>486.453693201208</v>
      </c>
      <c r="AC5" t="n">
        <v>440.0272354641304</v>
      </c>
      <c r="AD5" t="n">
        <v>355531.3611054979</v>
      </c>
      <c r="AE5" t="n">
        <v>486453.693201208</v>
      </c>
      <c r="AF5" t="n">
        <v>3.915898888828081e-06</v>
      </c>
      <c r="AG5" t="n">
        <v>7.523148148148149</v>
      </c>
      <c r="AH5" t="n">
        <v>440027.2354641304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3.9896</v>
      </c>
      <c r="E6" t="n">
        <v>25.06</v>
      </c>
      <c r="F6" t="n">
        <v>19.74</v>
      </c>
      <c r="G6" t="n">
        <v>13.62</v>
      </c>
      <c r="H6" t="n">
        <v>0.21</v>
      </c>
      <c r="I6" t="n">
        <v>87</v>
      </c>
      <c r="J6" t="n">
        <v>169.33</v>
      </c>
      <c r="K6" t="n">
        <v>51.39</v>
      </c>
      <c r="L6" t="n">
        <v>2</v>
      </c>
      <c r="M6" t="n">
        <v>85</v>
      </c>
      <c r="N6" t="n">
        <v>30.94</v>
      </c>
      <c r="O6" t="n">
        <v>21118.46</v>
      </c>
      <c r="P6" t="n">
        <v>238.85</v>
      </c>
      <c r="Q6" t="n">
        <v>1319.43</v>
      </c>
      <c r="R6" t="n">
        <v>140.99</v>
      </c>
      <c r="S6" t="n">
        <v>59.92</v>
      </c>
      <c r="T6" t="n">
        <v>40066.12</v>
      </c>
      <c r="U6" t="n">
        <v>0.42</v>
      </c>
      <c r="V6" t="n">
        <v>0.86</v>
      </c>
      <c r="W6" t="n">
        <v>0.3</v>
      </c>
      <c r="X6" t="n">
        <v>2.46</v>
      </c>
      <c r="Y6" t="n">
        <v>1</v>
      </c>
      <c r="Z6" t="n">
        <v>10</v>
      </c>
      <c r="AA6" t="n">
        <v>330.7908019746257</v>
      </c>
      <c r="AB6" t="n">
        <v>452.6025687219123</v>
      </c>
      <c r="AC6" t="n">
        <v>409.406814794787</v>
      </c>
      <c r="AD6" t="n">
        <v>330790.8019746257</v>
      </c>
      <c r="AE6" t="n">
        <v>452602.5687219123</v>
      </c>
      <c r="AF6" t="n">
        <v>4.061475122671583e-06</v>
      </c>
      <c r="AG6" t="n">
        <v>7.251157407407407</v>
      </c>
      <c r="AH6" t="n">
        <v>409406.814794787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4.1053</v>
      </c>
      <c r="E7" t="n">
        <v>24.36</v>
      </c>
      <c r="F7" t="n">
        <v>19.41</v>
      </c>
      <c r="G7" t="n">
        <v>15.32</v>
      </c>
      <c r="H7" t="n">
        <v>0.24</v>
      </c>
      <c r="I7" t="n">
        <v>76</v>
      </c>
      <c r="J7" t="n">
        <v>169.7</v>
      </c>
      <c r="K7" t="n">
        <v>51.39</v>
      </c>
      <c r="L7" t="n">
        <v>2.25</v>
      </c>
      <c r="M7" t="n">
        <v>74</v>
      </c>
      <c r="N7" t="n">
        <v>31.05</v>
      </c>
      <c r="O7" t="n">
        <v>21163.27</v>
      </c>
      <c r="P7" t="n">
        <v>233.14</v>
      </c>
      <c r="Q7" t="n">
        <v>1319.25</v>
      </c>
      <c r="R7" t="n">
        <v>129.79</v>
      </c>
      <c r="S7" t="n">
        <v>59.92</v>
      </c>
      <c r="T7" t="n">
        <v>34520.74</v>
      </c>
      <c r="U7" t="n">
        <v>0.46</v>
      </c>
      <c r="V7" t="n">
        <v>0.88</v>
      </c>
      <c r="W7" t="n">
        <v>0.29</v>
      </c>
      <c r="X7" t="n">
        <v>2.13</v>
      </c>
      <c r="Y7" t="n">
        <v>1</v>
      </c>
      <c r="Z7" t="n">
        <v>10</v>
      </c>
      <c r="AA7" t="n">
        <v>320.9822977951796</v>
      </c>
      <c r="AB7" t="n">
        <v>439.1821405829297</v>
      </c>
      <c r="AC7" t="n">
        <v>397.2672134816997</v>
      </c>
      <c r="AD7" t="n">
        <v>320982.2977951796</v>
      </c>
      <c r="AE7" t="n">
        <v>439182.1405829297</v>
      </c>
      <c r="AF7" t="n">
        <v>4.179259530054053e-06</v>
      </c>
      <c r="AG7" t="n">
        <v>7.048611111111111</v>
      </c>
      <c r="AH7" t="n">
        <v>397267.2134816997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4.2048</v>
      </c>
      <c r="E8" t="n">
        <v>23.78</v>
      </c>
      <c r="F8" t="n">
        <v>19.14</v>
      </c>
      <c r="G8" t="n">
        <v>17.14</v>
      </c>
      <c r="H8" t="n">
        <v>0.26</v>
      </c>
      <c r="I8" t="n">
        <v>67</v>
      </c>
      <c r="J8" t="n">
        <v>170.06</v>
      </c>
      <c r="K8" t="n">
        <v>51.39</v>
      </c>
      <c r="L8" t="n">
        <v>2.5</v>
      </c>
      <c r="M8" t="n">
        <v>65</v>
      </c>
      <c r="N8" t="n">
        <v>31.17</v>
      </c>
      <c r="O8" t="n">
        <v>21208.12</v>
      </c>
      <c r="P8" t="n">
        <v>227.98</v>
      </c>
      <c r="Q8" t="n">
        <v>1319.19</v>
      </c>
      <c r="R8" t="n">
        <v>121.14</v>
      </c>
      <c r="S8" t="n">
        <v>59.92</v>
      </c>
      <c r="T8" t="n">
        <v>30241.74</v>
      </c>
      <c r="U8" t="n">
        <v>0.49</v>
      </c>
      <c r="V8" t="n">
        <v>0.89</v>
      </c>
      <c r="W8" t="n">
        <v>0.27</v>
      </c>
      <c r="X8" t="n">
        <v>1.86</v>
      </c>
      <c r="Y8" t="n">
        <v>1</v>
      </c>
      <c r="Z8" t="n">
        <v>10</v>
      </c>
      <c r="AA8" t="n">
        <v>312.7000263242806</v>
      </c>
      <c r="AB8" t="n">
        <v>427.8499713684162</v>
      </c>
      <c r="AC8" t="n">
        <v>387.0165705922199</v>
      </c>
      <c r="AD8" t="n">
        <v>312700.0263242806</v>
      </c>
      <c r="AE8" t="n">
        <v>427849.9713684162</v>
      </c>
      <c r="AF8" t="n">
        <v>4.280552084371734e-06</v>
      </c>
      <c r="AG8" t="n">
        <v>6.880787037037038</v>
      </c>
      <c r="AH8" t="n">
        <v>387016.5705922199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4.2901</v>
      </c>
      <c r="E9" t="n">
        <v>23.31</v>
      </c>
      <c r="F9" t="n">
        <v>18.9</v>
      </c>
      <c r="G9" t="n">
        <v>18.9</v>
      </c>
      <c r="H9" t="n">
        <v>0.29</v>
      </c>
      <c r="I9" t="n">
        <v>60</v>
      </c>
      <c r="J9" t="n">
        <v>170.42</v>
      </c>
      <c r="K9" t="n">
        <v>51.39</v>
      </c>
      <c r="L9" t="n">
        <v>2.75</v>
      </c>
      <c r="M9" t="n">
        <v>58</v>
      </c>
      <c r="N9" t="n">
        <v>31.28</v>
      </c>
      <c r="O9" t="n">
        <v>21253.01</v>
      </c>
      <c r="P9" t="n">
        <v>223.48</v>
      </c>
      <c r="Q9" t="n">
        <v>1319.23</v>
      </c>
      <c r="R9" t="n">
        <v>113.45</v>
      </c>
      <c r="S9" t="n">
        <v>59.92</v>
      </c>
      <c r="T9" t="n">
        <v>26428.15</v>
      </c>
      <c r="U9" t="n">
        <v>0.53</v>
      </c>
      <c r="V9" t="n">
        <v>0.9</v>
      </c>
      <c r="W9" t="n">
        <v>0.26</v>
      </c>
      <c r="X9" t="n">
        <v>1.63</v>
      </c>
      <c r="Y9" t="n">
        <v>1</v>
      </c>
      <c r="Z9" t="n">
        <v>10</v>
      </c>
      <c r="AA9" t="n">
        <v>305.981087452247</v>
      </c>
      <c r="AB9" t="n">
        <v>418.656822785037</v>
      </c>
      <c r="AC9" t="n">
        <v>378.7008032069735</v>
      </c>
      <c r="AD9" t="n">
        <v>305981.087452247</v>
      </c>
      <c r="AE9" t="n">
        <v>418656.822785037</v>
      </c>
      <c r="AF9" t="n">
        <v>4.367388816867194e-06</v>
      </c>
      <c r="AG9" t="n">
        <v>6.744791666666667</v>
      </c>
      <c r="AH9" t="n">
        <v>378700.8032069735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4.4085</v>
      </c>
      <c r="E10" t="n">
        <v>22.68</v>
      </c>
      <c r="F10" t="n">
        <v>18.51</v>
      </c>
      <c r="G10" t="n">
        <v>20.96</v>
      </c>
      <c r="H10" t="n">
        <v>0.31</v>
      </c>
      <c r="I10" t="n">
        <v>53</v>
      </c>
      <c r="J10" t="n">
        <v>170.79</v>
      </c>
      <c r="K10" t="n">
        <v>51.39</v>
      </c>
      <c r="L10" t="n">
        <v>3</v>
      </c>
      <c r="M10" t="n">
        <v>51</v>
      </c>
      <c r="N10" t="n">
        <v>31.4</v>
      </c>
      <c r="O10" t="n">
        <v>21297.94</v>
      </c>
      <c r="P10" t="n">
        <v>216.81</v>
      </c>
      <c r="Q10" t="n">
        <v>1319.13</v>
      </c>
      <c r="R10" t="n">
        <v>100.46</v>
      </c>
      <c r="S10" t="n">
        <v>59.92</v>
      </c>
      <c r="T10" t="n">
        <v>19967.84</v>
      </c>
      <c r="U10" t="n">
        <v>0.6</v>
      </c>
      <c r="V10" t="n">
        <v>0.92</v>
      </c>
      <c r="W10" t="n">
        <v>0.24</v>
      </c>
      <c r="X10" t="n">
        <v>1.24</v>
      </c>
      <c r="Y10" t="n">
        <v>1</v>
      </c>
      <c r="Z10" t="n">
        <v>10</v>
      </c>
      <c r="AA10" t="n">
        <v>285.0080821086145</v>
      </c>
      <c r="AB10" t="n">
        <v>389.960631610185</v>
      </c>
      <c r="AC10" t="n">
        <v>352.7433362424921</v>
      </c>
      <c r="AD10" t="n">
        <v>285008.0821086145</v>
      </c>
      <c r="AE10" t="n">
        <v>389960.631610185</v>
      </c>
      <c r="AF10" t="n">
        <v>4.487921866427129e-06</v>
      </c>
      <c r="AG10" t="n">
        <v>6.5625</v>
      </c>
      <c r="AH10" t="n">
        <v>352743.3362424921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4.3542</v>
      </c>
      <c r="E11" t="n">
        <v>22.97</v>
      </c>
      <c r="F11" t="n">
        <v>18.9</v>
      </c>
      <c r="G11" t="n">
        <v>22.68</v>
      </c>
      <c r="H11" t="n">
        <v>0.34</v>
      </c>
      <c r="I11" t="n">
        <v>50</v>
      </c>
      <c r="J11" t="n">
        <v>171.15</v>
      </c>
      <c r="K11" t="n">
        <v>51.39</v>
      </c>
      <c r="L11" t="n">
        <v>3.25</v>
      </c>
      <c r="M11" t="n">
        <v>48</v>
      </c>
      <c r="N11" t="n">
        <v>31.51</v>
      </c>
      <c r="O11" t="n">
        <v>21342.91</v>
      </c>
      <c r="P11" t="n">
        <v>220.33</v>
      </c>
      <c r="Q11" t="n">
        <v>1319.1</v>
      </c>
      <c r="R11" t="n">
        <v>114.71</v>
      </c>
      <c r="S11" t="n">
        <v>59.92</v>
      </c>
      <c r="T11" t="n">
        <v>27109.53</v>
      </c>
      <c r="U11" t="n">
        <v>0.52</v>
      </c>
      <c r="V11" t="n">
        <v>0.9</v>
      </c>
      <c r="W11" t="n">
        <v>0.23</v>
      </c>
      <c r="X11" t="n">
        <v>1.62</v>
      </c>
      <c r="Y11" t="n">
        <v>1</v>
      </c>
      <c r="Z11" t="n">
        <v>10</v>
      </c>
      <c r="AA11" t="n">
        <v>301.6792582761221</v>
      </c>
      <c r="AB11" t="n">
        <v>412.7708703229539</v>
      </c>
      <c r="AC11" t="n">
        <v>373.3765977868854</v>
      </c>
      <c r="AD11" t="n">
        <v>301679.2582761222</v>
      </c>
      <c r="AE11" t="n">
        <v>412770.8703229539</v>
      </c>
      <c r="AF11" t="n">
        <v>4.432643618191449e-06</v>
      </c>
      <c r="AG11" t="n">
        <v>6.646412037037037</v>
      </c>
      <c r="AH11" t="n">
        <v>373376.5977868854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4.4482</v>
      </c>
      <c r="E12" t="n">
        <v>22.48</v>
      </c>
      <c r="F12" t="n">
        <v>18.58</v>
      </c>
      <c r="G12" t="n">
        <v>24.78</v>
      </c>
      <c r="H12" t="n">
        <v>0.36</v>
      </c>
      <c r="I12" t="n">
        <v>45</v>
      </c>
      <c r="J12" t="n">
        <v>171.52</v>
      </c>
      <c r="K12" t="n">
        <v>51.39</v>
      </c>
      <c r="L12" t="n">
        <v>3.5</v>
      </c>
      <c r="M12" t="n">
        <v>43</v>
      </c>
      <c r="N12" t="n">
        <v>31.63</v>
      </c>
      <c r="O12" t="n">
        <v>21387.92</v>
      </c>
      <c r="P12" t="n">
        <v>214.66</v>
      </c>
      <c r="Q12" t="n">
        <v>1319.22</v>
      </c>
      <c r="R12" t="n">
        <v>103.31</v>
      </c>
      <c r="S12" t="n">
        <v>59.92</v>
      </c>
      <c r="T12" t="n">
        <v>21437.38</v>
      </c>
      <c r="U12" t="n">
        <v>0.58</v>
      </c>
      <c r="V12" t="n">
        <v>0.91</v>
      </c>
      <c r="W12" t="n">
        <v>0.24</v>
      </c>
      <c r="X12" t="n">
        <v>1.3</v>
      </c>
      <c r="Y12" t="n">
        <v>1</v>
      </c>
      <c r="Z12" t="n">
        <v>10</v>
      </c>
      <c r="AA12" t="n">
        <v>282.5437291460784</v>
      </c>
      <c r="AB12" t="n">
        <v>386.5887951672634</v>
      </c>
      <c r="AC12" t="n">
        <v>349.6933031372807</v>
      </c>
      <c r="AD12" t="n">
        <v>282543.7291460783</v>
      </c>
      <c r="AE12" t="n">
        <v>386588.7951672634</v>
      </c>
      <c r="AF12" t="n">
        <v>4.528337086592073e-06</v>
      </c>
      <c r="AG12" t="n">
        <v>6.50462962962963</v>
      </c>
      <c r="AH12" t="n">
        <v>349693.3031372807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4.4898</v>
      </c>
      <c r="E13" t="n">
        <v>22.27</v>
      </c>
      <c r="F13" t="n">
        <v>18.48</v>
      </c>
      <c r="G13" t="n">
        <v>26.4</v>
      </c>
      <c r="H13" t="n">
        <v>0.39</v>
      </c>
      <c r="I13" t="n">
        <v>42</v>
      </c>
      <c r="J13" t="n">
        <v>171.88</v>
      </c>
      <c r="K13" t="n">
        <v>51.39</v>
      </c>
      <c r="L13" t="n">
        <v>3.75</v>
      </c>
      <c r="M13" t="n">
        <v>40</v>
      </c>
      <c r="N13" t="n">
        <v>31.74</v>
      </c>
      <c r="O13" t="n">
        <v>21432.96</v>
      </c>
      <c r="P13" t="n">
        <v>211.9</v>
      </c>
      <c r="Q13" t="n">
        <v>1319.13</v>
      </c>
      <c r="R13" t="n">
        <v>99.84999999999999</v>
      </c>
      <c r="S13" t="n">
        <v>59.92</v>
      </c>
      <c r="T13" t="n">
        <v>19721.06</v>
      </c>
      <c r="U13" t="n">
        <v>0.6</v>
      </c>
      <c r="V13" t="n">
        <v>0.92</v>
      </c>
      <c r="W13" t="n">
        <v>0.23</v>
      </c>
      <c r="X13" t="n">
        <v>1.2</v>
      </c>
      <c r="Y13" t="n">
        <v>1</v>
      </c>
      <c r="Z13" t="n">
        <v>10</v>
      </c>
      <c r="AA13" t="n">
        <v>279.1493080971313</v>
      </c>
      <c r="AB13" t="n">
        <v>381.9443985368062</v>
      </c>
      <c r="AC13" t="n">
        <v>345.4921612027828</v>
      </c>
      <c r="AD13" t="n">
        <v>279149.3080971313</v>
      </c>
      <c r="AE13" t="n">
        <v>381944.3985368062</v>
      </c>
      <c r="AF13" t="n">
        <v>4.570686536437456e-06</v>
      </c>
      <c r="AG13" t="n">
        <v>6.44386574074074</v>
      </c>
      <c r="AH13" t="n">
        <v>345492.1612027828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4.5298</v>
      </c>
      <c r="E14" t="n">
        <v>22.08</v>
      </c>
      <c r="F14" t="n">
        <v>18.38</v>
      </c>
      <c r="G14" t="n">
        <v>28.28</v>
      </c>
      <c r="H14" t="n">
        <v>0.41</v>
      </c>
      <c r="I14" t="n">
        <v>39</v>
      </c>
      <c r="J14" t="n">
        <v>172.25</v>
      </c>
      <c r="K14" t="n">
        <v>51.39</v>
      </c>
      <c r="L14" t="n">
        <v>4</v>
      </c>
      <c r="M14" t="n">
        <v>37</v>
      </c>
      <c r="N14" t="n">
        <v>31.86</v>
      </c>
      <c r="O14" t="n">
        <v>21478.05</v>
      </c>
      <c r="P14" t="n">
        <v>208.12</v>
      </c>
      <c r="Q14" t="n">
        <v>1319.13</v>
      </c>
      <c r="R14" t="n">
        <v>96.56999999999999</v>
      </c>
      <c r="S14" t="n">
        <v>59.92</v>
      </c>
      <c r="T14" t="n">
        <v>18095.95</v>
      </c>
      <c r="U14" t="n">
        <v>0.62</v>
      </c>
      <c r="V14" t="n">
        <v>0.92</v>
      </c>
      <c r="W14" t="n">
        <v>0.23</v>
      </c>
      <c r="X14" t="n">
        <v>1.1</v>
      </c>
      <c r="Y14" t="n">
        <v>1</v>
      </c>
      <c r="Z14" t="n">
        <v>10</v>
      </c>
      <c r="AA14" t="n">
        <v>275.494883960709</v>
      </c>
      <c r="AB14" t="n">
        <v>376.9442542115389</v>
      </c>
      <c r="AC14" t="n">
        <v>340.9692236341724</v>
      </c>
      <c r="AD14" t="n">
        <v>275494.883960709</v>
      </c>
      <c r="AE14" t="n">
        <v>376944.2542115389</v>
      </c>
      <c r="AF14" t="n">
        <v>4.611407161288785e-06</v>
      </c>
      <c r="AG14" t="n">
        <v>6.388888888888888</v>
      </c>
      <c r="AH14" t="n">
        <v>340969.2236341723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4.5733</v>
      </c>
      <c r="E15" t="n">
        <v>21.87</v>
      </c>
      <c r="F15" t="n">
        <v>18.27</v>
      </c>
      <c r="G15" t="n">
        <v>30.46</v>
      </c>
      <c r="H15" t="n">
        <v>0.44</v>
      </c>
      <c r="I15" t="n">
        <v>36</v>
      </c>
      <c r="J15" t="n">
        <v>172.61</v>
      </c>
      <c r="K15" t="n">
        <v>51.39</v>
      </c>
      <c r="L15" t="n">
        <v>4.25</v>
      </c>
      <c r="M15" t="n">
        <v>34</v>
      </c>
      <c r="N15" t="n">
        <v>31.97</v>
      </c>
      <c r="O15" t="n">
        <v>21523.17</v>
      </c>
      <c r="P15" t="n">
        <v>205.94</v>
      </c>
      <c r="Q15" t="n">
        <v>1319.15</v>
      </c>
      <c r="R15" t="n">
        <v>93.22</v>
      </c>
      <c r="S15" t="n">
        <v>59.92</v>
      </c>
      <c r="T15" t="n">
        <v>16435.1</v>
      </c>
      <c r="U15" t="n">
        <v>0.64</v>
      </c>
      <c r="V15" t="n">
        <v>0.93</v>
      </c>
      <c r="W15" t="n">
        <v>0.22</v>
      </c>
      <c r="X15" t="n">
        <v>1</v>
      </c>
      <c r="Y15" t="n">
        <v>1</v>
      </c>
      <c r="Z15" t="n">
        <v>10</v>
      </c>
      <c r="AA15" t="n">
        <v>272.6114221598418</v>
      </c>
      <c r="AB15" t="n">
        <v>372.9989745662357</v>
      </c>
      <c r="AC15" t="n">
        <v>337.4004759409821</v>
      </c>
      <c r="AD15" t="n">
        <v>272611.4221598418</v>
      </c>
      <c r="AE15" t="n">
        <v>372998.9745662357</v>
      </c>
      <c r="AF15" t="n">
        <v>4.655690840814605e-06</v>
      </c>
      <c r="AG15" t="n">
        <v>6.328125</v>
      </c>
      <c r="AH15" t="n">
        <v>337400.4759409821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4.5968</v>
      </c>
      <c r="E16" t="n">
        <v>21.75</v>
      </c>
      <c r="F16" t="n">
        <v>18.23</v>
      </c>
      <c r="G16" t="n">
        <v>32.17</v>
      </c>
      <c r="H16" t="n">
        <v>0.46</v>
      </c>
      <c r="I16" t="n">
        <v>34</v>
      </c>
      <c r="J16" t="n">
        <v>172.98</v>
      </c>
      <c r="K16" t="n">
        <v>51.39</v>
      </c>
      <c r="L16" t="n">
        <v>4.5</v>
      </c>
      <c r="M16" t="n">
        <v>32</v>
      </c>
      <c r="N16" t="n">
        <v>32.09</v>
      </c>
      <c r="O16" t="n">
        <v>21568.34</v>
      </c>
      <c r="P16" t="n">
        <v>203.22</v>
      </c>
      <c r="Q16" t="n">
        <v>1319.11</v>
      </c>
      <c r="R16" t="n">
        <v>91.75</v>
      </c>
      <c r="S16" t="n">
        <v>59.92</v>
      </c>
      <c r="T16" t="n">
        <v>15708.06</v>
      </c>
      <c r="U16" t="n">
        <v>0.65</v>
      </c>
      <c r="V16" t="n">
        <v>0.93</v>
      </c>
      <c r="W16" t="n">
        <v>0.22</v>
      </c>
      <c r="X16" t="n">
        <v>0.95</v>
      </c>
      <c r="Y16" t="n">
        <v>1</v>
      </c>
      <c r="Z16" t="n">
        <v>10</v>
      </c>
      <c r="AA16" t="n">
        <v>270.3103343958638</v>
      </c>
      <c r="AB16" t="n">
        <v>369.8505247707336</v>
      </c>
      <c r="AC16" t="n">
        <v>334.5525097750856</v>
      </c>
      <c r="AD16" t="n">
        <v>270310.3343958638</v>
      </c>
      <c r="AE16" t="n">
        <v>369850.5247707336</v>
      </c>
      <c r="AF16" t="n">
        <v>4.679614207914761e-06</v>
      </c>
      <c r="AG16" t="n">
        <v>6.293402777777778</v>
      </c>
      <c r="AH16" t="n">
        <v>334552.5097750856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4.6252</v>
      </c>
      <c r="E17" t="n">
        <v>21.62</v>
      </c>
      <c r="F17" t="n">
        <v>18.16</v>
      </c>
      <c r="G17" t="n">
        <v>34.06</v>
      </c>
      <c r="H17" t="n">
        <v>0.49</v>
      </c>
      <c r="I17" t="n">
        <v>32</v>
      </c>
      <c r="J17" t="n">
        <v>173.35</v>
      </c>
      <c r="K17" t="n">
        <v>51.39</v>
      </c>
      <c r="L17" t="n">
        <v>4.75</v>
      </c>
      <c r="M17" t="n">
        <v>30</v>
      </c>
      <c r="N17" t="n">
        <v>32.2</v>
      </c>
      <c r="O17" t="n">
        <v>21613.54</v>
      </c>
      <c r="P17" t="n">
        <v>201.09</v>
      </c>
      <c r="Q17" t="n">
        <v>1319.11</v>
      </c>
      <c r="R17" t="n">
        <v>89.61</v>
      </c>
      <c r="S17" t="n">
        <v>59.92</v>
      </c>
      <c r="T17" t="n">
        <v>14647.67</v>
      </c>
      <c r="U17" t="n">
        <v>0.67</v>
      </c>
      <c r="V17" t="n">
        <v>0.9399999999999999</v>
      </c>
      <c r="W17" t="n">
        <v>0.21</v>
      </c>
      <c r="X17" t="n">
        <v>0.89</v>
      </c>
      <c r="Y17" t="n">
        <v>1</v>
      </c>
      <c r="Z17" t="n">
        <v>10</v>
      </c>
      <c r="AA17" t="n">
        <v>268.1154067110384</v>
      </c>
      <c r="AB17" t="n">
        <v>366.8473278789802</v>
      </c>
      <c r="AC17" t="n">
        <v>331.8359337796679</v>
      </c>
      <c r="AD17" t="n">
        <v>268115.4067110384</v>
      </c>
      <c r="AE17" t="n">
        <v>366847.3278789802</v>
      </c>
      <c r="AF17" t="n">
        <v>4.708525851559206e-06</v>
      </c>
      <c r="AG17" t="n">
        <v>6.255787037037038</v>
      </c>
      <c r="AH17" t="n">
        <v>331835.9337796679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4.6557</v>
      </c>
      <c r="E18" t="n">
        <v>21.48</v>
      </c>
      <c r="F18" t="n">
        <v>18.09</v>
      </c>
      <c r="G18" t="n">
        <v>36.18</v>
      </c>
      <c r="H18" t="n">
        <v>0.51</v>
      </c>
      <c r="I18" t="n">
        <v>30</v>
      </c>
      <c r="J18" t="n">
        <v>173.71</v>
      </c>
      <c r="K18" t="n">
        <v>51.39</v>
      </c>
      <c r="L18" t="n">
        <v>5</v>
      </c>
      <c r="M18" t="n">
        <v>28</v>
      </c>
      <c r="N18" t="n">
        <v>32.32</v>
      </c>
      <c r="O18" t="n">
        <v>21658.78</v>
      </c>
      <c r="P18" t="n">
        <v>198.25</v>
      </c>
      <c r="Q18" t="n">
        <v>1319.1</v>
      </c>
      <c r="R18" t="n">
        <v>87.01000000000001</v>
      </c>
      <c r="S18" t="n">
        <v>59.92</v>
      </c>
      <c r="T18" t="n">
        <v>13360.5</v>
      </c>
      <c r="U18" t="n">
        <v>0.6899999999999999</v>
      </c>
      <c r="V18" t="n">
        <v>0.9399999999999999</v>
      </c>
      <c r="W18" t="n">
        <v>0.21</v>
      </c>
      <c r="X18" t="n">
        <v>0.8100000000000001</v>
      </c>
      <c r="Y18" t="n">
        <v>1</v>
      </c>
      <c r="Z18" t="n">
        <v>10</v>
      </c>
      <c r="AA18" t="n">
        <v>265.5129278470801</v>
      </c>
      <c r="AB18" t="n">
        <v>363.286501484048</v>
      </c>
      <c r="AC18" t="n">
        <v>328.6149476582167</v>
      </c>
      <c r="AD18" t="n">
        <v>265512.92784708</v>
      </c>
      <c r="AE18" t="n">
        <v>363286.501484048</v>
      </c>
      <c r="AF18" t="n">
        <v>4.739575328008345e-06</v>
      </c>
      <c r="AG18" t="n">
        <v>6.215277777777779</v>
      </c>
      <c r="AH18" t="n">
        <v>328614.9476582168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4.6868</v>
      </c>
      <c r="E19" t="n">
        <v>21.34</v>
      </c>
      <c r="F19" t="n">
        <v>18.02</v>
      </c>
      <c r="G19" t="n">
        <v>38.6</v>
      </c>
      <c r="H19" t="n">
        <v>0.53</v>
      </c>
      <c r="I19" t="n">
        <v>28</v>
      </c>
      <c r="J19" t="n">
        <v>174.08</v>
      </c>
      <c r="K19" t="n">
        <v>51.39</v>
      </c>
      <c r="L19" t="n">
        <v>5.25</v>
      </c>
      <c r="M19" t="n">
        <v>26</v>
      </c>
      <c r="N19" t="n">
        <v>32.44</v>
      </c>
      <c r="O19" t="n">
        <v>21704.07</v>
      </c>
      <c r="P19" t="n">
        <v>194.33</v>
      </c>
      <c r="Q19" t="n">
        <v>1319.1</v>
      </c>
      <c r="R19" t="n">
        <v>84.59</v>
      </c>
      <c r="S19" t="n">
        <v>59.92</v>
      </c>
      <c r="T19" t="n">
        <v>12162.48</v>
      </c>
      <c r="U19" t="n">
        <v>0.71</v>
      </c>
      <c r="V19" t="n">
        <v>0.9399999999999999</v>
      </c>
      <c r="W19" t="n">
        <v>0.21</v>
      </c>
      <c r="X19" t="n">
        <v>0.74</v>
      </c>
      <c r="Y19" t="n">
        <v>1</v>
      </c>
      <c r="Z19" t="n">
        <v>10</v>
      </c>
      <c r="AA19" t="n">
        <v>262.3687813359774</v>
      </c>
      <c r="AB19" t="n">
        <v>358.9845415176028</v>
      </c>
      <c r="AC19" t="n">
        <v>324.7235607131305</v>
      </c>
      <c r="AD19" t="n">
        <v>262368.7813359774</v>
      </c>
      <c r="AE19" t="n">
        <v>358984.5415176029</v>
      </c>
      <c r="AF19" t="n">
        <v>4.771235613830252e-06</v>
      </c>
      <c r="AG19" t="n">
        <v>6.174768518518519</v>
      </c>
      <c r="AH19" t="n">
        <v>324723.5607131305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4.719</v>
      </c>
      <c r="E20" t="n">
        <v>21.19</v>
      </c>
      <c r="F20" t="n">
        <v>17.94</v>
      </c>
      <c r="G20" t="n">
        <v>41.39</v>
      </c>
      <c r="H20" t="n">
        <v>0.5600000000000001</v>
      </c>
      <c r="I20" t="n">
        <v>26</v>
      </c>
      <c r="J20" t="n">
        <v>174.45</v>
      </c>
      <c r="K20" t="n">
        <v>51.39</v>
      </c>
      <c r="L20" t="n">
        <v>5.5</v>
      </c>
      <c r="M20" t="n">
        <v>24</v>
      </c>
      <c r="N20" t="n">
        <v>32.56</v>
      </c>
      <c r="O20" t="n">
        <v>21749.39</v>
      </c>
      <c r="P20" t="n">
        <v>191.9</v>
      </c>
      <c r="Q20" t="n">
        <v>1319.15</v>
      </c>
      <c r="R20" t="n">
        <v>82.51000000000001</v>
      </c>
      <c r="S20" t="n">
        <v>59.92</v>
      </c>
      <c r="T20" t="n">
        <v>11131.48</v>
      </c>
      <c r="U20" t="n">
        <v>0.73</v>
      </c>
      <c r="V20" t="n">
        <v>0.95</v>
      </c>
      <c r="W20" t="n">
        <v>0.19</v>
      </c>
      <c r="X20" t="n">
        <v>0.66</v>
      </c>
      <c r="Y20" t="n">
        <v>1</v>
      </c>
      <c r="Z20" t="n">
        <v>10</v>
      </c>
      <c r="AA20" t="n">
        <v>259.9746895538128</v>
      </c>
      <c r="AB20" t="n">
        <v>355.7088395213702</v>
      </c>
      <c r="AC20" t="n">
        <v>321.7604871179417</v>
      </c>
      <c r="AD20" t="n">
        <v>259974.6895538128</v>
      </c>
      <c r="AE20" t="n">
        <v>355708.8395213702</v>
      </c>
      <c r="AF20" t="n">
        <v>4.804015716835573e-06</v>
      </c>
      <c r="AG20" t="n">
        <v>6.131365740740741</v>
      </c>
      <c r="AH20" t="n">
        <v>321760.4871179417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4.7162</v>
      </c>
      <c r="E21" t="n">
        <v>21.2</v>
      </c>
      <c r="F21" t="n">
        <v>17.98</v>
      </c>
      <c r="G21" t="n">
        <v>43.16</v>
      </c>
      <c r="H21" t="n">
        <v>0.58</v>
      </c>
      <c r="I21" t="n">
        <v>25</v>
      </c>
      <c r="J21" t="n">
        <v>174.82</v>
      </c>
      <c r="K21" t="n">
        <v>51.39</v>
      </c>
      <c r="L21" t="n">
        <v>5.75</v>
      </c>
      <c r="M21" t="n">
        <v>23</v>
      </c>
      <c r="N21" t="n">
        <v>32.67</v>
      </c>
      <c r="O21" t="n">
        <v>21794.75</v>
      </c>
      <c r="P21" t="n">
        <v>191.21</v>
      </c>
      <c r="Q21" t="n">
        <v>1319.08</v>
      </c>
      <c r="R21" t="n">
        <v>83.81999999999999</v>
      </c>
      <c r="S21" t="n">
        <v>59.92</v>
      </c>
      <c r="T21" t="n">
        <v>11792.44</v>
      </c>
      <c r="U21" t="n">
        <v>0.71</v>
      </c>
      <c r="V21" t="n">
        <v>0.9399999999999999</v>
      </c>
      <c r="W21" t="n">
        <v>0.2</v>
      </c>
      <c r="X21" t="n">
        <v>0.71</v>
      </c>
      <c r="Y21" t="n">
        <v>1</v>
      </c>
      <c r="Z21" t="n">
        <v>10</v>
      </c>
      <c r="AA21" t="n">
        <v>259.7946802793625</v>
      </c>
      <c r="AB21" t="n">
        <v>355.4625428906186</v>
      </c>
      <c r="AC21" t="n">
        <v>321.5376966919495</v>
      </c>
      <c r="AD21" t="n">
        <v>259794.6802793625</v>
      </c>
      <c r="AE21" t="n">
        <v>355462.5428906186</v>
      </c>
      <c r="AF21" t="n">
        <v>4.801165273095979e-06</v>
      </c>
      <c r="AG21" t="n">
        <v>6.13425925925926</v>
      </c>
      <c r="AH21" t="n">
        <v>321537.6966919495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4.7307</v>
      </c>
      <c r="E22" t="n">
        <v>21.14</v>
      </c>
      <c r="F22" t="n">
        <v>17.95</v>
      </c>
      <c r="G22" t="n">
        <v>44.88</v>
      </c>
      <c r="H22" t="n">
        <v>0.61</v>
      </c>
      <c r="I22" t="n">
        <v>24</v>
      </c>
      <c r="J22" t="n">
        <v>175.18</v>
      </c>
      <c r="K22" t="n">
        <v>51.39</v>
      </c>
      <c r="L22" t="n">
        <v>6</v>
      </c>
      <c r="M22" t="n">
        <v>22</v>
      </c>
      <c r="N22" t="n">
        <v>32.79</v>
      </c>
      <c r="O22" t="n">
        <v>21840.16</v>
      </c>
      <c r="P22" t="n">
        <v>188.7</v>
      </c>
      <c r="Q22" t="n">
        <v>1319.08</v>
      </c>
      <c r="R22" t="n">
        <v>82.65000000000001</v>
      </c>
      <c r="S22" t="n">
        <v>59.92</v>
      </c>
      <c r="T22" t="n">
        <v>11208.34</v>
      </c>
      <c r="U22" t="n">
        <v>0.73</v>
      </c>
      <c r="V22" t="n">
        <v>0.95</v>
      </c>
      <c r="W22" t="n">
        <v>0.2</v>
      </c>
      <c r="X22" t="n">
        <v>0.68</v>
      </c>
      <c r="Y22" t="n">
        <v>1</v>
      </c>
      <c r="Z22" t="n">
        <v>10</v>
      </c>
      <c r="AA22" t="n">
        <v>258.0170214152535</v>
      </c>
      <c r="AB22" t="n">
        <v>353.0302716078034</v>
      </c>
      <c r="AC22" t="n">
        <v>319.3375579667583</v>
      </c>
      <c r="AD22" t="n">
        <v>258017.0214152535</v>
      </c>
      <c r="AE22" t="n">
        <v>353030.2716078034</v>
      </c>
      <c r="AF22" t="n">
        <v>4.815926499604586e-06</v>
      </c>
      <c r="AG22" t="n">
        <v>6.116898148148149</v>
      </c>
      <c r="AH22" t="n">
        <v>319337.5579667583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4.7451</v>
      </c>
      <c r="E23" t="n">
        <v>21.07</v>
      </c>
      <c r="F23" t="n">
        <v>17.92</v>
      </c>
      <c r="G23" t="n">
        <v>46.75</v>
      </c>
      <c r="H23" t="n">
        <v>0.63</v>
      </c>
      <c r="I23" t="n">
        <v>23</v>
      </c>
      <c r="J23" t="n">
        <v>175.55</v>
      </c>
      <c r="K23" t="n">
        <v>51.39</v>
      </c>
      <c r="L23" t="n">
        <v>6.25</v>
      </c>
      <c r="M23" t="n">
        <v>21</v>
      </c>
      <c r="N23" t="n">
        <v>32.91</v>
      </c>
      <c r="O23" t="n">
        <v>21885.6</v>
      </c>
      <c r="P23" t="n">
        <v>185.83</v>
      </c>
      <c r="Q23" t="n">
        <v>1319.13</v>
      </c>
      <c r="R23" t="n">
        <v>81.67</v>
      </c>
      <c r="S23" t="n">
        <v>59.92</v>
      </c>
      <c r="T23" t="n">
        <v>10726.62</v>
      </c>
      <c r="U23" t="n">
        <v>0.73</v>
      </c>
      <c r="V23" t="n">
        <v>0.95</v>
      </c>
      <c r="W23" t="n">
        <v>0.2</v>
      </c>
      <c r="X23" t="n">
        <v>0.65</v>
      </c>
      <c r="Y23" t="n">
        <v>1</v>
      </c>
      <c r="Z23" t="n">
        <v>10</v>
      </c>
      <c r="AA23" t="n">
        <v>256.0695849136343</v>
      </c>
      <c r="AB23" t="n">
        <v>350.3657030714546</v>
      </c>
      <c r="AC23" t="n">
        <v>316.9272921117722</v>
      </c>
      <c r="AD23" t="n">
        <v>256069.5849136343</v>
      </c>
      <c r="AE23" t="n">
        <v>350365.7030714546</v>
      </c>
      <c r="AF23" t="n">
        <v>4.830585924551065e-06</v>
      </c>
      <c r="AG23" t="n">
        <v>6.096643518518519</v>
      </c>
      <c r="AH23" t="n">
        <v>316927.2921117722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4.7585</v>
      </c>
      <c r="E24" t="n">
        <v>21.02</v>
      </c>
      <c r="F24" t="n">
        <v>17.9</v>
      </c>
      <c r="G24" t="n">
        <v>48.81</v>
      </c>
      <c r="H24" t="n">
        <v>0.66</v>
      </c>
      <c r="I24" t="n">
        <v>22</v>
      </c>
      <c r="J24" t="n">
        <v>175.92</v>
      </c>
      <c r="K24" t="n">
        <v>51.39</v>
      </c>
      <c r="L24" t="n">
        <v>6.5</v>
      </c>
      <c r="M24" t="n">
        <v>20</v>
      </c>
      <c r="N24" t="n">
        <v>33.03</v>
      </c>
      <c r="O24" t="n">
        <v>21931.08</v>
      </c>
      <c r="P24" t="n">
        <v>183.93</v>
      </c>
      <c r="Q24" t="n">
        <v>1319.12</v>
      </c>
      <c r="R24" t="n">
        <v>80.95</v>
      </c>
      <c r="S24" t="n">
        <v>59.92</v>
      </c>
      <c r="T24" t="n">
        <v>10368.38</v>
      </c>
      <c r="U24" t="n">
        <v>0.74</v>
      </c>
      <c r="V24" t="n">
        <v>0.95</v>
      </c>
      <c r="W24" t="n">
        <v>0.2</v>
      </c>
      <c r="X24" t="n">
        <v>0.62</v>
      </c>
      <c r="Y24" t="n">
        <v>1</v>
      </c>
      <c r="Z24" t="n">
        <v>10</v>
      </c>
      <c r="AA24" t="n">
        <v>254.6775898554791</v>
      </c>
      <c r="AB24" t="n">
        <v>348.4611140223997</v>
      </c>
      <c r="AC24" t="n">
        <v>315.204474368451</v>
      </c>
      <c r="AD24" t="n">
        <v>254677.5898554791</v>
      </c>
      <c r="AE24" t="n">
        <v>348461.1140223997</v>
      </c>
      <c r="AF24" t="n">
        <v>4.84422733387626e-06</v>
      </c>
      <c r="AG24" t="n">
        <v>6.082175925925926</v>
      </c>
      <c r="AH24" t="n">
        <v>315204.474368451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4.779</v>
      </c>
      <c r="E25" t="n">
        <v>20.92</v>
      </c>
      <c r="F25" t="n">
        <v>17.84</v>
      </c>
      <c r="G25" t="n">
        <v>50.97</v>
      </c>
      <c r="H25" t="n">
        <v>0.68</v>
      </c>
      <c r="I25" t="n">
        <v>21</v>
      </c>
      <c r="J25" t="n">
        <v>176.29</v>
      </c>
      <c r="K25" t="n">
        <v>51.39</v>
      </c>
      <c r="L25" t="n">
        <v>6.75</v>
      </c>
      <c r="M25" t="n">
        <v>19</v>
      </c>
      <c r="N25" t="n">
        <v>33.15</v>
      </c>
      <c r="O25" t="n">
        <v>21976.61</v>
      </c>
      <c r="P25" t="n">
        <v>180.25</v>
      </c>
      <c r="Q25" t="n">
        <v>1319.08</v>
      </c>
      <c r="R25" t="n">
        <v>78.84999999999999</v>
      </c>
      <c r="S25" t="n">
        <v>59.92</v>
      </c>
      <c r="T25" t="n">
        <v>9324.83</v>
      </c>
      <c r="U25" t="n">
        <v>0.76</v>
      </c>
      <c r="V25" t="n">
        <v>0.95</v>
      </c>
      <c r="W25" t="n">
        <v>0.2</v>
      </c>
      <c r="X25" t="n">
        <v>0.5600000000000001</v>
      </c>
      <c r="Y25" t="n">
        <v>1</v>
      </c>
      <c r="Z25" t="n">
        <v>10</v>
      </c>
      <c r="AA25" t="n">
        <v>252.1056430644781</v>
      </c>
      <c r="AB25" t="n">
        <v>344.9420629566695</v>
      </c>
      <c r="AC25" t="n">
        <v>312.0212765974139</v>
      </c>
      <c r="AD25" t="n">
        <v>252105.6430644781</v>
      </c>
      <c r="AE25" t="n">
        <v>344942.0629566695</v>
      </c>
      <c r="AF25" t="n">
        <v>4.865096654112567e-06</v>
      </c>
      <c r="AG25" t="n">
        <v>6.053240740740741</v>
      </c>
      <c r="AH25" t="n">
        <v>312021.2765974139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17.78</v>
      </c>
      <c r="G26" t="n">
        <v>56.16</v>
      </c>
      <c r="H26" t="n">
        <v>0.7</v>
      </c>
      <c r="I26" t="n">
        <v>19</v>
      </c>
      <c r="J26" t="n">
        <v>176.66</v>
      </c>
      <c r="K26" t="n">
        <v>51.39</v>
      </c>
      <c r="L26" t="n">
        <v>7</v>
      </c>
      <c r="M26" t="n">
        <v>17</v>
      </c>
      <c r="N26" t="n">
        <v>33.27</v>
      </c>
      <c r="O26" t="n">
        <v>22022.17</v>
      </c>
      <c r="P26" t="n">
        <v>176.02</v>
      </c>
      <c r="Q26" t="n">
        <v>1319.08</v>
      </c>
      <c r="R26" t="n">
        <v>77.03</v>
      </c>
      <c r="S26" t="n">
        <v>59.92</v>
      </c>
      <c r="T26" t="n">
        <v>8424.719999999999</v>
      </c>
      <c r="U26" t="n">
        <v>0.78</v>
      </c>
      <c r="V26" t="n">
        <v>0.96</v>
      </c>
      <c r="W26" t="n">
        <v>0.2</v>
      </c>
      <c r="X26" t="n">
        <v>0.51</v>
      </c>
      <c r="Y26" t="n">
        <v>1</v>
      </c>
      <c r="Z26" t="n">
        <v>10</v>
      </c>
      <c r="AA26" t="n">
        <v>249.0539382963647</v>
      </c>
      <c r="AB26" t="n">
        <v>340.7665858612263</v>
      </c>
      <c r="AC26" t="n">
        <v>308.2443011756395</v>
      </c>
      <c r="AD26" t="n">
        <v>249053.9382963647</v>
      </c>
      <c r="AE26" t="n">
        <v>340766.5858612263</v>
      </c>
      <c r="AF26" t="n">
        <v>4.894517305567653e-06</v>
      </c>
      <c r="AG26" t="n">
        <v>6.018518518518519</v>
      </c>
      <c r="AH26" t="n">
        <v>308244.3011756395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4.8119</v>
      </c>
      <c r="E27" t="n">
        <v>20.78</v>
      </c>
      <c r="F27" t="n">
        <v>17.77</v>
      </c>
      <c r="G27" t="n">
        <v>56.1</v>
      </c>
      <c r="H27" t="n">
        <v>0.73</v>
      </c>
      <c r="I27" t="n">
        <v>19</v>
      </c>
      <c r="J27" t="n">
        <v>177.03</v>
      </c>
      <c r="K27" t="n">
        <v>51.39</v>
      </c>
      <c r="L27" t="n">
        <v>7.25</v>
      </c>
      <c r="M27" t="n">
        <v>17</v>
      </c>
      <c r="N27" t="n">
        <v>33.39</v>
      </c>
      <c r="O27" t="n">
        <v>22067.77</v>
      </c>
      <c r="P27" t="n">
        <v>175.45</v>
      </c>
      <c r="Q27" t="n">
        <v>1319.13</v>
      </c>
      <c r="R27" t="n">
        <v>76.31</v>
      </c>
      <c r="S27" t="n">
        <v>59.92</v>
      </c>
      <c r="T27" t="n">
        <v>8063.25</v>
      </c>
      <c r="U27" t="n">
        <v>0.79</v>
      </c>
      <c r="V27" t="n">
        <v>0.96</v>
      </c>
      <c r="W27" t="n">
        <v>0.2</v>
      </c>
      <c r="X27" t="n">
        <v>0.49</v>
      </c>
      <c r="Y27" t="n">
        <v>1</v>
      </c>
      <c r="Z27" t="n">
        <v>10</v>
      </c>
      <c r="AA27" t="n">
        <v>248.6384309020934</v>
      </c>
      <c r="AB27" t="n">
        <v>340.1980703134922</v>
      </c>
      <c r="AC27" t="n">
        <v>307.7300439538644</v>
      </c>
      <c r="AD27" t="n">
        <v>248638.4309020934</v>
      </c>
      <c r="AE27" t="n">
        <v>340198.0703134921</v>
      </c>
      <c r="AF27" t="n">
        <v>4.898589368052784e-06</v>
      </c>
      <c r="AG27" t="n">
        <v>6.012731481481482</v>
      </c>
      <c r="AH27" t="n">
        <v>307730.0439538644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4.8024</v>
      </c>
      <c r="E28" t="n">
        <v>20.82</v>
      </c>
      <c r="F28" t="n">
        <v>17.84</v>
      </c>
      <c r="G28" t="n">
        <v>59.47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15</v>
      </c>
      <c r="N28" t="n">
        <v>33.51</v>
      </c>
      <c r="O28" t="n">
        <v>22113.42</v>
      </c>
      <c r="P28" t="n">
        <v>173.6</v>
      </c>
      <c r="Q28" t="n">
        <v>1319.1</v>
      </c>
      <c r="R28" t="n">
        <v>79.26000000000001</v>
      </c>
      <c r="S28" t="n">
        <v>59.92</v>
      </c>
      <c r="T28" t="n">
        <v>9545.110000000001</v>
      </c>
      <c r="U28" t="n">
        <v>0.76</v>
      </c>
      <c r="V28" t="n">
        <v>0.95</v>
      </c>
      <c r="W28" t="n">
        <v>0.19</v>
      </c>
      <c r="X28" t="n">
        <v>0.5600000000000001</v>
      </c>
      <c r="Y28" t="n">
        <v>1</v>
      </c>
      <c r="Z28" t="n">
        <v>10</v>
      </c>
      <c r="AA28" t="n">
        <v>248.1164209093321</v>
      </c>
      <c r="AB28" t="n">
        <v>339.4838332119409</v>
      </c>
      <c r="AC28" t="n">
        <v>307.0839726388469</v>
      </c>
      <c r="AD28" t="n">
        <v>248116.4209093321</v>
      </c>
      <c r="AE28" t="n">
        <v>339483.8332119409</v>
      </c>
      <c r="AF28" t="n">
        <v>4.888918219650593e-06</v>
      </c>
      <c r="AG28" t="n">
        <v>6.024305555555556</v>
      </c>
      <c r="AH28" t="n">
        <v>307083.9726388469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4.8342</v>
      </c>
      <c r="E29" t="n">
        <v>20.69</v>
      </c>
      <c r="F29" t="n">
        <v>17.74</v>
      </c>
      <c r="G29" t="n">
        <v>62.6</v>
      </c>
      <c r="H29" t="n">
        <v>0.77</v>
      </c>
      <c r="I29" t="n">
        <v>17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171.05</v>
      </c>
      <c r="Q29" t="n">
        <v>1319.08</v>
      </c>
      <c r="R29" t="n">
        <v>75.51000000000001</v>
      </c>
      <c r="S29" t="n">
        <v>59.92</v>
      </c>
      <c r="T29" t="n">
        <v>7677.27</v>
      </c>
      <c r="U29" t="n">
        <v>0.79</v>
      </c>
      <c r="V29" t="n">
        <v>0.96</v>
      </c>
      <c r="W29" t="n">
        <v>0.2</v>
      </c>
      <c r="X29" t="n">
        <v>0.46</v>
      </c>
      <c r="Y29" t="n">
        <v>1</v>
      </c>
      <c r="Z29" t="n">
        <v>10</v>
      </c>
      <c r="AA29" t="n">
        <v>245.6097409849747</v>
      </c>
      <c r="AB29" t="n">
        <v>336.0540831525235</v>
      </c>
      <c r="AC29" t="n">
        <v>303.9815531114148</v>
      </c>
      <c r="AD29" t="n">
        <v>245609.7409849747</v>
      </c>
      <c r="AE29" t="n">
        <v>336054.0831525235</v>
      </c>
      <c r="AF29" t="n">
        <v>4.921291116407401e-06</v>
      </c>
      <c r="AG29" t="n">
        <v>5.986689814814816</v>
      </c>
      <c r="AH29" t="n">
        <v>303981.5531114148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4.8296</v>
      </c>
      <c r="E30" t="n">
        <v>20.71</v>
      </c>
      <c r="F30" t="n">
        <v>17.76</v>
      </c>
      <c r="G30" t="n">
        <v>62.67</v>
      </c>
      <c r="H30" t="n">
        <v>0.8</v>
      </c>
      <c r="I30" t="n">
        <v>17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170.35</v>
      </c>
      <c r="Q30" t="n">
        <v>1319.15</v>
      </c>
      <c r="R30" t="n">
        <v>75.77</v>
      </c>
      <c r="S30" t="n">
        <v>59.92</v>
      </c>
      <c r="T30" t="n">
        <v>7805.45</v>
      </c>
      <c r="U30" t="n">
        <v>0.79</v>
      </c>
      <c r="V30" t="n">
        <v>0.96</v>
      </c>
      <c r="W30" t="n">
        <v>0.21</v>
      </c>
      <c r="X30" t="n">
        <v>0.48</v>
      </c>
      <c r="Y30" t="n">
        <v>1</v>
      </c>
      <c r="Z30" t="n">
        <v>10</v>
      </c>
      <c r="AA30" t="n">
        <v>245.4227978998433</v>
      </c>
      <c r="AB30" t="n">
        <v>335.7982993761</v>
      </c>
      <c r="AC30" t="n">
        <v>303.7501809796182</v>
      </c>
      <c r="AD30" t="n">
        <v>245422.7978998433</v>
      </c>
      <c r="AE30" t="n">
        <v>335798.2993761</v>
      </c>
      <c r="AF30" t="n">
        <v>4.916608244549499e-06</v>
      </c>
      <c r="AG30" t="n">
        <v>5.992476851851852</v>
      </c>
      <c r="AH30" t="n">
        <v>303750.1809796182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4.826</v>
      </c>
      <c r="E31" t="n">
        <v>20.72</v>
      </c>
      <c r="F31" t="n">
        <v>17.77</v>
      </c>
      <c r="G31" t="n">
        <v>62.73</v>
      </c>
      <c r="H31" t="n">
        <v>0.82</v>
      </c>
      <c r="I31" t="n">
        <v>17</v>
      </c>
      <c r="J31" t="n">
        <v>178.51</v>
      </c>
      <c r="K31" t="n">
        <v>51.39</v>
      </c>
      <c r="L31" t="n">
        <v>8.25</v>
      </c>
      <c r="M31" t="n">
        <v>0</v>
      </c>
      <c r="N31" t="n">
        <v>33.87</v>
      </c>
      <c r="O31" t="n">
        <v>22250.6</v>
      </c>
      <c r="P31" t="n">
        <v>170.48</v>
      </c>
      <c r="Q31" t="n">
        <v>1319.14</v>
      </c>
      <c r="R31" t="n">
        <v>76.16</v>
      </c>
      <c r="S31" t="n">
        <v>59.92</v>
      </c>
      <c r="T31" t="n">
        <v>8000.03</v>
      </c>
      <c r="U31" t="n">
        <v>0.79</v>
      </c>
      <c r="V31" t="n">
        <v>0.96</v>
      </c>
      <c r="W31" t="n">
        <v>0.21</v>
      </c>
      <c r="X31" t="n">
        <v>0.5</v>
      </c>
      <c r="Y31" t="n">
        <v>1</v>
      </c>
      <c r="Z31" t="n">
        <v>10</v>
      </c>
      <c r="AA31" t="n">
        <v>245.6033601485503</v>
      </c>
      <c r="AB31" t="n">
        <v>336.0453526106251</v>
      </c>
      <c r="AC31" t="n">
        <v>303.9736558001817</v>
      </c>
      <c r="AD31" t="n">
        <v>245603.3601485503</v>
      </c>
      <c r="AE31" t="n">
        <v>336045.3526106251</v>
      </c>
      <c r="AF31" t="n">
        <v>4.912943388312878e-06</v>
      </c>
      <c r="AG31" t="n">
        <v>5.99537037037037</v>
      </c>
      <c r="AH31" t="n">
        <v>303973.6558001817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4.571</v>
      </c>
      <c r="E2" t="n">
        <v>21.88</v>
      </c>
      <c r="F2" t="n">
        <v>19.29</v>
      </c>
      <c r="G2" t="n">
        <v>16.77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89.31999999999999</v>
      </c>
      <c r="Q2" t="n">
        <v>1319.34</v>
      </c>
      <c r="R2" t="n">
        <v>123.93</v>
      </c>
      <c r="S2" t="n">
        <v>59.92</v>
      </c>
      <c r="T2" t="n">
        <v>31623.28</v>
      </c>
      <c r="U2" t="n">
        <v>0.48</v>
      </c>
      <c r="V2" t="n">
        <v>0.88</v>
      </c>
      <c r="W2" t="n">
        <v>0.34</v>
      </c>
      <c r="X2" t="n">
        <v>2.01</v>
      </c>
      <c r="Y2" t="n">
        <v>1</v>
      </c>
      <c r="Z2" t="n">
        <v>10</v>
      </c>
      <c r="AA2" t="n">
        <v>172.5426224734341</v>
      </c>
      <c r="AB2" t="n">
        <v>236.0804281113178</v>
      </c>
      <c r="AC2" t="n">
        <v>213.5492433934038</v>
      </c>
      <c r="AD2" t="n">
        <v>172542.6224734341</v>
      </c>
      <c r="AE2" t="n">
        <v>236080.4281113178</v>
      </c>
      <c r="AF2" t="n">
        <v>6.752368692514918e-06</v>
      </c>
      <c r="AG2" t="n">
        <v>6.331018518518518</v>
      </c>
      <c r="AH2" t="n">
        <v>213549.2433934038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19.25</v>
      </c>
      <c r="G3" t="n">
        <v>17.24</v>
      </c>
      <c r="H3" t="n">
        <v>0.42</v>
      </c>
      <c r="I3" t="n">
        <v>67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89.03</v>
      </c>
      <c r="Q3" t="n">
        <v>1319.27</v>
      </c>
      <c r="R3" t="n">
        <v>121.87</v>
      </c>
      <c r="S3" t="n">
        <v>59.92</v>
      </c>
      <c r="T3" t="n">
        <v>30604.91</v>
      </c>
      <c r="U3" t="n">
        <v>0.49</v>
      </c>
      <c r="V3" t="n">
        <v>0.88</v>
      </c>
      <c r="W3" t="n">
        <v>0.36</v>
      </c>
      <c r="X3" t="n">
        <v>1.97</v>
      </c>
      <c r="Y3" t="n">
        <v>1</v>
      </c>
      <c r="Z3" t="n">
        <v>10</v>
      </c>
      <c r="AA3" t="n">
        <v>172.1298826807787</v>
      </c>
      <c r="AB3" t="n">
        <v>235.5156993182125</v>
      </c>
      <c r="AC3" t="n">
        <v>213.0384115237104</v>
      </c>
      <c r="AD3" t="n">
        <v>172129.8826807787</v>
      </c>
      <c r="AE3" t="n">
        <v>235515.6993182125</v>
      </c>
      <c r="AF3" t="n">
        <v>6.771720263259164e-06</v>
      </c>
      <c r="AG3" t="n">
        <v>6.310763888888889</v>
      </c>
      <c r="AH3" t="n">
        <v>213038.4115237104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26.05</v>
      </c>
      <c r="G2" t="n">
        <v>5.34</v>
      </c>
      <c r="H2" t="n">
        <v>0.08</v>
      </c>
      <c r="I2" t="n">
        <v>293</v>
      </c>
      <c r="J2" t="n">
        <v>232.68</v>
      </c>
      <c r="K2" t="n">
        <v>57.72</v>
      </c>
      <c r="L2" t="n">
        <v>1</v>
      </c>
      <c r="M2" t="n">
        <v>291</v>
      </c>
      <c r="N2" t="n">
        <v>53.95</v>
      </c>
      <c r="O2" t="n">
        <v>28931.02</v>
      </c>
      <c r="P2" t="n">
        <v>402.99</v>
      </c>
      <c r="Q2" t="n">
        <v>1319.73</v>
      </c>
      <c r="R2" t="n">
        <v>347.77</v>
      </c>
      <c r="S2" t="n">
        <v>59.92</v>
      </c>
      <c r="T2" t="n">
        <v>142423.46</v>
      </c>
      <c r="U2" t="n">
        <v>0.17</v>
      </c>
      <c r="V2" t="n">
        <v>0.65</v>
      </c>
      <c r="W2" t="n">
        <v>0.64</v>
      </c>
      <c r="X2" t="n">
        <v>8.77</v>
      </c>
      <c r="Y2" t="n">
        <v>1</v>
      </c>
      <c r="Z2" t="n">
        <v>10</v>
      </c>
      <c r="AA2" t="n">
        <v>787.4456084006879</v>
      </c>
      <c r="AB2" t="n">
        <v>1077.417821062263</v>
      </c>
      <c r="AC2" t="n">
        <v>974.5905763854894</v>
      </c>
      <c r="AD2" t="n">
        <v>787445.6084006879</v>
      </c>
      <c r="AE2" t="n">
        <v>1077417.821062263</v>
      </c>
      <c r="AF2" t="n">
        <v>2.188007145156727e-06</v>
      </c>
      <c r="AG2" t="n">
        <v>12.18460648148148</v>
      </c>
      <c r="AH2" t="n">
        <v>974590.5763854894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2.7981</v>
      </c>
      <c r="E3" t="n">
        <v>35.74</v>
      </c>
      <c r="F3" t="n">
        <v>23.46</v>
      </c>
      <c r="G3" t="n">
        <v>6.7</v>
      </c>
      <c r="H3" t="n">
        <v>0.1</v>
      </c>
      <c r="I3" t="n">
        <v>210</v>
      </c>
      <c r="J3" t="n">
        <v>233.1</v>
      </c>
      <c r="K3" t="n">
        <v>57.72</v>
      </c>
      <c r="L3" t="n">
        <v>1.25</v>
      </c>
      <c r="M3" t="n">
        <v>208</v>
      </c>
      <c r="N3" t="n">
        <v>54.13</v>
      </c>
      <c r="O3" t="n">
        <v>28983.75</v>
      </c>
      <c r="P3" t="n">
        <v>361.42</v>
      </c>
      <c r="Q3" t="n">
        <v>1319.51</v>
      </c>
      <c r="R3" t="n">
        <v>262.58</v>
      </c>
      <c r="S3" t="n">
        <v>59.92</v>
      </c>
      <c r="T3" t="n">
        <v>100244.26</v>
      </c>
      <c r="U3" t="n">
        <v>0.23</v>
      </c>
      <c r="V3" t="n">
        <v>0.72</v>
      </c>
      <c r="W3" t="n">
        <v>0.5</v>
      </c>
      <c r="X3" t="n">
        <v>6.18</v>
      </c>
      <c r="Y3" t="n">
        <v>1</v>
      </c>
      <c r="Z3" t="n">
        <v>10</v>
      </c>
      <c r="AA3" t="n">
        <v>619.5748743148851</v>
      </c>
      <c r="AB3" t="n">
        <v>847.7296767519643</v>
      </c>
      <c r="AC3" t="n">
        <v>766.8235461988301</v>
      </c>
      <c r="AD3" t="n">
        <v>619574.874314885</v>
      </c>
      <c r="AE3" t="n">
        <v>847729.6767519644</v>
      </c>
      <c r="AF3" t="n">
        <v>2.578011955896512e-06</v>
      </c>
      <c r="AG3" t="n">
        <v>10.34143518518519</v>
      </c>
      <c r="AH3" t="n">
        <v>766823.54619883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3.1038</v>
      </c>
      <c r="E4" t="n">
        <v>32.22</v>
      </c>
      <c r="F4" t="n">
        <v>22.04</v>
      </c>
      <c r="G4" t="n">
        <v>8.06</v>
      </c>
      <c r="H4" t="n">
        <v>0.11</v>
      </c>
      <c r="I4" t="n">
        <v>164</v>
      </c>
      <c r="J4" t="n">
        <v>233.53</v>
      </c>
      <c r="K4" t="n">
        <v>57.72</v>
      </c>
      <c r="L4" t="n">
        <v>1.5</v>
      </c>
      <c r="M4" t="n">
        <v>162</v>
      </c>
      <c r="N4" t="n">
        <v>54.31</v>
      </c>
      <c r="O4" t="n">
        <v>29036.54</v>
      </c>
      <c r="P4" t="n">
        <v>338.11</v>
      </c>
      <c r="Q4" t="n">
        <v>1319.45</v>
      </c>
      <c r="R4" t="n">
        <v>216.22</v>
      </c>
      <c r="S4" t="n">
        <v>59.92</v>
      </c>
      <c r="T4" t="n">
        <v>77296.38</v>
      </c>
      <c r="U4" t="n">
        <v>0.28</v>
      </c>
      <c r="V4" t="n">
        <v>0.77</v>
      </c>
      <c r="W4" t="n">
        <v>0.42</v>
      </c>
      <c r="X4" t="n">
        <v>4.76</v>
      </c>
      <c r="Y4" t="n">
        <v>1</v>
      </c>
      <c r="Z4" t="n">
        <v>10</v>
      </c>
      <c r="AA4" t="n">
        <v>542.0352234786747</v>
      </c>
      <c r="AB4" t="n">
        <v>741.6365056698952</v>
      </c>
      <c r="AC4" t="n">
        <v>670.8557584621328</v>
      </c>
      <c r="AD4" t="n">
        <v>542035.2234786747</v>
      </c>
      <c r="AE4" t="n">
        <v>741636.5056698952</v>
      </c>
      <c r="AF4" t="n">
        <v>2.859666741257137e-06</v>
      </c>
      <c r="AG4" t="n">
        <v>9.322916666666666</v>
      </c>
      <c r="AH4" t="n">
        <v>670855.7584621328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3.3381</v>
      </c>
      <c r="E5" t="n">
        <v>29.96</v>
      </c>
      <c r="F5" t="n">
        <v>21.14</v>
      </c>
      <c r="G5" t="n">
        <v>9.470000000000001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323.15</v>
      </c>
      <c r="Q5" t="n">
        <v>1319.24</v>
      </c>
      <c r="R5" t="n">
        <v>186.81</v>
      </c>
      <c r="S5" t="n">
        <v>59.92</v>
      </c>
      <c r="T5" t="n">
        <v>62741.44</v>
      </c>
      <c r="U5" t="n">
        <v>0.32</v>
      </c>
      <c r="V5" t="n">
        <v>0.8</v>
      </c>
      <c r="W5" t="n">
        <v>0.38</v>
      </c>
      <c r="X5" t="n">
        <v>3.87</v>
      </c>
      <c r="Y5" t="n">
        <v>1</v>
      </c>
      <c r="Z5" t="n">
        <v>10</v>
      </c>
      <c r="AA5" t="n">
        <v>490.6344034675406</v>
      </c>
      <c r="AB5" t="n">
        <v>671.3076360865249</v>
      </c>
      <c r="AC5" t="n">
        <v>607.238977484611</v>
      </c>
      <c r="AD5" t="n">
        <v>490634.4034675406</v>
      </c>
      <c r="AE5" t="n">
        <v>671307.6360865249</v>
      </c>
      <c r="AF5" t="n">
        <v>3.075537582637557e-06</v>
      </c>
      <c r="AG5" t="n">
        <v>8.668981481481483</v>
      </c>
      <c r="AH5" t="n">
        <v>607238.9774846111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3.5146</v>
      </c>
      <c r="E6" t="n">
        <v>28.45</v>
      </c>
      <c r="F6" t="n">
        <v>20.55</v>
      </c>
      <c r="G6" t="n">
        <v>10.82</v>
      </c>
      <c r="H6" t="n">
        <v>0.15</v>
      </c>
      <c r="I6" t="n">
        <v>114</v>
      </c>
      <c r="J6" t="n">
        <v>234.39</v>
      </c>
      <c r="K6" t="n">
        <v>57.72</v>
      </c>
      <c r="L6" t="n">
        <v>2</v>
      </c>
      <c r="M6" t="n">
        <v>112</v>
      </c>
      <c r="N6" t="n">
        <v>54.67</v>
      </c>
      <c r="O6" t="n">
        <v>29142.31</v>
      </c>
      <c r="P6" t="n">
        <v>312.85</v>
      </c>
      <c r="Q6" t="n">
        <v>1319.25</v>
      </c>
      <c r="R6" t="n">
        <v>167.16</v>
      </c>
      <c r="S6" t="n">
        <v>59.92</v>
      </c>
      <c r="T6" t="n">
        <v>53017.28</v>
      </c>
      <c r="U6" t="n">
        <v>0.36</v>
      </c>
      <c r="V6" t="n">
        <v>0.83</v>
      </c>
      <c r="W6" t="n">
        <v>0.35</v>
      </c>
      <c r="X6" t="n">
        <v>3.27</v>
      </c>
      <c r="Y6" t="n">
        <v>1</v>
      </c>
      <c r="Z6" t="n">
        <v>10</v>
      </c>
      <c r="AA6" t="n">
        <v>453.2055332771966</v>
      </c>
      <c r="AB6" t="n">
        <v>620.0958046468825</v>
      </c>
      <c r="AC6" t="n">
        <v>560.9147313613113</v>
      </c>
      <c r="AD6" t="n">
        <v>453205.5332771966</v>
      </c>
      <c r="AE6" t="n">
        <v>620095.8046468825</v>
      </c>
      <c r="AF6" t="n">
        <v>3.23815475508162e-06</v>
      </c>
      <c r="AG6" t="n">
        <v>8.232060185185185</v>
      </c>
      <c r="AH6" t="n">
        <v>560914.7313613113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20.04</v>
      </c>
      <c r="G7" t="n">
        <v>12.27</v>
      </c>
      <c r="H7" t="n">
        <v>0.17</v>
      </c>
      <c r="I7" t="n">
        <v>98</v>
      </c>
      <c r="J7" t="n">
        <v>234.82</v>
      </c>
      <c r="K7" t="n">
        <v>57.72</v>
      </c>
      <c r="L7" t="n">
        <v>2.25</v>
      </c>
      <c r="M7" t="n">
        <v>96</v>
      </c>
      <c r="N7" t="n">
        <v>54.85</v>
      </c>
      <c r="O7" t="n">
        <v>29195.29</v>
      </c>
      <c r="P7" t="n">
        <v>303.78</v>
      </c>
      <c r="Q7" t="n">
        <v>1319.39</v>
      </c>
      <c r="R7" t="n">
        <v>150.52</v>
      </c>
      <c r="S7" t="n">
        <v>59.92</v>
      </c>
      <c r="T7" t="n">
        <v>44774.57</v>
      </c>
      <c r="U7" t="n">
        <v>0.4</v>
      </c>
      <c r="V7" t="n">
        <v>0.85</v>
      </c>
      <c r="W7" t="n">
        <v>0.32</v>
      </c>
      <c r="X7" t="n">
        <v>2.76</v>
      </c>
      <c r="Y7" t="n">
        <v>1</v>
      </c>
      <c r="Z7" t="n">
        <v>10</v>
      </c>
      <c r="AA7" t="n">
        <v>420.4002547198116</v>
      </c>
      <c r="AB7" t="n">
        <v>575.2101752579215</v>
      </c>
      <c r="AC7" t="n">
        <v>520.3129234438561</v>
      </c>
      <c r="AD7" t="n">
        <v>420400.2547198116</v>
      </c>
      <c r="AE7" t="n">
        <v>575210.1752579215</v>
      </c>
      <c r="AF7" t="n">
        <v>3.385846158723453e-06</v>
      </c>
      <c r="AG7" t="n">
        <v>7.873263888888889</v>
      </c>
      <c r="AH7" t="n">
        <v>520312.9234438561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3.7852</v>
      </c>
      <c r="E8" t="n">
        <v>26.42</v>
      </c>
      <c r="F8" t="n">
        <v>19.75</v>
      </c>
      <c r="G8" t="n">
        <v>13.62</v>
      </c>
      <c r="H8" t="n">
        <v>0.19</v>
      </c>
      <c r="I8" t="n">
        <v>87</v>
      </c>
      <c r="J8" t="n">
        <v>235.25</v>
      </c>
      <c r="K8" t="n">
        <v>57.72</v>
      </c>
      <c r="L8" t="n">
        <v>2.5</v>
      </c>
      <c r="M8" t="n">
        <v>85</v>
      </c>
      <c r="N8" t="n">
        <v>55.03</v>
      </c>
      <c r="O8" t="n">
        <v>29248.33</v>
      </c>
      <c r="P8" t="n">
        <v>298.3</v>
      </c>
      <c r="Q8" t="n">
        <v>1319.23</v>
      </c>
      <c r="R8" t="n">
        <v>141.03</v>
      </c>
      <c r="S8" t="n">
        <v>59.92</v>
      </c>
      <c r="T8" t="n">
        <v>40082.66</v>
      </c>
      <c r="U8" t="n">
        <v>0.42</v>
      </c>
      <c r="V8" t="n">
        <v>0.86</v>
      </c>
      <c r="W8" t="n">
        <v>0.3</v>
      </c>
      <c r="X8" t="n">
        <v>2.47</v>
      </c>
      <c r="Y8" t="n">
        <v>1</v>
      </c>
      <c r="Z8" t="n">
        <v>10</v>
      </c>
      <c r="AA8" t="n">
        <v>408.1625154031128</v>
      </c>
      <c r="AB8" t="n">
        <v>558.465960433859</v>
      </c>
      <c r="AC8" t="n">
        <v>505.1667529819491</v>
      </c>
      <c r="AD8" t="n">
        <v>408162.5154031127</v>
      </c>
      <c r="AE8" t="n">
        <v>558465.960433859</v>
      </c>
      <c r="AF8" t="n">
        <v>3.487470374704077e-06</v>
      </c>
      <c r="AG8" t="n">
        <v>7.644675925925926</v>
      </c>
      <c r="AH8" t="n">
        <v>505166.7529819491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3.8872</v>
      </c>
      <c r="E9" t="n">
        <v>25.73</v>
      </c>
      <c r="F9" t="n">
        <v>19.46</v>
      </c>
      <c r="G9" t="n">
        <v>14.97</v>
      </c>
      <c r="H9" t="n">
        <v>0.21</v>
      </c>
      <c r="I9" t="n">
        <v>78</v>
      </c>
      <c r="J9" t="n">
        <v>235.68</v>
      </c>
      <c r="K9" t="n">
        <v>57.72</v>
      </c>
      <c r="L9" t="n">
        <v>2.75</v>
      </c>
      <c r="M9" t="n">
        <v>76</v>
      </c>
      <c r="N9" t="n">
        <v>55.21</v>
      </c>
      <c r="O9" t="n">
        <v>29301.44</v>
      </c>
      <c r="P9" t="n">
        <v>292.81</v>
      </c>
      <c r="Q9" t="n">
        <v>1319.15</v>
      </c>
      <c r="R9" t="n">
        <v>131.76</v>
      </c>
      <c r="S9" t="n">
        <v>59.92</v>
      </c>
      <c r="T9" t="n">
        <v>35492.92</v>
      </c>
      <c r="U9" t="n">
        <v>0.45</v>
      </c>
      <c r="V9" t="n">
        <v>0.87</v>
      </c>
      <c r="W9" t="n">
        <v>0.29</v>
      </c>
      <c r="X9" t="n">
        <v>2.19</v>
      </c>
      <c r="Y9" t="n">
        <v>1</v>
      </c>
      <c r="Z9" t="n">
        <v>10</v>
      </c>
      <c r="AA9" t="n">
        <v>396.9609713168559</v>
      </c>
      <c r="AB9" t="n">
        <v>543.1395136377946</v>
      </c>
      <c r="AC9" t="n">
        <v>491.3030407572978</v>
      </c>
      <c r="AD9" t="n">
        <v>396960.9713168559</v>
      </c>
      <c r="AE9" t="n">
        <v>543139.5136377946</v>
      </c>
      <c r="AF9" t="n">
        <v>3.581447437532941e-06</v>
      </c>
      <c r="AG9" t="n">
        <v>7.445023148148149</v>
      </c>
      <c r="AH9" t="n">
        <v>491303.0407572978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3.9794</v>
      </c>
      <c r="E10" t="n">
        <v>25.13</v>
      </c>
      <c r="F10" t="n">
        <v>19.23</v>
      </c>
      <c r="G10" t="n">
        <v>16.48</v>
      </c>
      <c r="H10" t="n">
        <v>0.23</v>
      </c>
      <c r="I10" t="n">
        <v>70</v>
      </c>
      <c r="J10" t="n">
        <v>236.11</v>
      </c>
      <c r="K10" t="n">
        <v>57.72</v>
      </c>
      <c r="L10" t="n">
        <v>3</v>
      </c>
      <c r="M10" t="n">
        <v>68</v>
      </c>
      <c r="N10" t="n">
        <v>55.39</v>
      </c>
      <c r="O10" t="n">
        <v>29354.61</v>
      </c>
      <c r="P10" t="n">
        <v>288.08</v>
      </c>
      <c r="Q10" t="n">
        <v>1319.22</v>
      </c>
      <c r="R10" t="n">
        <v>124.2</v>
      </c>
      <c r="S10" t="n">
        <v>59.92</v>
      </c>
      <c r="T10" t="n">
        <v>31756.03</v>
      </c>
      <c r="U10" t="n">
        <v>0.48</v>
      </c>
      <c r="V10" t="n">
        <v>0.88</v>
      </c>
      <c r="W10" t="n">
        <v>0.28</v>
      </c>
      <c r="X10" t="n">
        <v>1.95</v>
      </c>
      <c r="Y10" t="n">
        <v>1</v>
      </c>
      <c r="Z10" t="n">
        <v>10</v>
      </c>
      <c r="AA10" t="n">
        <v>387.7175764826544</v>
      </c>
      <c r="AB10" t="n">
        <v>530.4922930358404</v>
      </c>
      <c r="AC10" t="n">
        <v>479.8628531391085</v>
      </c>
      <c r="AD10" t="n">
        <v>387717.5764826544</v>
      </c>
      <c r="AE10" t="n">
        <v>530492.2930358404</v>
      </c>
      <c r="AF10" t="n">
        <v>3.666395331580208e-06</v>
      </c>
      <c r="AG10" t="n">
        <v>7.271412037037037</v>
      </c>
      <c r="AH10" t="n">
        <v>479862.8531391085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4.0534</v>
      </c>
      <c r="E11" t="n">
        <v>24.67</v>
      </c>
      <c r="F11" t="n">
        <v>19.05</v>
      </c>
      <c r="G11" t="n">
        <v>17.86</v>
      </c>
      <c r="H11" t="n">
        <v>0.24</v>
      </c>
      <c r="I11" t="n">
        <v>64</v>
      </c>
      <c r="J11" t="n">
        <v>236.54</v>
      </c>
      <c r="K11" t="n">
        <v>57.72</v>
      </c>
      <c r="L11" t="n">
        <v>3.25</v>
      </c>
      <c r="M11" t="n">
        <v>62</v>
      </c>
      <c r="N11" t="n">
        <v>55.57</v>
      </c>
      <c r="O11" t="n">
        <v>29407.85</v>
      </c>
      <c r="P11" t="n">
        <v>284.23</v>
      </c>
      <c r="Q11" t="n">
        <v>1319.2</v>
      </c>
      <c r="R11" t="n">
        <v>118.2</v>
      </c>
      <c r="S11" t="n">
        <v>59.92</v>
      </c>
      <c r="T11" t="n">
        <v>28786.02</v>
      </c>
      <c r="U11" t="n">
        <v>0.51</v>
      </c>
      <c r="V11" t="n">
        <v>0.89</v>
      </c>
      <c r="W11" t="n">
        <v>0.27</v>
      </c>
      <c r="X11" t="n">
        <v>1.77</v>
      </c>
      <c r="Y11" t="n">
        <v>1</v>
      </c>
      <c r="Z11" t="n">
        <v>10</v>
      </c>
      <c r="AA11" t="n">
        <v>368.1771480000032</v>
      </c>
      <c r="AB11" t="n">
        <v>503.7562167230138</v>
      </c>
      <c r="AC11" t="n">
        <v>455.6784304252593</v>
      </c>
      <c r="AD11" t="n">
        <v>368177.1480000032</v>
      </c>
      <c r="AE11" t="n">
        <v>503756.2167230138</v>
      </c>
      <c r="AF11" t="n">
        <v>3.734574769318796e-06</v>
      </c>
      <c r="AG11" t="n">
        <v>7.138310185185186</v>
      </c>
      <c r="AH11" t="n">
        <v>455678.4304252593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4.1205</v>
      </c>
      <c r="E12" t="n">
        <v>24.27</v>
      </c>
      <c r="F12" t="n">
        <v>18.87</v>
      </c>
      <c r="G12" t="n">
        <v>19.19</v>
      </c>
      <c r="H12" t="n">
        <v>0.26</v>
      </c>
      <c r="I12" t="n">
        <v>59</v>
      </c>
      <c r="J12" t="n">
        <v>236.98</v>
      </c>
      <c r="K12" t="n">
        <v>57.72</v>
      </c>
      <c r="L12" t="n">
        <v>3.5</v>
      </c>
      <c r="M12" t="n">
        <v>57</v>
      </c>
      <c r="N12" t="n">
        <v>55.75</v>
      </c>
      <c r="O12" t="n">
        <v>29461.15</v>
      </c>
      <c r="P12" t="n">
        <v>280.59</v>
      </c>
      <c r="Q12" t="n">
        <v>1319.3</v>
      </c>
      <c r="R12" t="n">
        <v>112.27</v>
      </c>
      <c r="S12" t="n">
        <v>59.92</v>
      </c>
      <c r="T12" t="n">
        <v>25847.38</v>
      </c>
      <c r="U12" t="n">
        <v>0.53</v>
      </c>
      <c r="V12" t="n">
        <v>0.9</v>
      </c>
      <c r="W12" t="n">
        <v>0.26</v>
      </c>
      <c r="X12" t="n">
        <v>1.59</v>
      </c>
      <c r="Y12" t="n">
        <v>1</v>
      </c>
      <c r="Z12" t="n">
        <v>10</v>
      </c>
      <c r="AA12" t="n">
        <v>361.7932997975649</v>
      </c>
      <c r="AB12" t="n">
        <v>495.0215539769318</v>
      </c>
      <c r="AC12" t="n">
        <v>447.7773916324872</v>
      </c>
      <c r="AD12" t="n">
        <v>361793.2997975649</v>
      </c>
      <c r="AE12" t="n">
        <v>495021.5539769318</v>
      </c>
      <c r="AF12" t="n">
        <v>3.796396935160137e-06</v>
      </c>
      <c r="AG12" t="n">
        <v>7.022569444444444</v>
      </c>
      <c r="AH12" t="n">
        <v>447777.3916324872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4.221</v>
      </c>
      <c r="E13" t="n">
        <v>23.69</v>
      </c>
      <c r="F13" t="n">
        <v>18.52</v>
      </c>
      <c r="G13" t="n">
        <v>20.58</v>
      </c>
      <c r="H13" t="n">
        <v>0.28</v>
      </c>
      <c r="I13" t="n">
        <v>54</v>
      </c>
      <c r="J13" t="n">
        <v>237.41</v>
      </c>
      <c r="K13" t="n">
        <v>57.72</v>
      </c>
      <c r="L13" t="n">
        <v>3.75</v>
      </c>
      <c r="M13" t="n">
        <v>52</v>
      </c>
      <c r="N13" t="n">
        <v>55.93</v>
      </c>
      <c r="O13" t="n">
        <v>29514.51</v>
      </c>
      <c r="P13" t="n">
        <v>273.73</v>
      </c>
      <c r="Q13" t="n">
        <v>1319.16</v>
      </c>
      <c r="R13" t="n">
        <v>100.61</v>
      </c>
      <c r="S13" t="n">
        <v>59.92</v>
      </c>
      <c r="T13" t="n">
        <v>20041.8</v>
      </c>
      <c r="U13" t="n">
        <v>0.6</v>
      </c>
      <c r="V13" t="n">
        <v>0.92</v>
      </c>
      <c r="W13" t="n">
        <v>0.24</v>
      </c>
      <c r="X13" t="n">
        <v>1.24</v>
      </c>
      <c r="Y13" t="n">
        <v>1</v>
      </c>
      <c r="Z13" t="n">
        <v>10</v>
      </c>
      <c r="AA13" t="n">
        <v>351.3986270556102</v>
      </c>
      <c r="AB13" t="n">
        <v>480.799104150793</v>
      </c>
      <c r="AC13" t="n">
        <v>434.9123124564214</v>
      </c>
      <c r="AD13" t="n">
        <v>351398.6270556102</v>
      </c>
      <c r="AE13" t="n">
        <v>480799.104150793</v>
      </c>
      <c r="AF13" t="n">
        <v>3.888991982359165e-06</v>
      </c>
      <c r="AG13" t="n">
        <v>6.854745370370371</v>
      </c>
      <c r="AH13" t="n">
        <v>434912.3124564214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4.1913</v>
      </c>
      <c r="E14" t="n">
        <v>23.86</v>
      </c>
      <c r="F14" t="n">
        <v>18.83</v>
      </c>
      <c r="G14" t="n">
        <v>22.15</v>
      </c>
      <c r="H14" t="n">
        <v>0.3</v>
      </c>
      <c r="I14" t="n">
        <v>51</v>
      </c>
      <c r="J14" t="n">
        <v>237.84</v>
      </c>
      <c r="K14" t="n">
        <v>57.72</v>
      </c>
      <c r="L14" t="n">
        <v>4</v>
      </c>
      <c r="M14" t="n">
        <v>49</v>
      </c>
      <c r="N14" t="n">
        <v>56.12</v>
      </c>
      <c r="O14" t="n">
        <v>29567.95</v>
      </c>
      <c r="P14" t="n">
        <v>277.9</v>
      </c>
      <c r="Q14" t="n">
        <v>1319.19</v>
      </c>
      <c r="R14" t="n">
        <v>112.66</v>
      </c>
      <c r="S14" t="n">
        <v>59.92</v>
      </c>
      <c r="T14" t="n">
        <v>26081.03</v>
      </c>
      <c r="U14" t="n">
        <v>0.53</v>
      </c>
      <c r="V14" t="n">
        <v>0.9</v>
      </c>
      <c r="W14" t="n">
        <v>0.21</v>
      </c>
      <c r="X14" t="n">
        <v>1.55</v>
      </c>
      <c r="Y14" t="n">
        <v>1</v>
      </c>
      <c r="Z14" t="n">
        <v>10</v>
      </c>
      <c r="AA14" t="n">
        <v>356.2144884601155</v>
      </c>
      <c r="AB14" t="n">
        <v>487.3883781852476</v>
      </c>
      <c r="AC14" t="n">
        <v>440.8727154251319</v>
      </c>
      <c r="AD14" t="n">
        <v>356214.4884601155</v>
      </c>
      <c r="AE14" t="n">
        <v>487388.3781852477</v>
      </c>
      <c r="AF14" t="n">
        <v>3.861628072888407e-06</v>
      </c>
      <c r="AG14" t="n">
        <v>6.903935185185186</v>
      </c>
      <c r="AH14" t="n">
        <v>440872.7154251319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4.2303</v>
      </c>
      <c r="E15" t="n">
        <v>23.64</v>
      </c>
      <c r="F15" t="n">
        <v>18.74</v>
      </c>
      <c r="G15" t="n">
        <v>23.43</v>
      </c>
      <c r="H15" t="n">
        <v>0.32</v>
      </c>
      <c r="I15" t="n">
        <v>48</v>
      </c>
      <c r="J15" t="n">
        <v>238.28</v>
      </c>
      <c r="K15" t="n">
        <v>57.72</v>
      </c>
      <c r="L15" t="n">
        <v>4.25</v>
      </c>
      <c r="M15" t="n">
        <v>46</v>
      </c>
      <c r="N15" t="n">
        <v>56.3</v>
      </c>
      <c r="O15" t="n">
        <v>29621.44</v>
      </c>
      <c r="P15" t="n">
        <v>275.53</v>
      </c>
      <c r="Q15" t="n">
        <v>1319.18</v>
      </c>
      <c r="R15" t="n">
        <v>108.84</v>
      </c>
      <c r="S15" t="n">
        <v>59.92</v>
      </c>
      <c r="T15" t="n">
        <v>24184.5</v>
      </c>
      <c r="U15" t="n">
        <v>0.55</v>
      </c>
      <c r="V15" t="n">
        <v>0.91</v>
      </c>
      <c r="W15" t="n">
        <v>0.24</v>
      </c>
      <c r="X15" t="n">
        <v>1.47</v>
      </c>
      <c r="Y15" t="n">
        <v>1</v>
      </c>
      <c r="Z15" t="n">
        <v>10</v>
      </c>
      <c r="AA15" t="n">
        <v>352.6063541522633</v>
      </c>
      <c r="AB15" t="n">
        <v>482.4515696455929</v>
      </c>
      <c r="AC15" t="n">
        <v>436.4070689636475</v>
      </c>
      <c r="AD15" t="n">
        <v>352606.3541522634</v>
      </c>
      <c r="AE15" t="n">
        <v>482451.5696455929</v>
      </c>
      <c r="AF15" t="n">
        <v>3.897560479264149e-06</v>
      </c>
      <c r="AG15" t="n">
        <v>6.840277777777779</v>
      </c>
      <c r="AH15" t="n">
        <v>436407.0689636475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4.2822</v>
      </c>
      <c r="E16" t="n">
        <v>23.35</v>
      </c>
      <c r="F16" t="n">
        <v>18.59</v>
      </c>
      <c r="G16" t="n">
        <v>24.79</v>
      </c>
      <c r="H16" t="n">
        <v>0.34</v>
      </c>
      <c r="I16" t="n">
        <v>45</v>
      </c>
      <c r="J16" t="n">
        <v>238.71</v>
      </c>
      <c r="K16" t="n">
        <v>57.72</v>
      </c>
      <c r="L16" t="n">
        <v>4.5</v>
      </c>
      <c r="M16" t="n">
        <v>43</v>
      </c>
      <c r="N16" t="n">
        <v>56.49</v>
      </c>
      <c r="O16" t="n">
        <v>29675.01</v>
      </c>
      <c r="P16" t="n">
        <v>271.99</v>
      </c>
      <c r="Q16" t="n">
        <v>1319.19</v>
      </c>
      <c r="R16" t="n">
        <v>103.8</v>
      </c>
      <c r="S16" t="n">
        <v>59.92</v>
      </c>
      <c r="T16" t="n">
        <v>21679.2</v>
      </c>
      <c r="U16" t="n">
        <v>0.58</v>
      </c>
      <c r="V16" t="n">
        <v>0.91</v>
      </c>
      <c r="W16" t="n">
        <v>0.23</v>
      </c>
      <c r="X16" t="n">
        <v>1.31</v>
      </c>
      <c r="Y16" t="n">
        <v>1</v>
      </c>
      <c r="Z16" t="n">
        <v>10</v>
      </c>
      <c r="AA16" t="n">
        <v>347.6013935414596</v>
      </c>
      <c r="AB16" t="n">
        <v>475.6035617346128</v>
      </c>
      <c r="AC16" t="n">
        <v>430.2126253164518</v>
      </c>
      <c r="AD16" t="n">
        <v>347601.3935414596</v>
      </c>
      <c r="AE16" t="n">
        <v>475603.5617346128</v>
      </c>
      <c r="AF16" t="n">
        <v>3.945378220056482e-06</v>
      </c>
      <c r="AG16" t="n">
        <v>6.756365740740741</v>
      </c>
      <c r="AH16" t="n">
        <v>430212.6253164518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4.3296</v>
      </c>
      <c r="E17" t="n">
        <v>23.1</v>
      </c>
      <c r="F17" t="n">
        <v>18.47</v>
      </c>
      <c r="G17" t="n">
        <v>26.39</v>
      </c>
      <c r="H17" t="n">
        <v>0.35</v>
      </c>
      <c r="I17" t="n">
        <v>42</v>
      </c>
      <c r="J17" t="n">
        <v>239.14</v>
      </c>
      <c r="K17" t="n">
        <v>57.72</v>
      </c>
      <c r="L17" t="n">
        <v>4.75</v>
      </c>
      <c r="M17" t="n">
        <v>40</v>
      </c>
      <c r="N17" t="n">
        <v>56.67</v>
      </c>
      <c r="O17" t="n">
        <v>29728.63</v>
      </c>
      <c r="P17" t="n">
        <v>269.44</v>
      </c>
      <c r="Q17" t="n">
        <v>1319.3</v>
      </c>
      <c r="R17" t="n">
        <v>99.72</v>
      </c>
      <c r="S17" t="n">
        <v>59.92</v>
      </c>
      <c r="T17" t="n">
        <v>19652.72</v>
      </c>
      <c r="U17" t="n">
        <v>0.6</v>
      </c>
      <c r="V17" t="n">
        <v>0.92</v>
      </c>
      <c r="W17" t="n">
        <v>0.23</v>
      </c>
      <c r="X17" t="n">
        <v>1.2</v>
      </c>
      <c r="Y17" t="n">
        <v>1</v>
      </c>
      <c r="Z17" t="n">
        <v>10</v>
      </c>
      <c r="AA17" t="n">
        <v>343.5653056306012</v>
      </c>
      <c r="AB17" t="n">
        <v>470.0812081953443</v>
      </c>
      <c r="AC17" t="n">
        <v>425.2173174482992</v>
      </c>
      <c r="AD17" t="n">
        <v>343565.3056306012</v>
      </c>
      <c r="AE17" t="n">
        <v>470081.2081953443</v>
      </c>
      <c r="AF17" t="n">
        <v>3.989049913959308e-06</v>
      </c>
      <c r="AG17" t="n">
        <v>6.684027777777779</v>
      </c>
      <c r="AH17" t="n">
        <v>425217.3174482993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4.3607</v>
      </c>
      <c r="E18" t="n">
        <v>22.93</v>
      </c>
      <c r="F18" t="n">
        <v>18.4</v>
      </c>
      <c r="G18" t="n">
        <v>27.6</v>
      </c>
      <c r="H18" t="n">
        <v>0.37</v>
      </c>
      <c r="I18" t="n">
        <v>40</v>
      </c>
      <c r="J18" t="n">
        <v>239.58</v>
      </c>
      <c r="K18" t="n">
        <v>57.72</v>
      </c>
      <c r="L18" t="n">
        <v>5</v>
      </c>
      <c r="M18" t="n">
        <v>38</v>
      </c>
      <c r="N18" t="n">
        <v>56.86</v>
      </c>
      <c r="O18" t="n">
        <v>29782.33</v>
      </c>
      <c r="P18" t="n">
        <v>266.95</v>
      </c>
      <c r="Q18" t="n">
        <v>1319.15</v>
      </c>
      <c r="R18" t="n">
        <v>97.25</v>
      </c>
      <c r="S18" t="n">
        <v>59.92</v>
      </c>
      <c r="T18" t="n">
        <v>18430.37</v>
      </c>
      <c r="U18" t="n">
        <v>0.62</v>
      </c>
      <c r="V18" t="n">
        <v>0.92</v>
      </c>
      <c r="W18" t="n">
        <v>0.23</v>
      </c>
      <c r="X18" t="n">
        <v>1.12</v>
      </c>
      <c r="Y18" t="n">
        <v>1</v>
      </c>
      <c r="Z18" t="n">
        <v>10</v>
      </c>
      <c r="AA18" t="n">
        <v>340.5364846184916</v>
      </c>
      <c r="AB18" t="n">
        <v>465.9370416644234</v>
      </c>
      <c r="AC18" t="n">
        <v>421.4686643547153</v>
      </c>
      <c r="AD18" t="n">
        <v>340536.4846184916</v>
      </c>
      <c r="AE18" t="n">
        <v>465937.0416644234</v>
      </c>
      <c r="AF18" t="n">
        <v>4.017703704684579e-06</v>
      </c>
      <c r="AG18" t="n">
        <v>6.634837962962963</v>
      </c>
      <c r="AH18" t="n">
        <v>421468.6643547153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4.3871</v>
      </c>
      <c r="E19" t="n">
        <v>22.79</v>
      </c>
      <c r="F19" t="n">
        <v>18.35</v>
      </c>
      <c r="G19" t="n">
        <v>28.98</v>
      </c>
      <c r="H19" t="n">
        <v>0.39</v>
      </c>
      <c r="I19" t="n">
        <v>38</v>
      </c>
      <c r="J19" t="n">
        <v>240.02</v>
      </c>
      <c r="K19" t="n">
        <v>57.72</v>
      </c>
      <c r="L19" t="n">
        <v>5.25</v>
      </c>
      <c r="M19" t="n">
        <v>36</v>
      </c>
      <c r="N19" t="n">
        <v>57.04</v>
      </c>
      <c r="O19" t="n">
        <v>29836.09</v>
      </c>
      <c r="P19" t="n">
        <v>265.02</v>
      </c>
      <c r="Q19" t="n">
        <v>1319.14</v>
      </c>
      <c r="R19" t="n">
        <v>95.73999999999999</v>
      </c>
      <c r="S19" t="n">
        <v>59.92</v>
      </c>
      <c r="T19" t="n">
        <v>17685.04</v>
      </c>
      <c r="U19" t="n">
        <v>0.63</v>
      </c>
      <c r="V19" t="n">
        <v>0.93</v>
      </c>
      <c r="W19" t="n">
        <v>0.23</v>
      </c>
      <c r="X19" t="n">
        <v>1.08</v>
      </c>
      <c r="Y19" t="n">
        <v>1</v>
      </c>
      <c r="Z19" t="n">
        <v>10</v>
      </c>
      <c r="AA19" t="n">
        <v>325.7190783806163</v>
      </c>
      <c r="AB19" t="n">
        <v>445.6632127519351</v>
      </c>
      <c r="AC19" t="n">
        <v>403.1297412191372</v>
      </c>
      <c r="AD19" t="n">
        <v>325719.0783806163</v>
      </c>
      <c r="AE19" t="n">
        <v>445663.2127519351</v>
      </c>
      <c r="AF19" t="n">
        <v>4.042027179769697e-06</v>
      </c>
      <c r="AG19" t="n">
        <v>6.594328703703703</v>
      </c>
      <c r="AH19" t="n">
        <v>403129.7412191372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4.4191</v>
      </c>
      <c r="E20" t="n">
        <v>22.63</v>
      </c>
      <c r="F20" t="n">
        <v>18.28</v>
      </c>
      <c r="G20" t="n">
        <v>30.47</v>
      </c>
      <c r="H20" t="n">
        <v>0.41</v>
      </c>
      <c r="I20" t="n">
        <v>36</v>
      </c>
      <c r="J20" t="n">
        <v>240.45</v>
      </c>
      <c r="K20" t="n">
        <v>57.72</v>
      </c>
      <c r="L20" t="n">
        <v>5.5</v>
      </c>
      <c r="M20" t="n">
        <v>34</v>
      </c>
      <c r="N20" t="n">
        <v>57.23</v>
      </c>
      <c r="O20" t="n">
        <v>29890.04</v>
      </c>
      <c r="P20" t="n">
        <v>263.13</v>
      </c>
      <c r="Q20" t="n">
        <v>1319.3</v>
      </c>
      <c r="R20" t="n">
        <v>93.34</v>
      </c>
      <c r="S20" t="n">
        <v>59.92</v>
      </c>
      <c r="T20" t="n">
        <v>16494.1</v>
      </c>
      <c r="U20" t="n">
        <v>0.64</v>
      </c>
      <c r="V20" t="n">
        <v>0.93</v>
      </c>
      <c r="W20" t="n">
        <v>0.22</v>
      </c>
      <c r="X20" t="n">
        <v>1</v>
      </c>
      <c r="Y20" t="n">
        <v>1</v>
      </c>
      <c r="Z20" t="n">
        <v>10</v>
      </c>
      <c r="AA20" t="n">
        <v>323.0566657184609</v>
      </c>
      <c r="AB20" t="n">
        <v>442.0203822902171</v>
      </c>
      <c r="AC20" t="n">
        <v>399.8345773839409</v>
      </c>
      <c r="AD20" t="n">
        <v>323056.6657184609</v>
      </c>
      <c r="AE20" t="n">
        <v>442020.3822902171</v>
      </c>
      <c r="AF20" t="n">
        <v>4.07151017987287e-06</v>
      </c>
      <c r="AG20" t="n">
        <v>6.548032407407407</v>
      </c>
      <c r="AH20" t="n">
        <v>399834.5773839409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4.4498</v>
      </c>
      <c r="E21" t="n">
        <v>22.47</v>
      </c>
      <c r="F21" t="n">
        <v>18.21</v>
      </c>
      <c r="G21" t="n">
        <v>32.14</v>
      </c>
      <c r="H21" t="n">
        <v>0.42</v>
      </c>
      <c r="I21" t="n">
        <v>34</v>
      </c>
      <c r="J21" t="n">
        <v>240.89</v>
      </c>
      <c r="K21" t="n">
        <v>57.72</v>
      </c>
      <c r="L21" t="n">
        <v>5.75</v>
      </c>
      <c r="M21" t="n">
        <v>32</v>
      </c>
      <c r="N21" t="n">
        <v>57.42</v>
      </c>
      <c r="O21" t="n">
        <v>29943.94</v>
      </c>
      <c r="P21" t="n">
        <v>261.01</v>
      </c>
      <c r="Q21" t="n">
        <v>1319.28</v>
      </c>
      <c r="R21" t="n">
        <v>91.17</v>
      </c>
      <c r="S21" t="n">
        <v>59.92</v>
      </c>
      <c r="T21" t="n">
        <v>15418.28</v>
      </c>
      <c r="U21" t="n">
        <v>0.66</v>
      </c>
      <c r="V21" t="n">
        <v>0.93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320.3637596553266</v>
      </c>
      <c r="AB21" t="n">
        <v>438.335829412006</v>
      </c>
      <c r="AC21" t="n">
        <v>396.5016730611238</v>
      </c>
      <c r="AD21" t="n">
        <v>320363.7596553267</v>
      </c>
      <c r="AE21" t="n">
        <v>438335.829412006</v>
      </c>
      <c r="AF21" t="n">
        <v>4.099795433096851e-06</v>
      </c>
      <c r="AG21" t="n">
        <v>6.501736111111111</v>
      </c>
      <c r="AH21" t="n">
        <v>396501.6730611238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4.4795</v>
      </c>
      <c r="E22" t="n">
        <v>22.32</v>
      </c>
      <c r="F22" t="n">
        <v>18.16</v>
      </c>
      <c r="G22" t="n">
        <v>34.05</v>
      </c>
      <c r="H22" t="n">
        <v>0.44</v>
      </c>
      <c r="I22" t="n">
        <v>32</v>
      </c>
      <c r="J22" t="n">
        <v>241.33</v>
      </c>
      <c r="K22" t="n">
        <v>57.72</v>
      </c>
      <c r="L22" t="n">
        <v>6</v>
      </c>
      <c r="M22" t="n">
        <v>30</v>
      </c>
      <c r="N22" t="n">
        <v>57.6</v>
      </c>
      <c r="O22" t="n">
        <v>29997.9</v>
      </c>
      <c r="P22" t="n">
        <v>258.69</v>
      </c>
      <c r="Q22" t="n">
        <v>1319.12</v>
      </c>
      <c r="R22" t="n">
        <v>89.2</v>
      </c>
      <c r="S22" t="n">
        <v>59.92</v>
      </c>
      <c r="T22" t="n">
        <v>14445.83</v>
      </c>
      <c r="U22" t="n">
        <v>0.67</v>
      </c>
      <c r="V22" t="n">
        <v>0.9399999999999999</v>
      </c>
      <c r="W22" t="n">
        <v>0.22</v>
      </c>
      <c r="X22" t="n">
        <v>0.88</v>
      </c>
      <c r="Y22" t="n">
        <v>1</v>
      </c>
      <c r="Z22" t="n">
        <v>10</v>
      </c>
      <c r="AA22" t="n">
        <v>317.5267108509125</v>
      </c>
      <c r="AB22" t="n">
        <v>434.4540540760468</v>
      </c>
      <c r="AC22" t="n">
        <v>392.9903689151227</v>
      </c>
      <c r="AD22" t="n">
        <v>317526.7108509126</v>
      </c>
      <c r="AE22" t="n">
        <v>434454.0540760468</v>
      </c>
      <c r="AF22" t="n">
        <v>4.127159342567609e-06</v>
      </c>
      <c r="AG22" t="n">
        <v>6.458333333333333</v>
      </c>
      <c r="AH22" t="n">
        <v>392990.3689151227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4.4944</v>
      </c>
      <c r="E23" t="n">
        <v>22.25</v>
      </c>
      <c r="F23" t="n">
        <v>18.13</v>
      </c>
      <c r="G23" t="n">
        <v>35.09</v>
      </c>
      <c r="H23" t="n">
        <v>0.46</v>
      </c>
      <c r="I23" t="n">
        <v>31</v>
      </c>
      <c r="J23" t="n">
        <v>241.77</v>
      </c>
      <c r="K23" t="n">
        <v>57.72</v>
      </c>
      <c r="L23" t="n">
        <v>6.25</v>
      </c>
      <c r="M23" t="n">
        <v>29</v>
      </c>
      <c r="N23" t="n">
        <v>57.79</v>
      </c>
      <c r="O23" t="n">
        <v>30051.93</v>
      </c>
      <c r="P23" t="n">
        <v>256.95</v>
      </c>
      <c r="Q23" t="n">
        <v>1319.17</v>
      </c>
      <c r="R23" t="n">
        <v>88.26000000000001</v>
      </c>
      <c r="S23" t="n">
        <v>59.92</v>
      </c>
      <c r="T23" t="n">
        <v>13978.66</v>
      </c>
      <c r="U23" t="n">
        <v>0.68</v>
      </c>
      <c r="V23" t="n">
        <v>0.9399999999999999</v>
      </c>
      <c r="W23" t="n">
        <v>0.21</v>
      </c>
      <c r="X23" t="n">
        <v>0.85</v>
      </c>
      <c r="Y23" t="n">
        <v>1</v>
      </c>
      <c r="Z23" t="n">
        <v>10</v>
      </c>
      <c r="AA23" t="n">
        <v>315.8787301240428</v>
      </c>
      <c r="AB23" t="n">
        <v>432.1992141417653</v>
      </c>
      <c r="AC23" t="n">
        <v>390.9507277394812</v>
      </c>
      <c r="AD23" t="n">
        <v>315878.7301240428</v>
      </c>
      <c r="AE23" t="n">
        <v>432199.2141417653</v>
      </c>
      <c r="AF23" t="n">
        <v>4.140887364490649e-06</v>
      </c>
      <c r="AG23" t="n">
        <v>6.438078703703703</v>
      </c>
      <c r="AH23" t="n">
        <v>390950.7277394812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4.5127</v>
      </c>
      <c r="E24" t="n">
        <v>22.16</v>
      </c>
      <c r="F24" t="n">
        <v>18.08</v>
      </c>
      <c r="G24" t="n">
        <v>36.17</v>
      </c>
      <c r="H24" t="n">
        <v>0.48</v>
      </c>
      <c r="I24" t="n">
        <v>30</v>
      </c>
      <c r="J24" t="n">
        <v>242.2</v>
      </c>
      <c r="K24" t="n">
        <v>57.72</v>
      </c>
      <c r="L24" t="n">
        <v>6.5</v>
      </c>
      <c r="M24" t="n">
        <v>28</v>
      </c>
      <c r="N24" t="n">
        <v>57.98</v>
      </c>
      <c r="O24" t="n">
        <v>30106.03</v>
      </c>
      <c r="P24" t="n">
        <v>255.42</v>
      </c>
      <c r="Q24" t="n">
        <v>1319.1</v>
      </c>
      <c r="R24" t="n">
        <v>86.86</v>
      </c>
      <c r="S24" t="n">
        <v>59.92</v>
      </c>
      <c r="T24" t="n">
        <v>13287.39</v>
      </c>
      <c r="U24" t="n">
        <v>0.6899999999999999</v>
      </c>
      <c r="V24" t="n">
        <v>0.9399999999999999</v>
      </c>
      <c r="W24" t="n">
        <v>0.21</v>
      </c>
      <c r="X24" t="n">
        <v>0.8100000000000001</v>
      </c>
      <c r="Y24" t="n">
        <v>1</v>
      </c>
      <c r="Z24" t="n">
        <v>10</v>
      </c>
      <c r="AA24" t="n">
        <v>314.1589289090951</v>
      </c>
      <c r="AB24" t="n">
        <v>429.8461062471989</v>
      </c>
      <c r="AC24" t="n">
        <v>388.8221971597646</v>
      </c>
      <c r="AD24" t="n">
        <v>314158.9289090951</v>
      </c>
      <c r="AE24" t="n">
        <v>429846.1062471989</v>
      </c>
      <c r="AF24" t="n">
        <v>4.157747955174651e-06</v>
      </c>
      <c r="AG24" t="n">
        <v>6.412037037037037</v>
      </c>
      <c r="AH24" t="n">
        <v>388822.1971597646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4.5436</v>
      </c>
      <c r="E25" t="n">
        <v>22.01</v>
      </c>
      <c r="F25" t="n">
        <v>18.02</v>
      </c>
      <c r="G25" t="n">
        <v>38.62</v>
      </c>
      <c r="H25" t="n">
        <v>0.49</v>
      </c>
      <c r="I25" t="n">
        <v>28</v>
      </c>
      <c r="J25" t="n">
        <v>242.64</v>
      </c>
      <c r="K25" t="n">
        <v>57.72</v>
      </c>
      <c r="L25" t="n">
        <v>6.75</v>
      </c>
      <c r="M25" t="n">
        <v>26</v>
      </c>
      <c r="N25" t="n">
        <v>58.17</v>
      </c>
      <c r="O25" t="n">
        <v>30160.2</v>
      </c>
      <c r="P25" t="n">
        <v>253.56</v>
      </c>
      <c r="Q25" t="n">
        <v>1319.09</v>
      </c>
      <c r="R25" t="n">
        <v>84.84</v>
      </c>
      <c r="S25" t="n">
        <v>59.92</v>
      </c>
      <c r="T25" t="n">
        <v>12283.39</v>
      </c>
      <c r="U25" t="n">
        <v>0.71</v>
      </c>
      <c r="V25" t="n">
        <v>0.9399999999999999</v>
      </c>
      <c r="W25" t="n">
        <v>0.21</v>
      </c>
      <c r="X25" t="n">
        <v>0.75</v>
      </c>
      <c r="Y25" t="n">
        <v>1</v>
      </c>
      <c r="Z25" t="n">
        <v>10</v>
      </c>
      <c r="AA25" t="n">
        <v>311.7379763749639</v>
      </c>
      <c r="AB25" t="n">
        <v>426.5336521851127</v>
      </c>
      <c r="AC25" t="n">
        <v>385.8258790643055</v>
      </c>
      <c r="AD25" t="n">
        <v>311737.9763749639</v>
      </c>
      <c r="AE25" t="n">
        <v>426533.6521851127</v>
      </c>
      <c r="AF25" t="n">
        <v>4.186217477149277e-06</v>
      </c>
      <c r="AG25" t="n">
        <v>6.36863425925926</v>
      </c>
      <c r="AH25" t="n">
        <v>385825.8790643055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4.5853</v>
      </c>
      <c r="E26" t="n">
        <v>21.81</v>
      </c>
      <c r="F26" t="n">
        <v>17.87</v>
      </c>
      <c r="G26" t="n">
        <v>39.71</v>
      </c>
      <c r="H26" t="n">
        <v>0.51</v>
      </c>
      <c r="I26" t="n">
        <v>27</v>
      </c>
      <c r="J26" t="n">
        <v>243.08</v>
      </c>
      <c r="K26" t="n">
        <v>57.72</v>
      </c>
      <c r="L26" t="n">
        <v>7</v>
      </c>
      <c r="M26" t="n">
        <v>25</v>
      </c>
      <c r="N26" t="n">
        <v>58.36</v>
      </c>
      <c r="O26" t="n">
        <v>30214.44</v>
      </c>
      <c r="P26" t="n">
        <v>249.3</v>
      </c>
      <c r="Q26" t="n">
        <v>1319.08</v>
      </c>
      <c r="R26" t="n">
        <v>79.73999999999999</v>
      </c>
      <c r="S26" t="n">
        <v>59.92</v>
      </c>
      <c r="T26" t="n">
        <v>9740.77</v>
      </c>
      <c r="U26" t="n">
        <v>0.75</v>
      </c>
      <c r="V26" t="n">
        <v>0.95</v>
      </c>
      <c r="W26" t="n">
        <v>0.2</v>
      </c>
      <c r="X26" t="n">
        <v>0.59</v>
      </c>
      <c r="Y26" t="n">
        <v>1</v>
      </c>
      <c r="Z26" t="n">
        <v>10</v>
      </c>
      <c r="AA26" t="n">
        <v>307.4135426541741</v>
      </c>
      <c r="AB26" t="n">
        <v>420.6167711877769</v>
      </c>
      <c r="AC26" t="n">
        <v>380.4736968849608</v>
      </c>
      <c r="AD26" t="n">
        <v>307413.5426541741</v>
      </c>
      <c r="AE26" t="n">
        <v>420616.7711877769</v>
      </c>
      <c r="AF26" t="n">
        <v>4.224637511658725e-06</v>
      </c>
      <c r="AG26" t="n">
        <v>6.310763888888889</v>
      </c>
      <c r="AH26" t="n">
        <v>380473.6968849608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4.5554</v>
      </c>
      <c r="E27" t="n">
        <v>21.95</v>
      </c>
      <c r="F27" t="n">
        <v>18.06</v>
      </c>
      <c r="G27" t="n">
        <v>41.67</v>
      </c>
      <c r="H27" t="n">
        <v>0.53</v>
      </c>
      <c r="I27" t="n">
        <v>26</v>
      </c>
      <c r="J27" t="n">
        <v>243.52</v>
      </c>
      <c r="K27" t="n">
        <v>57.72</v>
      </c>
      <c r="L27" t="n">
        <v>7.25</v>
      </c>
      <c r="M27" t="n">
        <v>24</v>
      </c>
      <c r="N27" t="n">
        <v>58.55</v>
      </c>
      <c r="O27" t="n">
        <v>30268.74</v>
      </c>
      <c r="P27" t="n">
        <v>251.83</v>
      </c>
      <c r="Q27" t="n">
        <v>1319.08</v>
      </c>
      <c r="R27" t="n">
        <v>86.97</v>
      </c>
      <c r="S27" t="n">
        <v>59.92</v>
      </c>
      <c r="T27" t="n">
        <v>13357.71</v>
      </c>
      <c r="U27" t="n">
        <v>0.6899999999999999</v>
      </c>
      <c r="V27" t="n">
        <v>0.9399999999999999</v>
      </c>
      <c r="W27" t="n">
        <v>0.19</v>
      </c>
      <c r="X27" t="n">
        <v>0.78</v>
      </c>
      <c r="Y27" t="n">
        <v>1</v>
      </c>
      <c r="Z27" t="n">
        <v>10</v>
      </c>
      <c r="AA27" t="n">
        <v>310.4513766519761</v>
      </c>
      <c r="AB27" t="n">
        <v>424.7732696833468</v>
      </c>
      <c r="AC27" t="n">
        <v>384.2335049977959</v>
      </c>
      <c r="AD27" t="n">
        <v>310451.3766519761</v>
      </c>
      <c r="AE27" t="n">
        <v>424773.2696833469</v>
      </c>
      <c r="AF27" t="n">
        <v>4.197089333437322e-06</v>
      </c>
      <c r="AG27" t="n">
        <v>6.351273148148148</v>
      </c>
      <c r="AH27" t="n">
        <v>384233.5049977959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4.5808</v>
      </c>
      <c r="E28" t="n">
        <v>21.83</v>
      </c>
      <c r="F28" t="n">
        <v>17.98</v>
      </c>
      <c r="G28" t="n">
        <v>43.16</v>
      </c>
      <c r="H28" t="n">
        <v>0.55</v>
      </c>
      <c r="I28" t="n">
        <v>25</v>
      </c>
      <c r="J28" t="n">
        <v>243.96</v>
      </c>
      <c r="K28" t="n">
        <v>57.72</v>
      </c>
      <c r="L28" t="n">
        <v>7.5</v>
      </c>
      <c r="M28" t="n">
        <v>23</v>
      </c>
      <c r="N28" t="n">
        <v>58.74</v>
      </c>
      <c r="O28" t="n">
        <v>30323.11</v>
      </c>
      <c r="P28" t="n">
        <v>249.73</v>
      </c>
      <c r="Q28" t="n">
        <v>1319.09</v>
      </c>
      <c r="R28" t="n">
        <v>83.72</v>
      </c>
      <c r="S28" t="n">
        <v>59.92</v>
      </c>
      <c r="T28" t="n">
        <v>11738.13</v>
      </c>
      <c r="U28" t="n">
        <v>0.72</v>
      </c>
      <c r="V28" t="n">
        <v>0.9399999999999999</v>
      </c>
      <c r="W28" t="n">
        <v>0.2</v>
      </c>
      <c r="X28" t="n">
        <v>0.71</v>
      </c>
      <c r="Y28" t="n">
        <v>1</v>
      </c>
      <c r="Z28" t="n">
        <v>10</v>
      </c>
      <c r="AA28" t="n">
        <v>308.11377996057</v>
      </c>
      <c r="AB28" t="n">
        <v>421.5748667626775</v>
      </c>
      <c r="AC28" t="n">
        <v>381.3403531628884</v>
      </c>
      <c r="AD28" t="n">
        <v>308113.77996057</v>
      </c>
      <c r="AE28" t="n">
        <v>421574.8667626774</v>
      </c>
      <c r="AF28" t="n">
        <v>4.220491464769216e-06</v>
      </c>
      <c r="AG28" t="n">
        <v>6.316550925925926</v>
      </c>
      <c r="AH28" t="n">
        <v>381340.3531628884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4.5972</v>
      </c>
      <c r="E29" t="n">
        <v>21.75</v>
      </c>
      <c r="F29" t="n">
        <v>17.95</v>
      </c>
      <c r="G29" t="n">
        <v>44.88</v>
      </c>
      <c r="H29" t="n">
        <v>0.5600000000000001</v>
      </c>
      <c r="I29" t="n">
        <v>24</v>
      </c>
      <c r="J29" t="n">
        <v>244.41</v>
      </c>
      <c r="K29" t="n">
        <v>57.72</v>
      </c>
      <c r="L29" t="n">
        <v>7.75</v>
      </c>
      <c r="M29" t="n">
        <v>22</v>
      </c>
      <c r="N29" t="n">
        <v>58.93</v>
      </c>
      <c r="O29" t="n">
        <v>30377.55</v>
      </c>
      <c r="P29" t="n">
        <v>247.11</v>
      </c>
      <c r="Q29" t="n">
        <v>1319.08</v>
      </c>
      <c r="R29" t="n">
        <v>82.63</v>
      </c>
      <c r="S29" t="n">
        <v>59.92</v>
      </c>
      <c r="T29" t="n">
        <v>11201.33</v>
      </c>
      <c r="U29" t="n">
        <v>0.73</v>
      </c>
      <c r="V29" t="n">
        <v>0.95</v>
      </c>
      <c r="W29" t="n">
        <v>0.2</v>
      </c>
      <c r="X29" t="n">
        <v>0.67</v>
      </c>
      <c r="Y29" t="n">
        <v>1</v>
      </c>
      <c r="Z29" t="n">
        <v>10</v>
      </c>
      <c r="AA29" t="n">
        <v>306.0113315569389</v>
      </c>
      <c r="AB29" t="n">
        <v>418.6982041033521</v>
      </c>
      <c r="AC29" t="n">
        <v>378.7382351503476</v>
      </c>
      <c r="AD29" t="n">
        <v>306011.3315569389</v>
      </c>
      <c r="AE29" t="n">
        <v>418698.204103352</v>
      </c>
      <c r="AF29" t="n">
        <v>4.235601502322092e-06</v>
      </c>
      <c r="AG29" t="n">
        <v>6.293402777777778</v>
      </c>
      <c r="AH29" t="n">
        <v>378738.2351503476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4.6148</v>
      </c>
      <c r="E30" t="n">
        <v>21.67</v>
      </c>
      <c r="F30" t="n">
        <v>17.91</v>
      </c>
      <c r="G30" t="n">
        <v>46.73</v>
      </c>
      <c r="H30" t="n">
        <v>0.58</v>
      </c>
      <c r="I30" t="n">
        <v>23</v>
      </c>
      <c r="J30" t="n">
        <v>244.85</v>
      </c>
      <c r="K30" t="n">
        <v>57.72</v>
      </c>
      <c r="L30" t="n">
        <v>8</v>
      </c>
      <c r="M30" t="n">
        <v>21</v>
      </c>
      <c r="N30" t="n">
        <v>59.12</v>
      </c>
      <c r="O30" t="n">
        <v>30432.06</v>
      </c>
      <c r="P30" t="n">
        <v>245.5</v>
      </c>
      <c r="Q30" t="n">
        <v>1319.1</v>
      </c>
      <c r="R30" t="n">
        <v>81.40000000000001</v>
      </c>
      <c r="S30" t="n">
        <v>59.92</v>
      </c>
      <c r="T30" t="n">
        <v>10588.23</v>
      </c>
      <c r="U30" t="n">
        <v>0.74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304.3805942651809</v>
      </c>
      <c r="AB30" t="n">
        <v>416.4669573977171</v>
      </c>
      <c r="AC30" t="n">
        <v>376.7199354987239</v>
      </c>
      <c r="AD30" t="n">
        <v>304380.5942651809</v>
      </c>
      <c r="AE30" t="n">
        <v>416466.9573977171</v>
      </c>
      <c r="AF30" t="n">
        <v>4.251817152378837e-06</v>
      </c>
      <c r="AG30" t="n">
        <v>6.27025462962963</v>
      </c>
      <c r="AH30" t="n">
        <v>376719.9354987239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4.6137</v>
      </c>
      <c r="E31" t="n">
        <v>21.67</v>
      </c>
      <c r="F31" t="n">
        <v>17.92</v>
      </c>
      <c r="G31" t="n">
        <v>46.74</v>
      </c>
      <c r="H31" t="n">
        <v>0.6</v>
      </c>
      <c r="I31" t="n">
        <v>23</v>
      </c>
      <c r="J31" t="n">
        <v>245.29</v>
      </c>
      <c r="K31" t="n">
        <v>57.72</v>
      </c>
      <c r="L31" t="n">
        <v>8.25</v>
      </c>
      <c r="M31" t="n">
        <v>21</v>
      </c>
      <c r="N31" t="n">
        <v>59.32</v>
      </c>
      <c r="O31" t="n">
        <v>30486.64</v>
      </c>
      <c r="P31" t="n">
        <v>244.74</v>
      </c>
      <c r="Q31" t="n">
        <v>1319.08</v>
      </c>
      <c r="R31" t="n">
        <v>81.53</v>
      </c>
      <c r="S31" t="n">
        <v>59.92</v>
      </c>
      <c r="T31" t="n">
        <v>10657.06</v>
      </c>
      <c r="U31" t="n">
        <v>0.73</v>
      </c>
      <c r="V31" t="n">
        <v>0.95</v>
      </c>
      <c r="W31" t="n">
        <v>0.2</v>
      </c>
      <c r="X31" t="n">
        <v>0.64</v>
      </c>
      <c r="Y31" t="n">
        <v>1</v>
      </c>
      <c r="Z31" t="n">
        <v>10</v>
      </c>
      <c r="AA31" t="n">
        <v>304.0510699661171</v>
      </c>
      <c r="AB31" t="n">
        <v>416.0160877141518</v>
      </c>
      <c r="AC31" t="n">
        <v>376.3120961849587</v>
      </c>
      <c r="AD31" t="n">
        <v>304051.0699661171</v>
      </c>
      <c r="AE31" t="n">
        <v>416016.0877141518</v>
      </c>
      <c r="AF31" t="n">
        <v>4.25080367425029e-06</v>
      </c>
      <c r="AG31" t="n">
        <v>6.27025462962963</v>
      </c>
      <c r="AH31" t="n">
        <v>376312.0961849587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4.6324</v>
      </c>
      <c r="E32" t="n">
        <v>21.59</v>
      </c>
      <c r="F32" t="n">
        <v>17.88</v>
      </c>
      <c r="G32" t="n">
        <v>48.75</v>
      </c>
      <c r="H32" t="n">
        <v>0.62</v>
      </c>
      <c r="I32" t="n">
        <v>22</v>
      </c>
      <c r="J32" t="n">
        <v>245.73</v>
      </c>
      <c r="K32" t="n">
        <v>57.72</v>
      </c>
      <c r="L32" t="n">
        <v>8.5</v>
      </c>
      <c r="M32" t="n">
        <v>20</v>
      </c>
      <c r="N32" t="n">
        <v>59.51</v>
      </c>
      <c r="O32" t="n">
        <v>30541.29</v>
      </c>
      <c r="P32" t="n">
        <v>242.99</v>
      </c>
      <c r="Q32" t="n">
        <v>1319.08</v>
      </c>
      <c r="R32" t="n">
        <v>80.12</v>
      </c>
      <c r="S32" t="n">
        <v>59.92</v>
      </c>
      <c r="T32" t="n">
        <v>9955.67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302.3190177238853</v>
      </c>
      <c r="AB32" t="n">
        <v>413.6462174235784</v>
      </c>
      <c r="AC32" t="n">
        <v>374.1684029887837</v>
      </c>
      <c r="AD32" t="n">
        <v>302319.0177238854</v>
      </c>
      <c r="AE32" t="n">
        <v>413646.2174235784</v>
      </c>
      <c r="AF32" t="n">
        <v>4.268032802435582e-06</v>
      </c>
      <c r="AG32" t="n">
        <v>6.247106481481482</v>
      </c>
      <c r="AH32" t="n">
        <v>374168.4029887837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4.6489</v>
      </c>
      <c r="E33" t="n">
        <v>21.51</v>
      </c>
      <c r="F33" t="n">
        <v>17.84</v>
      </c>
      <c r="G33" t="n">
        <v>50.98</v>
      </c>
      <c r="H33" t="n">
        <v>0.63</v>
      </c>
      <c r="I33" t="n">
        <v>21</v>
      </c>
      <c r="J33" t="n">
        <v>246.18</v>
      </c>
      <c r="K33" t="n">
        <v>57.72</v>
      </c>
      <c r="L33" t="n">
        <v>8.75</v>
      </c>
      <c r="M33" t="n">
        <v>19</v>
      </c>
      <c r="N33" t="n">
        <v>59.7</v>
      </c>
      <c r="O33" t="n">
        <v>30596.01</v>
      </c>
      <c r="P33" t="n">
        <v>241.69</v>
      </c>
      <c r="Q33" t="n">
        <v>1319.14</v>
      </c>
      <c r="R33" t="n">
        <v>79.15000000000001</v>
      </c>
      <c r="S33" t="n">
        <v>59.92</v>
      </c>
      <c r="T33" t="n">
        <v>9473.290000000001</v>
      </c>
      <c r="U33" t="n">
        <v>0.76</v>
      </c>
      <c r="V33" t="n">
        <v>0.95</v>
      </c>
      <c r="W33" t="n">
        <v>0.2</v>
      </c>
      <c r="X33" t="n">
        <v>0.57</v>
      </c>
      <c r="Y33" t="n">
        <v>1</v>
      </c>
      <c r="Z33" t="n">
        <v>10</v>
      </c>
      <c r="AA33" t="n">
        <v>300.9168056246223</v>
      </c>
      <c r="AB33" t="n">
        <v>411.7276489681347</v>
      </c>
      <c r="AC33" t="n">
        <v>372.4329400139998</v>
      </c>
      <c r="AD33" t="n">
        <v>300916.8056246223</v>
      </c>
      <c r="AE33" t="n">
        <v>411727.6489681347</v>
      </c>
      <c r="AF33" t="n">
        <v>4.283234974363781e-06</v>
      </c>
      <c r="AG33" t="n">
        <v>6.223958333333335</v>
      </c>
      <c r="AH33" t="n">
        <v>372432.9400139998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4.6679</v>
      </c>
      <c r="E34" t="n">
        <v>21.42</v>
      </c>
      <c r="F34" t="n">
        <v>17.8</v>
      </c>
      <c r="G34" t="n">
        <v>53.41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18</v>
      </c>
      <c r="N34" t="n">
        <v>59.9</v>
      </c>
      <c r="O34" t="n">
        <v>30650.8</v>
      </c>
      <c r="P34" t="n">
        <v>238.95</v>
      </c>
      <c r="Q34" t="n">
        <v>1319.15</v>
      </c>
      <c r="R34" t="n">
        <v>77.67</v>
      </c>
      <c r="S34" t="n">
        <v>59.92</v>
      </c>
      <c r="T34" t="n">
        <v>8741.610000000001</v>
      </c>
      <c r="U34" t="n">
        <v>0.77</v>
      </c>
      <c r="V34" t="n">
        <v>0.95</v>
      </c>
      <c r="W34" t="n">
        <v>0.2</v>
      </c>
      <c r="X34" t="n">
        <v>0.53</v>
      </c>
      <c r="Y34" t="n">
        <v>1</v>
      </c>
      <c r="Z34" t="n">
        <v>10</v>
      </c>
      <c r="AA34" t="n">
        <v>298.6863899286863</v>
      </c>
      <c r="AB34" t="n">
        <v>408.6758958139592</v>
      </c>
      <c r="AC34" t="n">
        <v>369.6724418976963</v>
      </c>
      <c r="AD34" t="n">
        <v>298686.3899286863</v>
      </c>
      <c r="AE34" t="n">
        <v>408675.8958139592</v>
      </c>
      <c r="AF34" t="n">
        <v>4.30074050567504e-06</v>
      </c>
      <c r="AG34" t="n">
        <v>6.197916666666668</v>
      </c>
      <c r="AH34" t="n">
        <v>369672.4418976963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4.6661</v>
      </c>
      <c r="E35" t="n">
        <v>21.43</v>
      </c>
      <c r="F35" t="n">
        <v>17.81</v>
      </c>
      <c r="G35" t="n">
        <v>53.43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18</v>
      </c>
      <c r="N35" t="n">
        <v>60.09</v>
      </c>
      <c r="O35" t="n">
        <v>30705.66</v>
      </c>
      <c r="P35" t="n">
        <v>237.88</v>
      </c>
      <c r="Q35" t="n">
        <v>1319.16</v>
      </c>
      <c r="R35" t="n">
        <v>78.01000000000001</v>
      </c>
      <c r="S35" t="n">
        <v>59.92</v>
      </c>
      <c r="T35" t="n">
        <v>8908.99</v>
      </c>
      <c r="U35" t="n">
        <v>0.77</v>
      </c>
      <c r="V35" t="n">
        <v>0.95</v>
      </c>
      <c r="W35" t="n">
        <v>0.2</v>
      </c>
      <c r="X35" t="n">
        <v>0.53</v>
      </c>
      <c r="Y35" t="n">
        <v>1</v>
      </c>
      <c r="Z35" t="n">
        <v>10</v>
      </c>
      <c r="AA35" t="n">
        <v>298.2241792859439</v>
      </c>
      <c r="AB35" t="n">
        <v>408.0434788212647</v>
      </c>
      <c r="AC35" t="n">
        <v>369.1003818951818</v>
      </c>
      <c r="AD35" t="n">
        <v>298224.1792859439</v>
      </c>
      <c r="AE35" t="n">
        <v>408043.4788212647</v>
      </c>
      <c r="AF35" t="n">
        <v>4.299082086919237e-06</v>
      </c>
      <c r="AG35" t="n">
        <v>6.200810185185186</v>
      </c>
      <c r="AH35" t="n">
        <v>369100.3818951818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17.77</v>
      </c>
      <c r="G36" t="n">
        <v>56.12</v>
      </c>
      <c r="H36" t="n">
        <v>0.68</v>
      </c>
      <c r="I36" t="n">
        <v>19</v>
      </c>
      <c r="J36" t="n">
        <v>247.51</v>
      </c>
      <c r="K36" t="n">
        <v>57.72</v>
      </c>
      <c r="L36" t="n">
        <v>9.5</v>
      </c>
      <c r="M36" t="n">
        <v>17</v>
      </c>
      <c r="N36" t="n">
        <v>60.29</v>
      </c>
      <c r="O36" t="n">
        <v>30760.6</v>
      </c>
      <c r="P36" t="n">
        <v>236.17</v>
      </c>
      <c r="Q36" t="n">
        <v>1319.08</v>
      </c>
      <c r="R36" t="n">
        <v>76.63</v>
      </c>
      <c r="S36" t="n">
        <v>59.92</v>
      </c>
      <c r="T36" t="n">
        <v>8225.25</v>
      </c>
      <c r="U36" t="n">
        <v>0.78</v>
      </c>
      <c r="V36" t="n">
        <v>0.96</v>
      </c>
      <c r="W36" t="n">
        <v>0.19</v>
      </c>
      <c r="X36" t="n">
        <v>0.49</v>
      </c>
      <c r="Y36" t="n">
        <v>1</v>
      </c>
      <c r="Z36" t="n">
        <v>10</v>
      </c>
      <c r="AA36" t="n">
        <v>296.5446015123458</v>
      </c>
      <c r="AB36" t="n">
        <v>405.7454064136861</v>
      </c>
      <c r="AC36" t="n">
        <v>367.0216342928176</v>
      </c>
      <c r="AD36" t="n">
        <v>296544.6015123458</v>
      </c>
      <c r="AE36" t="n">
        <v>405745.4064136861</v>
      </c>
      <c r="AF36" t="n">
        <v>4.316587618230496e-06</v>
      </c>
      <c r="AG36" t="n">
        <v>6.174768518518519</v>
      </c>
      <c r="AH36" t="n">
        <v>367021.6342928176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4.6873</v>
      </c>
      <c r="E37" t="n">
        <v>21.33</v>
      </c>
      <c r="F37" t="n">
        <v>17.76</v>
      </c>
      <c r="G37" t="n">
        <v>56.08</v>
      </c>
      <c r="H37" t="n">
        <v>0.7</v>
      </c>
      <c r="I37" t="n">
        <v>19</v>
      </c>
      <c r="J37" t="n">
        <v>247.96</v>
      </c>
      <c r="K37" t="n">
        <v>57.72</v>
      </c>
      <c r="L37" t="n">
        <v>9.75</v>
      </c>
      <c r="M37" t="n">
        <v>17</v>
      </c>
      <c r="N37" t="n">
        <v>60.48</v>
      </c>
      <c r="O37" t="n">
        <v>30815.6</v>
      </c>
      <c r="P37" t="n">
        <v>235.42</v>
      </c>
      <c r="Q37" t="n">
        <v>1319.09</v>
      </c>
      <c r="R37" t="n">
        <v>76.06999999999999</v>
      </c>
      <c r="S37" t="n">
        <v>59.92</v>
      </c>
      <c r="T37" t="n">
        <v>7943.18</v>
      </c>
      <c r="U37" t="n">
        <v>0.79</v>
      </c>
      <c r="V37" t="n">
        <v>0.96</v>
      </c>
      <c r="W37" t="n">
        <v>0.2</v>
      </c>
      <c r="X37" t="n">
        <v>0.48</v>
      </c>
      <c r="Y37" t="n">
        <v>1</v>
      </c>
      <c r="Z37" t="n">
        <v>10</v>
      </c>
      <c r="AA37" t="n">
        <v>296.0520198350039</v>
      </c>
      <c r="AB37" t="n">
        <v>405.071434431577</v>
      </c>
      <c r="AC37" t="n">
        <v>366.4119852507554</v>
      </c>
      <c r="AD37" t="n">
        <v>296052.0198350039</v>
      </c>
      <c r="AE37" t="n">
        <v>405071.434431577</v>
      </c>
      <c r="AF37" t="n">
        <v>4.318614574487588e-06</v>
      </c>
      <c r="AG37" t="n">
        <v>6.171875</v>
      </c>
      <c r="AH37" t="n">
        <v>366411.9852507554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4.7068</v>
      </c>
      <c r="E38" t="n">
        <v>21.25</v>
      </c>
      <c r="F38" t="n">
        <v>17.72</v>
      </c>
      <c r="G38" t="n">
        <v>59.06</v>
      </c>
      <c r="H38" t="n">
        <v>0.72</v>
      </c>
      <c r="I38" t="n">
        <v>18</v>
      </c>
      <c r="J38" t="n">
        <v>248.4</v>
      </c>
      <c r="K38" t="n">
        <v>57.72</v>
      </c>
      <c r="L38" t="n">
        <v>10</v>
      </c>
      <c r="M38" t="n">
        <v>16</v>
      </c>
      <c r="N38" t="n">
        <v>60.68</v>
      </c>
      <c r="O38" t="n">
        <v>30870.67</v>
      </c>
      <c r="P38" t="n">
        <v>232.93</v>
      </c>
      <c r="Q38" t="n">
        <v>1319.12</v>
      </c>
      <c r="R38" t="n">
        <v>75.22</v>
      </c>
      <c r="S38" t="n">
        <v>59.92</v>
      </c>
      <c r="T38" t="n">
        <v>7523.41</v>
      </c>
      <c r="U38" t="n">
        <v>0.8</v>
      </c>
      <c r="V38" t="n">
        <v>0.96</v>
      </c>
      <c r="W38" t="n">
        <v>0.18</v>
      </c>
      <c r="X38" t="n">
        <v>0.44</v>
      </c>
      <c r="Y38" t="n">
        <v>1</v>
      </c>
      <c r="Z38" t="n">
        <v>10</v>
      </c>
      <c r="AA38" t="n">
        <v>293.9702633626059</v>
      </c>
      <c r="AB38" t="n">
        <v>402.2230833854282</v>
      </c>
      <c r="AC38" t="n">
        <v>363.8354768307652</v>
      </c>
      <c r="AD38" t="n">
        <v>293970.2633626059</v>
      </c>
      <c r="AE38" t="n">
        <v>402223.0833854282</v>
      </c>
      <c r="AF38" t="n">
        <v>4.33658077767546e-06</v>
      </c>
      <c r="AG38" t="n">
        <v>6.148726851851852</v>
      </c>
      <c r="AH38" t="n">
        <v>363835.4768307653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4.6924</v>
      </c>
      <c r="E39" t="n">
        <v>21.31</v>
      </c>
      <c r="F39" t="n">
        <v>17.78</v>
      </c>
      <c r="G39" t="n">
        <v>59.27</v>
      </c>
      <c r="H39" t="n">
        <v>0.73</v>
      </c>
      <c r="I39" t="n">
        <v>18</v>
      </c>
      <c r="J39" t="n">
        <v>248.85</v>
      </c>
      <c r="K39" t="n">
        <v>57.72</v>
      </c>
      <c r="L39" t="n">
        <v>10.25</v>
      </c>
      <c r="M39" t="n">
        <v>16</v>
      </c>
      <c r="N39" t="n">
        <v>60.88</v>
      </c>
      <c r="O39" t="n">
        <v>30925.82</v>
      </c>
      <c r="P39" t="n">
        <v>232.63</v>
      </c>
      <c r="Q39" t="n">
        <v>1319.1</v>
      </c>
      <c r="R39" t="n">
        <v>77.3</v>
      </c>
      <c r="S39" t="n">
        <v>59.92</v>
      </c>
      <c r="T39" t="n">
        <v>8565.9</v>
      </c>
      <c r="U39" t="n">
        <v>0.78</v>
      </c>
      <c r="V39" t="n">
        <v>0.96</v>
      </c>
      <c r="W39" t="n">
        <v>0.19</v>
      </c>
      <c r="X39" t="n">
        <v>0.51</v>
      </c>
      <c r="Y39" t="n">
        <v>1</v>
      </c>
      <c r="Z39" t="n">
        <v>10</v>
      </c>
      <c r="AA39" t="n">
        <v>294.4836957700959</v>
      </c>
      <c r="AB39" t="n">
        <v>402.9255842563952</v>
      </c>
      <c r="AC39" t="n">
        <v>364.4709320045733</v>
      </c>
      <c r="AD39" t="n">
        <v>294483.6957700959</v>
      </c>
      <c r="AE39" t="n">
        <v>402925.5842563952</v>
      </c>
      <c r="AF39" t="n">
        <v>4.323313427629032e-06</v>
      </c>
      <c r="AG39" t="n">
        <v>6.166087962962963</v>
      </c>
      <c r="AH39" t="n">
        <v>364470.9320045733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4.7096</v>
      </c>
      <c r="E40" t="n">
        <v>21.23</v>
      </c>
      <c r="F40" t="n">
        <v>17.75</v>
      </c>
      <c r="G40" t="n">
        <v>62.65</v>
      </c>
      <c r="H40" t="n">
        <v>0.75</v>
      </c>
      <c r="I40" t="n">
        <v>17</v>
      </c>
      <c r="J40" t="n">
        <v>249.3</v>
      </c>
      <c r="K40" t="n">
        <v>57.72</v>
      </c>
      <c r="L40" t="n">
        <v>10.5</v>
      </c>
      <c r="M40" t="n">
        <v>15</v>
      </c>
      <c r="N40" t="n">
        <v>61.07</v>
      </c>
      <c r="O40" t="n">
        <v>30981.04</v>
      </c>
      <c r="P40" t="n">
        <v>231.29</v>
      </c>
      <c r="Q40" t="n">
        <v>1319.11</v>
      </c>
      <c r="R40" t="n">
        <v>76.08</v>
      </c>
      <c r="S40" t="n">
        <v>59.92</v>
      </c>
      <c r="T40" t="n">
        <v>7960.2</v>
      </c>
      <c r="U40" t="n">
        <v>0.79</v>
      </c>
      <c r="V40" t="n">
        <v>0.96</v>
      </c>
      <c r="W40" t="n">
        <v>0.19</v>
      </c>
      <c r="X40" t="n">
        <v>0.47</v>
      </c>
      <c r="Y40" t="n">
        <v>1</v>
      </c>
      <c r="Z40" t="n">
        <v>10</v>
      </c>
      <c r="AA40" t="n">
        <v>293.1079201018832</v>
      </c>
      <c r="AB40" t="n">
        <v>401.0431872922077</v>
      </c>
      <c r="AC40" t="n">
        <v>362.7681883646871</v>
      </c>
      <c r="AD40" t="n">
        <v>293107.9201018832</v>
      </c>
      <c r="AE40" t="n">
        <v>401043.1872922077</v>
      </c>
      <c r="AF40" t="n">
        <v>4.339160540184487e-06</v>
      </c>
      <c r="AG40" t="n">
        <v>6.142939814814816</v>
      </c>
      <c r="AH40" t="n">
        <v>362768.1883646871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4.7089</v>
      </c>
      <c r="E41" t="n">
        <v>21.24</v>
      </c>
      <c r="F41" t="n">
        <v>17.75</v>
      </c>
      <c r="G41" t="n">
        <v>62.66</v>
      </c>
      <c r="H41" t="n">
        <v>0.77</v>
      </c>
      <c r="I41" t="n">
        <v>17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229.19</v>
      </c>
      <c r="Q41" t="n">
        <v>1319.09</v>
      </c>
      <c r="R41" t="n">
        <v>76.20999999999999</v>
      </c>
      <c r="S41" t="n">
        <v>59.92</v>
      </c>
      <c r="T41" t="n">
        <v>8027.06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292.0538700059659</v>
      </c>
      <c r="AB41" t="n">
        <v>399.6009894495654</v>
      </c>
      <c r="AC41" t="n">
        <v>361.4636318600092</v>
      </c>
      <c r="AD41" t="n">
        <v>292053.8700059659</v>
      </c>
      <c r="AE41" t="n">
        <v>399600.9894495654</v>
      </c>
      <c r="AF41" t="n">
        <v>4.33851559955723e-06</v>
      </c>
      <c r="AG41" t="n">
        <v>6.145833333333333</v>
      </c>
      <c r="AH41" t="n">
        <v>361463.6318600092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4.7302</v>
      </c>
      <c r="E42" t="n">
        <v>21.14</v>
      </c>
      <c r="F42" t="n">
        <v>17.7</v>
      </c>
      <c r="G42" t="n">
        <v>66.39</v>
      </c>
      <c r="H42" t="n">
        <v>0.78</v>
      </c>
      <c r="I42" t="n">
        <v>16</v>
      </c>
      <c r="J42" t="n">
        <v>250.2</v>
      </c>
      <c r="K42" t="n">
        <v>57.72</v>
      </c>
      <c r="L42" t="n">
        <v>11</v>
      </c>
      <c r="M42" t="n">
        <v>14</v>
      </c>
      <c r="N42" t="n">
        <v>61.47</v>
      </c>
      <c r="O42" t="n">
        <v>31091.69</v>
      </c>
      <c r="P42" t="n">
        <v>227.8</v>
      </c>
      <c r="Q42" t="n">
        <v>1319.08</v>
      </c>
      <c r="R42" t="n">
        <v>74.62</v>
      </c>
      <c r="S42" t="n">
        <v>59.92</v>
      </c>
      <c r="T42" t="n">
        <v>7234.83</v>
      </c>
      <c r="U42" t="n">
        <v>0.8</v>
      </c>
      <c r="V42" t="n">
        <v>0.96</v>
      </c>
      <c r="W42" t="n">
        <v>0.19</v>
      </c>
      <c r="X42" t="n">
        <v>0.43</v>
      </c>
      <c r="Y42" t="n">
        <v>1</v>
      </c>
      <c r="Z42" t="n">
        <v>10</v>
      </c>
      <c r="AA42" t="n">
        <v>290.4727046473983</v>
      </c>
      <c r="AB42" t="n">
        <v>397.4375692498807</v>
      </c>
      <c r="AC42" t="n">
        <v>359.5066854478032</v>
      </c>
      <c r="AD42" t="n">
        <v>290472.7046473983</v>
      </c>
      <c r="AE42" t="n">
        <v>397437.5692498807</v>
      </c>
      <c r="AF42" t="n">
        <v>4.358140221500905e-06</v>
      </c>
      <c r="AG42" t="n">
        <v>6.116898148148149</v>
      </c>
      <c r="AH42" t="n">
        <v>359506.6854478032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4.7268</v>
      </c>
      <c r="E43" t="n">
        <v>21.16</v>
      </c>
      <c r="F43" t="n">
        <v>17.72</v>
      </c>
      <c r="G43" t="n">
        <v>66.44</v>
      </c>
      <c r="H43" t="n">
        <v>0.8</v>
      </c>
      <c r="I43" t="n">
        <v>16</v>
      </c>
      <c r="J43" t="n">
        <v>250.65</v>
      </c>
      <c r="K43" t="n">
        <v>57.72</v>
      </c>
      <c r="L43" t="n">
        <v>11.25</v>
      </c>
      <c r="M43" t="n">
        <v>14</v>
      </c>
      <c r="N43" t="n">
        <v>61.67</v>
      </c>
      <c r="O43" t="n">
        <v>31147.12</v>
      </c>
      <c r="P43" t="n">
        <v>225.77</v>
      </c>
      <c r="Q43" t="n">
        <v>1319.17</v>
      </c>
      <c r="R43" t="n">
        <v>75.01000000000001</v>
      </c>
      <c r="S43" t="n">
        <v>59.92</v>
      </c>
      <c r="T43" t="n">
        <v>7429.57</v>
      </c>
      <c r="U43" t="n">
        <v>0.8</v>
      </c>
      <c r="V43" t="n">
        <v>0.96</v>
      </c>
      <c r="W43" t="n">
        <v>0.19</v>
      </c>
      <c r="X43" t="n">
        <v>0.44</v>
      </c>
      <c r="Y43" t="n">
        <v>1</v>
      </c>
      <c r="Z43" t="n">
        <v>10</v>
      </c>
      <c r="AA43" t="n">
        <v>289.6032997585634</v>
      </c>
      <c r="AB43" t="n">
        <v>396.24801112554</v>
      </c>
      <c r="AC43" t="n">
        <v>358.4306570812941</v>
      </c>
      <c r="AD43" t="n">
        <v>289603.2997585633</v>
      </c>
      <c r="AE43" t="n">
        <v>396248.01112554</v>
      </c>
      <c r="AF43" t="n">
        <v>4.355007652739943e-06</v>
      </c>
      <c r="AG43" t="n">
        <v>6.122685185185186</v>
      </c>
      <c r="AH43" t="n">
        <v>358430.6570812941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4.7488</v>
      </c>
      <c r="E44" t="n">
        <v>21.06</v>
      </c>
      <c r="F44" t="n">
        <v>17.67</v>
      </c>
      <c r="G44" t="n">
        <v>70.66</v>
      </c>
      <c r="H44" t="n">
        <v>0.8100000000000001</v>
      </c>
      <c r="I44" t="n">
        <v>15</v>
      </c>
      <c r="J44" t="n">
        <v>251.1</v>
      </c>
      <c r="K44" t="n">
        <v>57.72</v>
      </c>
      <c r="L44" t="n">
        <v>11.5</v>
      </c>
      <c r="M44" t="n">
        <v>13</v>
      </c>
      <c r="N44" t="n">
        <v>61.87</v>
      </c>
      <c r="O44" t="n">
        <v>31202.63</v>
      </c>
      <c r="P44" t="n">
        <v>223.82</v>
      </c>
      <c r="Q44" t="n">
        <v>1319.09</v>
      </c>
      <c r="R44" t="n">
        <v>73.23999999999999</v>
      </c>
      <c r="S44" t="n">
        <v>59.92</v>
      </c>
      <c r="T44" t="n">
        <v>6552.21</v>
      </c>
      <c r="U44" t="n">
        <v>0.82</v>
      </c>
      <c r="V44" t="n">
        <v>0.96</v>
      </c>
      <c r="W44" t="n">
        <v>0.19</v>
      </c>
      <c r="X44" t="n">
        <v>0.39</v>
      </c>
      <c r="Y44" t="n">
        <v>1</v>
      </c>
      <c r="Z44" t="n">
        <v>10</v>
      </c>
      <c r="AA44" t="n">
        <v>287.7302442809284</v>
      </c>
      <c r="AB44" t="n">
        <v>393.6852139876642</v>
      </c>
      <c r="AC44" t="n">
        <v>356.1124497053488</v>
      </c>
      <c r="AD44" t="n">
        <v>287730.2442809284</v>
      </c>
      <c r="AE44" t="n">
        <v>393685.2139876641</v>
      </c>
      <c r="AF44" t="n">
        <v>4.375277215310874e-06</v>
      </c>
      <c r="AG44" t="n">
        <v>6.09375</v>
      </c>
      <c r="AH44" t="n">
        <v>356112.4497053488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4.7482</v>
      </c>
      <c r="E45" t="n">
        <v>21.06</v>
      </c>
      <c r="F45" t="n">
        <v>17.67</v>
      </c>
      <c r="G45" t="n">
        <v>70.67</v>
      </c>
      <c r="H45" t="n">
        <v>0.83</v>
      </c>
      <c r="I45" t="n">
        <v>15</v>
      </c>
      <c r="J45" t="n">
        <v>251.55</v>
      </c>
      <c r="K45" t="n">
        <v>57.72</v>
      </c>
      <c r="L45" t="n">
        <v>11.75</v>
      </c>
      <c r="M45" t="n">
        <v>13</v>
      </c>
      <c r="N45" t="n">
        <v>62.07</v>
      </c>
      <c r="O45" t="n">
        <v>31258.21</v>
      </c>
      <c r="P45" t="n">
        <v>223.54</v>
      </c>
      <c r="Q45" t="n">
        <v>1319.11</v>
      </c>
      <c r="R45" t="n">
        <v>73.44</v>
      </c>
      <c r="S45" t="n">
        <v>59.92</v>
      </c>
      <c r="T45" t="n">
        <v>6648.26</v>
      </c>
      <c r="U45" t="n">
        <v>0.82</v>
      </c>
      <c r="V45" t="n">
        <v>0.96</v>
      </c>
      <c r="W45" t="n">
        <v>0.19</v>
      </c>
      <c r="X45" t="n">
        <v>0.39</v>
      </c>
      <c r="Y45" t="n">
        <v>1</v>
      </c>
      <c r="Z45" t="n">
        <v>10</v>
      </c>
      <c r="AA45" t="n">
        <v>287.6078319437013</v>
      </c>
      <c r="AB45" t="n">
        <v>393.5177240274189</v>
      </c>
      <c r="AC45" t="n">
        <v>355.9609447518358</v>
      </c>
      <c r="AD45" t="n">
        <v>287607.8319437013</v>
      </c>
      <c r="AE45" t="n">
        <v>393517.7240274189</v>
      </c>
      <c r="AF45" t="n">
        <v>4.37472440905894e-06</v>
      </c>
      <c r="AG45" t="n">
        <v>6.09375</v>
      </c>
      <c r="AH45" t="n">
        <v>355960.9447518358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4.7482</v>
      </c>
      <c r="E46" t="n">
        <v>21.06</v>
      </c>
      <c r="F46" t="n">
        <v>17.67</v>
      </c>
      <c r="G46" t="n">
        <v>70.67</v>
      </c>
      <c r="H46" t="n">
        <v>0.85</v>
      </c>
      <c r="I46" t="n">
        <v>15</v>
      </c>
      <c r="J46" t="n">
        <v>252</v>
      </c>
      <c r="K46" t="n">
        <v>57.72</v>
      </c>
      <c r="L46" t="n">
        <v>12</v>
      </c>
      <c r="M46" t="n">
        <v>13</v>
      </c>
      <c r="N46" t="n">
        <v>62.27</v>
      </c>
      <c r="O46" t="n">
        <v>31313.87</v>
      </c>
      <c r="P46" t="n">
        <v>219.77</v>
      </c>
      <c r="Q46" t="n">
        <v>1319.08</v>
      </c>
      <c r="R46" t="n">
        <v>73.28</v>
      </c>
      <c r="S46" t="n">
        <v>59.92</v>
      </c>
      <c r="T46" t="n">
        <v>6571.08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285.6874612958831</v>
      </c>
      <c r="AB46" t="n">
        <v>390.8901881863002</v>
      </c>
      <c r="AC46" t="n">
        <v>353.5841772436237</v>
      </c>
      <c r="AD46" t="n">
        <v>285687.4612958831</v>
      </c>
      <c r="AE46" t="n">
        <v>390890.1881863002</v>
      </c>
      <c r="AF46" t="n">
        <v>4.37472440905894e-06</v>
      </c>
      <c r="AG46" t="n">
        <v>6.09375</v>
      </c>
      <c r="AH46" t="n">
        <v>353584.1772436237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4.782</v>
      </c>
      <c r="E47" t="n">
        <v>20.91</v>
      </c>
      <c r="F47" t="n">
        <v>17.57</v>
      </c>
      <c r="G47" t="n">
        <v>75.28</v>
      </c>
      <c r="H47" t="n">
        <v>0.86</v>
      </c>
      <c r="I47" t="n">
        <v>14</v>
      </c>
      <c r="J47" t="n">
        <v>252.45</v>
      </c>
      <c r="K47" t="n">
        <v>57.72</v>
      </c>
      <c r="L47" t="n">
        <v>12.25</v>
      </c>
      <c r="M47" t="n">
        <v>12</v>
      </c>
      <c r="N47" t="n">
        <v>62.48</v>
      </c>
      <c r="O47" t="n">
        <v>31369.6</v>
      </c>
      <c r="P47" t="n">
        <v>217.51</v>
      </c>
      <c r="Q47" t="n">
        <v>1319.12</v>
      </c>
      <c r="R47" t="n">
        <v>69.75</v>
      </c>
      <c r="S47" t="n">
        <v>59.92</v>
      </c>
      <c r="T47" t="n">
        <v>4808.57</v>
      </c>
      <c r="U47" t="n">
        <v>0.86</v>
      </c>
      <c r="V47" t="n">
        <v>0.97</v>
      </c>
      <c r="W47" t="n">
        <v>0.19</v>
      </c>
      <c r="X47" t="n">
        <v>0.29</v>
      </c>
      <c r="Y47" t="n">
        <v>1</v>
      </c>
      <c r="Z47" t="n">
        <v>10</v>
      </c>
      <c r="AA47" t="n">
        <v>283.1697338179734</v>
      </c>
      <c r="AB47" t="n">
        <v>387.4453223767271</v>
      </c>
      <c r="AC47" t="n">
        <v>350.4680845920168</v>
      </c>
      <c r="AD47" t="n">
        <v>283169.7338179734</v>
      </c>
      <c r="AE47" t="n">
        <v>387445.3223767271</v>
      </c>
      <c r="AF47" t="n">
        <v>4.405865827917916e-06</v>
      </c>
      <c r="AG47" t="n">
        <v>6.050347222222222</v>
      </c>
      <c r="AH47" t="n">
        <v>350468.0845920168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4.7507</v>
      </c>
      <c r="E48" t="n">
        <v>21.05</v>
      </c>
      <c r="F48" t="n">
        <v>17.7</v>
      </c>
      <c r="G48" t="n">
        <v>75.87</v>
      </c>
      <c r="H48" t="n">
        <v>0.88</v>
      </c>
      <c r="I48" t="n">
        <v>14</v>
      </c>
      <c r="J48" t="n">
        <v>252.9</v>
      </c>
      <c r="K48" t="n">
        <v>57.72</v>
      </c>
      <c r="L48" t="n">
        <v>12.5</v>
      </c>
      <c r="M48" t="n">
        <v>12</v>
      </c>
      <c r="N48" t="n">
        <v>62.68</v>
      </c>
      <c r="O48" t="n">
        <v>31425.4</v>
      </c>
      <c r="P48" t="n">
        <v>218.52</v>
      </c>
      <c r="Q48" t="n">
        <v>1319.16</v>
      </c>
      <c r="R48" t="n">
        <v>74.84999999999999</v>
      </c>
      <c r="S48" t="n">
        <v>59.92</v>
      </c>
      <c r="T48" t="n">
        <v>7359.55</v>
      </c>
      <c r="U48" t="n">
        <v>0.8</v>
      </c>
      <c r="V48" t="n">
        <v>0.96</v>
      </c>
      <c r="W48" t="n">
        <v>0.18</v>
      </c>
      <c r="X48" t="n">
        <v>0.43</v>
      </c>
      <c r="Y48" t="n">
        <v>1</v>
      </c>
      <c r="Z48" t="n">
        <v>10</v>
      </c>
      <c r="AA48" t="n">
        <v>285.0459877517592</v>
      </c>
      <c r="AB48" t="n">
        <v>390.0124957834145</v>
      </c>
      <c r="AC48" t="n">
        <v>352.7902505718204</v>
      </c>
      <c r="AD48" t="n">
        <v>285045.9877517592</v>
      </c>
      <c r="AE48" t="n">
        <v>390012.4957834145</v>
      </c>
      <c r="AF48" t="n">
        <v>4.377027768442e-06</v>
      </c>
      <c r="AG48" t="n">
        <v>6.090856481481482</v>
      </c>
      <c r="AH48" t="n">
        <v>352790.2505718204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4.7579</v>
      </c>
      <c r="E49" t="n">
        <v>21.02</v>
      </c>
      <c r="F49" t="n">
        <v>17.67</v>
      </c>
      <c r="G49" t="n">
        <v>75.73</v>
      </c>
      <c r="H49" t="n">
        <v>0.9</v>
      </c>
      <c r="I49" t="n">
        <v>14</v>
      </c>
      <c r="J49" t="n">
        <v>253.35</v>
      </c>
      <c r="K49" t="n">
        <v>57.72</v>
      </c>
      <c r="L49" t="n">
        <v>12.75</v>
      </c>
      <c r="M49" t="n">
        <v>11</v>
      </c>
      <c r="N49" t="n">
        <v>62.88</v>
      </c>
      <c r="O49" t="n">
        <v>31481.28</v>
      </c>
      <c r="P49" t="n">
        <v>215.36</v>
      </c>
      <c r="Q49" t="n">
        <v>1319.08</v>
      </c>
      <c r="R49" t="n">
        <v>73.53</v>
      </c>
      <c r="S49" t="n">
        <v>59.92</v>
      </c>
      <c r="T49" t="n">
        <v>6699.09</v>
      </c>
      <c r="U49" t="n">
        <v>0.8100000000000001</v>
      </c>
      <c r="V49" t="n">
        <v>0.96</v>
      </c>
      <c r="W49" t="n">
        <v>0.19</v>
      </c>
      <c r="X49" t="n">
        <v>0.39</v>
      </c>
      <c r="Y49" t="n">
        <v>1</v>
      </c>
      <c r="Z49" t="n">
        <v>10</v>
      </c>
      <c r="AA49" t="n">
        <v>283.1236930326365</v>
      </c>
      <c r="AB49" t="n">
        <v>387.3823273430531</v>
      </c>
      <c r="AC49" t="n">
        <v>350.4111017159425</v>
      </c>
      <c r="AD49" t="n">
        <v>283123.6930326365</v>
      </c>
      <c r="AE49" t="n">
        <v>387382.3273430531</v>
      </c>
      <c r="AF49" t="n">
        <v>4.383661443465214e-06</v>
      </c>
      <c r="AG49" t="n">
        <v>6.082175925925926</v>
      </c>
      <c r="AH49" t="n">
        <v>350411.1017159425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4.7783</v>
      </c>
      <c r="E50" t="n">
        <v>20.93</v>
      </c>
      <c r="F50" t="n">
        <v>17.63</v>
      </c>
      <c r="G50" t="n">
        <v>81.34999999999999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11</v>
      </c>
      <c r="N50" t="n">
        <v>63.08</v>
      </c>
      <c r="O50" t="n">
        <v>31537.23</v>
      </c>
      <c r="P50" t="n">
        <v>215.15</v>
      </c>
      <c r="Q50" t="n">
        <v>1319.12</v>
      </c>
      <c r="R50" t="n">
        <v>72.01000000000001</v>
      </c>
      <c r="S50" t="n">
        <v>59.92</v>
      </c>
      <c r="T50" t="n">
        <v>5943.76</v>
      </c>
      <c r="U50" t="n">
        <v>0.83</v>
      </c>
      <c r="V50" t="n">
        <v>0.96</v>
      </c>
      <c r="W50" t="n">
        <v>0.19</v>
      </c>
      <c r="X50" t="n">
        <v>0.35</v>
      </c>
      <c r="Y50" t="n">
        <v>1</v>
      </c>
      <c r="Z50" t="n">
        <v>10</v>
      </c>
      <c r="AA50" t="n">
        <v>282.250658698795</v>
      </c>
      <c r="AB50" t="n">
        <v>386.1878032519346</v>
      </c>
      <c r="AC50" t="n">
        <v>349.3305813275553</v>
      </c>
      <c r="AD50" t="n">
        <v>282250.658698795</v>
      </c>
      <c r="AE50" t="n">
        <v>386187.8032519346</v>
      </c>
      <c r="AF50" t="n">
        <v>4.402456856030987e-06</v>
      </c>
      <c r="AG50" t="n">
        <v>6.05613425925926</v>
      </c>
      <c r="AH50" t="n">
        <v>349330.5813275552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4.7791</v>
      </c>
      <c r="E51" t="n">
        <v>20.92</v>
      </c>
      <c r="F51" t="n">
        <v>17.62</v>
      </c>
      <c r="G51" t="n">
        <v>81.34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8</v>
      </c>
      <c r="N51" t="n">
        <v>63.29</v>
      </c>
      <c r="O51" t="n">
        <v>31593.26</v>
      </c>
      <c r="P51" t="n">
        <v>214.02</v>
      </c>
      <c r="Q51" t="n">
        <v>1319.08</v>
      </c>
      <c r="R51" t="n">
        <v>71.78</v>
      </c>
      <c r="S51" t="n">
        <v>59.92</v>
      </c>
      <c r="T51" t="n">
        <v>5827.62</v>
      </c>
      <c r="U51" t="n">
        <v>0.83</v>
      </c>
      <c r="V51" t="n">
        <v>0.96</v>
      </c>
      <c r="W51" t="n">
        <v>0.19</v>
      </c>
      <c r="X51" t="n">
        <v>0.35</v>
      </c>
      <c r="Y51" t="n">
        <v>1</v>
      </c>
      <c r="Z51" t="n">
        <v>10</v>
      </c>
      <c r="AA51" t="n">
        <v>281.6270625700805</v>
      </c>
      <c r="AB51" t="n">
        <v>385.3345715175079</v>
      </c>
      <c r="AC51" t="n">
        <v>348.558780832344</v>
      </c>
      <c r="AD51" t="n">
        <v>281627.0625700805</v>
      </c>
      <c r="AE51" t="n">
        <v>385334.5715175079</v>
      </c>
      <c r="AF51" t="n">
        <v>4.403193931033566e-06</v>
      </c>
      <c r="AG51" t="n">
        <v>6.053240740740741</v>
      </c>
      <c r="AH51" t="n">
        <v>348558.780832344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4.7768</v>
      </c>
      <c r="E52" t="n">
        <v>20.93</v>
      </c>
      <c r="F52" t="n">
        <v>17.63</v>
      </c>
      <c r="G52" t="n">
        <v>81.38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213.06</v>
      </c>
      <c r="Q52" t="n">
        <v>1319.15</v>
      </c>
      <c r="R52" t="n">
        <v>72.02</v>
      </c>
      <c r="S52" t="n">
        <v>59.92</v>
      </c>
      <c r="T52" t="n">
        <v>5952.08</v>
      </c>
      <c r="U52" t="n">
        <v>0.83</v>
      </c>
      <c r="V52" t="n">
        <v>0.96</v>
      </c>
      <c r="W52" t="n">
        <v>0.19</v>
      </c>
      <c r="X52" t="n">
        <v>0.36</v>
      </c>
      <c r="Y52" t="n">
        <v>1</v>
      </c>
      <c r="Z52" t="n">
        <v>10</v>
      </c>
      <c r="AA52" t="n">
        <v>281.2409375261098</v>
      </c>
      <c r="AB52" t="n">
        <v>384.8062581977126</v>
      </c>
      <c r="AC52" t="n">
        <v>348.0808889942975</v>
      </c>
      <c r="AD52" t="n">
        <v>281240.9375261098</v>
      </c>
      <c r="AE52" t="n">
        <v>384806.2581977126</v>
      </c>
      <c r="AF52" t="n">
        <v>4.401074840401151e-06</v>
      </c>
      <c r="AG52" t="n">
        <v>6.05613425925926</v>
      </c>
      <c r="AH52" t="n">
        <v>348080.8889942975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4.7749</v>
      </c>
      <c r="E53" t="n">
        <v>20.94</v>
      </c>
      <c r="F53" t="n">
        <v>17.64</v>
      </c>
      <c r="G53" t="n">
        <v>81.42</v>
      </c>
      <c r="H53" t="n">
        <v>0.96</v>
      </c>
      <c r="I53" t="n">
        <v>13</v>
      </c>
      <c r="J53" t="n">
        <v>255.17</v>
      </c>
      <c r="K53" t="n">
        <v>57.72</v>
      </c>
      <c r="L53" t="n">
        <v>13.75</v>
      </c>
      <c r="M53" t="n">
        <v>5</v>
      </c>
      <c r="N53" t="n">
        <v>63.7</v>
      </c>
      <c r="O53" t="n">
        <v>31705.54</v>
      </c>
      <c r="P53" t="n">
        <v>211.57</v>
      </c>
      <c r="Q53" t="n">
        <v>1319.1</v>
      </c>
      <c r="R53" t="n">
        <v>72.29000000000001</v>
      </c>
      <c r="S53" t="n">
        <v>59.92</v>
      </c>
      <c r="T53" t="n">
        <v>6083.04</v>
      </c>
      <c r="U53" t="n">
        <v>0.83</v>
      </c>
      <c r="V53" t="n">
        <v>0.96</v>
      </c>
      <c r="W53" t="n">
        <v>0.19</v>
      </c>
      <c r="X53" t="n">
        <v>0.36</v>
      </c>
      <c r="Y53" t="n">
        <v>1</v>
      </c>
      <c r="Z53" t="n">
        <v>10</v>
      </c>
      <c r="AA53" t="n">
        <v>280.5731524662252</v>
      </c>
      <c r="AB53" t="n">
        <v>383.8925652181808</v>
      </c>
      <c r="AC53" t="n">
        <v>347.2543975903561</v>
      </c>
      <c r="AD53" t="n">
        <v>280573.1524662251</v>
      </c>
      <c r="AE53" t="n">
        <v>383892.5652181808</v>
      </c>
      <c r="AF53" t="n">
        <v>4.399324287270025e-06</v>
      </c>
      <c r="AG53" t="n">
        <v>6.059027777777779</v>
      </c>
      <c r="AH53" t="n">
        <v>347254.3975903561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4.7973</v>
      </c>
      <c r="E54" t="n">
        <v>20.84</v>
      </c>
      <c r="F54" t="n">
        <v>17.59</v>
      </c>
      <c r="G54" t="n">
        <v>87.95</v>
      </c>
      <c r="H54" t="n">
        <v>0.97</v>
      </c>
      <c r="I54" t="n">
        <v>12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209.85</v>
      </c>
      <c r="Q54" t="n">
        <v>1319.08</v>
      </c>
      <c r="R54" t="n">
        <v>70.48</v>
      </c>
      <c r="S54" t="n">
        <v>59.92</v>
      </c>
      <c r="T54" t="n">
        <v>5186.03</v>
      </c>
      <c r="U54" t="n">
        <v>0.85</v>
      </c>
      <c r="V54" t="n">
        <v>0.97</v>
      </c>
      <c r="W54" t="n">
        <v>0.19</v>
      </c>
      <c r="X54" t="n">
        <v>0.31</v>
      </c>
      <c r="Y54" t="n">
        <v>1</v>
      </c>
      <c r="Z54" t="n">
        <v>10</v>
      </c>
      <c r="AA54" t="n">
        <v>278.8636618129337</v>
      </c>
      <c r="AB54" t="n">
        <v>381.5535646889424</v>
      </c>
      <c r="AC54" t="n">
        <v>345.1386279888204</v>
      </c>
      <c r="AD54" t="n">
        <v>278863.6618129337</v>
      </c>
      <c r="AE54" t="n">
        <v>381553.5646889424</v>
      </c>
      <c r="AF54" t="n">
        <v>4.419962387342246e-06</v>
      </c>
      <c r="AG54" t="n">
        <v>6.030092592592593</v>
      </c>
      <c r="AH54" t="n">
        <v>345138.6279888204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4.7965</v>
      </c>
      <c r="E55" t="n">
        <v>20.85</v>
      </c>
      <c r="F55" t="n">
        <v>17.59</v>
      </c>
      <c r="G55" t="n">
        <v>87.97</v>
      </c>
      <c r="H55" t="n">
        <v>0.99</v>
      </c>
      <c r="I55" t="n">
        <v>12</v>
      </c>
      <c r="J55" t="n">
        <v>256.09</v>
      </c>
      <c r="K55" t="n">
        <v>57.72</v>
      </c>
      <c r="L55" t="n">
        <v>14.25</v>
      </c>
      <c r="M55" t="n">
        <v>0</v>
      </c>
      <c r="N55" t="n">
        <v>64.11</v>
      </c>
      <c r="O55" t="n">
        <v>31818.13</v>
      </c>
      <c r="P55" t="n">
        <v>210.38</v>
      </c>
      <c r="Q55" t="n">
        <v>1319.14</v>
      </c>
      <c r="R55" t="n">
        <v>70.45999999999999</v>
      </c>
      <c r="S55" t="n">
        <v>59.92</v>
      </c>
      <c r="T55" t="n">
        <v>5173.85</v>
      </c>
      <c r="U55" t="n">
        <v>0.85</v>
      </c>
      <c r="V55" t="n">
        <v>0.97</v>
      </c>
      <c r="W55" t="n">
        <v>0.2</v>
      </c>
      <c r="X55" t="n">
        <v>0.32</v>
      </c>
      <c r="Y55" t="n">
        <v>1</v>
      </c>
      <c r="Z55" t="n">
        <v>10</v>
      </c>
      <c r="AA55" t="n">
        <v>279.156118390748</v>
      </c>
      <c r="AB55" t="n">
        <v>381.9537166809816</v>
      </c>
      <c r="AC55" t="n">
        <v>345.5005900363562</v>
      </c>
      <c r="AD55" t="n">
        <v>279156.118390748</v>
      </c>
      <c r="AE55" t="n">
        <v>381953.7166809816</v>
      </c>
      <c r="AF55" t="n">
        <v>4.419225312339666e-06</v>
      </c>
      <c r="AG55" t="n">
        <v>6.032986111111112</v>
      </c>
      <c r="AH55" t="n">
        <v>345500.5900363562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1.9641</v>
      </c>
      <c r="E2" t="n">
        <v>50.91</v>
      </c>
      <c r="F2" t="n">
        <v>28.35</v>
      </c>
      <c r="G2" t="n">
        <v>4.67</v>
      </c>
      <c r="H2" t="n">
        <v>0.06</v>
      </c>
      <c r="I2" t="n">
        <v>364</v>
      </c>
      <c r="J2" t="n">
        <v>285.18</v>
      </c>
      <c r="K2" t="n">
        <v>61.2</v>
      </c>
      <c r="L2" t="n">
        <v>1</v>
      </c>
      <c r="M2" t="n">
        <v>362</v>
      </c>
      <c r="N2" t="n">
        <v>77.98</v>
      </c>
      <c r="O2" t="n">
        <v>35406.83</v>
      </c>
      <c r="P2" t="n">
        <v>500</v>
      </c>
      <c r="Q2" t="n">
        <v>1319.84</v>
      </c>
      <c r="R2" t="n">
        <v>423.49</v>
      </c>
      <c r="S2" t="n">
        <v>59.92</v>
      </c>
      <c r="T2" t="n">
        <v>179930.28</v>
      </c>
      <c r="U2" t="n">
        <v>0.14</v>
      </c>
      <c r="V2" t="n">
        <v>0.6</v>
      </c>
      <c r="W2" t="n">
        <v>0.75</v>
      </c>
      <c r="X2" t="n">
        <v>11.06</v>
      </c>
      <c r="Y2" t="n">
        <v>1</v>
      </c>
      <c r="Z2" t="n">
        <v>10</v>
      </c>
      <c r="AA2" t="n">
        <v>1110.024136642645</v>
      </c>
      <c r="AB2" t="n">
        <v>1518.78399456319</v>
      </c>
      <c r="AC2" t="n">
        <v>1373.833381748803</v>
      </c>
      <c r="AD2" t="n">
        <v>1110024.136642645</v>
      </c>
      <c r="AE2" t="n">
        <v>1518783.99456319</v>
      </c>
      <c r="AF2" t="n">
        <v>1.710396234148508e-06</v>
      </c>
      <c r="AG2" t="n">
        <v>14.73090277777778</v>
      </c>
      <c r="AH2" t="n">
        <v>1373833.381748803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2.4114</v>
      </c>
      <c r="E3" t="n">
        <v>41.47</v>
      </c>
      <c r="F3" t="n">
        <v>24.83</v>
      </c>
      <c r="G3" t="n">
        <v>5.87</v>
      </c>
      <c r="H3" t="n">
        <v>0.08</v>
      </c>
      <c r="I3" t="n">
        <v>254</v>
      </c>
      <c r="J3" t="n">
        <v>285.68</v>
      </c>
      <c r="K3" t="n">
        <v>61.2</v>
      </c>
      <c r="L3" t="n">
        <v>1.25</v>
      </c>
      <c r="M3" t="n">
        <v>252</v>
      </c>
      <c r="N3" t="n">
        <v>78.23999999999999</v>
      </c>
      <c r="O3" t="n">
        <v>35468.6</v>
      </c>
      <c r="P3" t="n">
        <v>436.68</v>
      </c>
      <c r="Q3" t="n">
        <v>1319.85</v>
      </c>
      <c r="R3" t="n">
        <v>307.83</v>
      </c>
      <c r="S3" t="n">
        <v>59.92</v>
      </c>
      <c r="T3" t="n">
        <v>122649.27</v>
      </c>
      <c r="U3" t="n">
        <v>0.19</v>
      </c>
      <c r="V3" t="n">
        <v>0.68</v>
      </c>
      <c r="W3" t="n">
        <v>0.5600000000000001</v>
      </c>
      <c r="X3" t="n">
        <v>7.55</v>
      </c>
      <c r="Y3" t="n">
        <v>1</v>
      </c>
      <c r="Z3" t="n">
        <v>10</v>
      </c>
      <c r="AA3" t="n">
        <v>824.7596952039997</v>
      </c>
      <c r="AB3" t="n">
        <v>1128.472600807882</v>
      </c>
      <c r="AC3" t="n">
        <v>1020.77275960802</v>
      </c>
      <c r="AD3" t="n">
        <v>824759.6952039998</v>
      </c>
      <c r="AE3" t="n">
        <v>1128472.600807882</v>
      </c>
      <c r="AF3" t="n">
        <v>2.099918272504308e-06</v>
      </c>
      <c r="AG3" t="n">
        <v>11.9994212962963</v>
      </c>
      <c r="AH3" t="n">
        <v>1020772.75960802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2.7443</v>
      </c>
      <c r="E4" t="n">
        <v>36.44</v>
      </c>
      <c r="F4" t="n">
        <v>22.98</v>
      </c>
      <c r="G4" t="n">
        <v>7.07</v>
      </c>
      <c r="H4" t="n">
        <v>0.09</v>
      </c>
      <c r="I4" t="n">
        <v>195</v>
      </c>
      <c r="J4" t="n">
        <v>286.19</v>
      </c>
      <c r="K4" t="n">
        <v>61.2</v>
      </c>
      <c r="L4" t="n">
        <v>1.5</v>
      </c>
      <c r="M4" t="n">
        <v>193</v>
      </c>
      <c r="N4" t="n">
        <v>78.48999999999999</v>
      </c>
      <c r="O4" t="n">
        <v>35530.47</v>
      </c>
      <c r="P4" t="n">
        <v>403.02</v>
      </c>
      <c r="Q4" t="n">
        <v>1319.59</v>
      </c>
      <c r="R4" t="n">
        <v>247.13</v>
      </c>
      <c r="S4" t="n">
        <v>59.92</v>
      </c>
      <c r="T4" t="n">
        <v>92597.41</v>
      </c>
      <c r="U4" t="n">
        <v>0.24</v>
      </c>
      <c r="V4" t="n">
        <v>0.74</v>
      </c>
      <c r="W4" t="n">
        <v>0.47</v>
      </c>
      <c r="X4" t="n">
        <v>5.7</v>
      </c>
      <c r="Y4" t="n">
        <v>1</v>
      </c>
      <c r="Z4" t="n">
        <v>10</v>
      </c>
      <c r="AA4" t="n">
        <v>677.4646317779436</v>
      </c>
      <c r="AB4" t="n">
        <v>926.9369968287742</v>
      </c>
      <c r="AC4" t="n">
        <v>838.4714308156811</v>
      </c>
      <c r="AD4" t="n">
        <v>677464.6317779436</v>
      </c>
      <c r="AE4" t="n">
        <v>926936.9968287742</v>
      </c>
      <c r="AF4" t="n">
        <v>2.389817415291355e-06</v>
      </c>
      <c r="AG4" t="n">
        <v>10.54398148148148</v>
      </c>
      <c r="AH4" t="n">
        <v>838471.4308156811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2.9935</v>
      </c>
      <c r="E5" t="n">
        <v>33.41</v>
      </c>
      <c r="F5" t="n">
        <v>21.89</v>
      </c>
      <c r="G5" t="n">
        <v>8.26</v>
      </c>
      <c r="H5" t="n">
        <v>0.11</v>
      </c>
      <c r="I5" t="n">
        <v>159</v>
      </c>
      <c r="J5" t="n">
        <v>286.69</v>
      </c>
      <c r="K5" t="n">
        <v>61.2</v>
      </c>
      <c r="L5" t="n">
        <v>1.75</v>
      </c>
      <c r="M5" t="n">
        <v>157</v>
      </c>
      <c r="N5" t="n">
        <v>78.73999999999999</v>
      </c>
      <c r="O5" t="n">
        <v>35592.57</v>
      </c>
      <c r="P5" t="n">
        <v>382.75</v>
      </c>
      <c r="Q5" t="n">
        <v>1319.36</v>
      </c>
      <c r="R5" t="n">
        <v>211.44</v>
      </c>
      <c r="S5" t="n">
        <v>59.92</v>
      </c>
      <c r="T5" t="n">
        <v>74929.23</v>
      </c>
      <c r="U5" t="n">
        <v>0.28</v>
      </c>
      <c r="V5" t="n">
        <v>0.78</v>
      </c>
      <c r="W5" t="n">
        <v>0.41</v>
      </c>
      <c r="X5" t="n">
        <v>4.61</v>
      </c>
      <c r="Y5" t="n">
        <v>1</v>
      </c>
      <c r="Z5" t="n">
        <v>10</v>
      </c>
      <c r="AA5" t="n">
        <v>604.1881583057369</v>
      </c>
      <c r="AB5" t="n">
        <v>826.6768930942461</v>
      </c>
      <c r="AC5" t="n">
        <v>747.7800106656372</v>
      </c>
      <c r="AD5" t="n">
        <v>604188.158305737</v>
      </c>
      <c r="AE5" t="n">
        <v>826676.8930942462</v>
      </c>
      <c r="AF5" t="n">
        <v>2.606828128365948e-06</v>
      </c>
      <c r="AG5" t="n">
        <v>9.66724537037037</v>
      </c>
      <c r="AH5" t="n">
        <v>747780.0106656372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3.1936</v>
      </c>
      <c r="E6" t="n">
        <v>31.31</v>
      </c>
      <c r="F6" t="n">
        <v>21.14</v>
      </c>
      <c r="G6" t="n">
        <v>9.470000000000001</v>
      </c>
      <c r="H6" t="n">
        <v>0.12</v>
      </c>
      <c r="I6" t="n">
        <v>134</v>
      </c>
      <c r="J6" t="n">
        <v>287.19</v>
      </c>
      <c r="K6" t="n">
        <v>61.2</v>
      </c>
      <c r="L6" t="n">
        <v>2</v>
      </c>
      <c r="M6" t="n">
        <v>132</v>
      </c>
      <c r="N6" t="n">
        <v>78.98999999999999</v>
      </c>
      <c r="O6" t="n">
        <v>35654.65</v>
      </c>
      <c r="P6" t="n">
        <v>368.81</v>
      </c>
      <c r="Q6" t="n">
        <v>1319.29</v>
      </c>
      <c r="R6" t="n">
        <v>187.02</v>
      </c>
      <c r="S6" t="n">
        <v>59.92</v>
      </c>
      <c r="T6" t="n">
        <v>62846.07</v>
      </c>
      <c r="U6" t="n">
        <v>0.32</v>
      </c>
      <c r="V6" t="n">
        <v>0.8</v>
      </c>
      <c r="W6" t="n">
        <v>0.37</v>
      </c>
      <c r="X6" t="n">
        <v>3.86</v>
      </c>
      <c r="Y6" t="n">
        <v>1</v>
      </c>
      <c r="Z6" t="n">
        <v>10</v>
      </c>
      <c r="AA6" t="n">
        <v>552.0051759045388</v>
      </c>
      <c r="AB6" t="n">
        <v>755.277834422221</v>
      </c>
      <c r="AC6" t="n">
        <v>683.1951779440618</v>
      </c>
      <c r="AD6" t="n">
        <v>552005.1759045387</v>
      </c>
      <c r="AE6" t="n">
        <v>755277.8344222209</v>
      </c>
      <c r="AF6" t="n">
        <v>2.781081112660596e-06</v>
      </c>
      <c r="AG6" t="n">
        <v>9.059606481481481</v>
      </c>
      <c r="AH6" t="n">
        <v>683195.1779440618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3.3555</v>
      </c>
      <c r="E7" t="n">
        <v>29.8</v>
      </c>
      <c r="F7" t="n">
        <v>20.6</v>
      </c>
      <c r="G7" t="n">
        <v>10.66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358.49</v>
      </c>
      <c r="Q7" t="n">
        <v>1319.2</v>
      </c>
      <c r="R7" t="n">
        <v>169.08</v>
      </c>
      <c r="S7" t="n">
        <v>59.92</v>
      </c>
      <c r="T7" t="n">
        <v>53966.62</v>
      </c>
      <c r="U7" t="n">
        <v>0.35</v>
      </c>
      <c r="V7" t="n">
        <v>0.82</v>
      </c>
      <c r="W7" t="n">
        <v>0.35</v>
      </c>
      <c r="X7" t="n">
        <v>3.32</v>
      </c>
      <c r="Y7" t="n">
        <v>1</v>
      </c>
      <c r="Z7" t="n">
        <v>10</v>
      </c>
      <c r="AA7" t="n">
        <v>524.5135668225721</v>
      </c>
      <c r="AB7" t="n">
        <v>717.6626020320798</v>
      </c>
      <c r="AC7" t="n">
        <v>649.1698905399255</v>
      </c>
      <c r="AD7" t="n">
        <v>524513.5668225721</v>
      </c>
      <c r="AE7" t="n">
        <v>717662.6020320798</v>
      </c>
      <c r="AF7" t="n">
        <v>2.922068409798543e-06</v>
      </c>
      <c r="AG7" t="n">
        <v>8.622685185185185</v>
      </c>
      <c r="AH7" t="n">
        <v>649169.8905399255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3.4959</v>
      </c>
      <c r="E8" t="n">
        <v>28.61</v>
      </c>
      <c r="F8" t="n">
        <v>20.16</v>
      </c>
      <c r="G8" t="n">
        <v>11.86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349.93</v>
      </c>
      <c r="Q8" t="n">
        <v>1319.29</v>
      </c>
      <c r="R8" t="n">
        <v>154.4</v>
      </c>
      <c r="S8" t="n">
        <v>59.92</v>
      </c>
      <c r="T8" t="n">
        <v>46695.99</v>
      </c>
      <c r="U8" t="n">
        <v>0.39</v>
      </c>
      <c r="V8" t="n">
        <v>0.84</v>
      </c>
      <c r="W8" t="n">
        <v>0.33</v>
      </c>
      <c r="X8" t="n">
        <v>2.88</v>
      </c>
      <c r="Y8" t="n">
        <v>1</v>
      </c>
      <c r="Z8" t="n">
        <v>10</v>
      </c>
      <c r="AA8" t="n">
        <v>490.2401322040164</v>
      </c>
      <c r="AB8" t="n">
        <v>670.7681767497508</v>
      </c>
      <c r="AC8" t="n">
        <v>606.7510033898026</v>
      </c>
      <c r="AD8" t="n">
        <v>490240.1322040164</v>
      </c>
      <c r="AE8" t="n">
        <v>670768.1767497507</v>
      </c>
      <c r="AF8" t="n">
        <v>3.044332872542014e-06</v>
      </c>
      <c r="AG8" t="n">
        <v>8.278356481481483</v>
      </c>
      <c r="AH8" t="n">
        <v>606751.0033898025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3.6074</v>
      </c>
      <c r="E9" t="n">
        <v>27.72</v>
      </c>
      <c r="F9" t="n">
        <v>19.87</v>
      </c>
      <c r="G9" t="n">
        <v>13.1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343.98</v>
      </c>
      <c r="Q9" t="n">
        <v>1319.22</v>
      </c>
      <c r="R9" t="n">
        <v>145.13</v>
      </c>
      <c r="S9" t="n">
        <v>59.92</v>
      </c>
      <c r="T9" t="n">
        <v>42113.5</v>
      </c>
      <c r="U9" t="n">
        <v>0.41</v>
      </c>
      <c r="V9" t="n">
        <v>0.86</v>
      </c>
      <c r="W9" t="n">
        <v>0.31</v>
      </c>
      <c r="X9" t="n">
        <v>2.59</v>
      </c>
      <c r="Y9" t="n">
        <v>1</v>
      </c>
      <c r="Z9" t="n">
        <v>10</v>
      </c>
      <c r="AA9" t="n">
        <v>475.3186388890821</v>
      </c>
      <c r="AB9" t="n">
        <v>650.3519313064322</v>
      </c>
      <c r="AC9" t="n">
        <v>588.2832557572141</v>
      </c>
      <c r="AD9" t="n">
        <v>475318.6388890821</v>
      </c>
      <c r="AE9" t="n">
        <v>650351.9313064322</v>
      </c>
      <c r="AF9" t="n">
        <v>3.14143036254128e-06</v>
      </c>
      <c r="AG9" t="n">
        <v>8.020833333333334</v>
      </c>
      <c r="AH9" t="n">
        <v>588283.255757214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3.7095</v>
      </c>
      <c r="E10" t="n">
        <v>26.96</v>
      </c>
      <c r="F10" t="n">
        <v>19.59</v>
      </c>
      <c r="G10" t="n">
        <v>14.33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338.26</v>
      </c>
      <c r="Q10" t="n">
        <v>1319.23</v>
      </c>
      <c r="R10" t="n">
        <v>135.93</v>
      </c>
      <c r="S10" t="n">
        <v>59.92</v>
      </c>
      <c r="T10" t="n">
        <v>37558.86</v>
      </c>
      <c r="U10" t="n">
        <v>0.44</v>
      </c>
      <c r="V10" t="n">
        <v>0.87</v>
      </c>
      <c r="W10" t="n">
        <v>0.29</v>
      </c>
      <c r="X10" t="n">
        <v>2.31</v>
      </c>
      <c r="Y10" t="n">
        <v>1</v>
      </c>
      <c r="Z10" t="n">
        <v>10</v>
      </c>
      <c r="AA10" t="n">
        <v>449.206041076696</v>
      </c>
      <c r="AB10" t="n">
        <v>614.6235229730146</v>
      </c>
      <c r="AC10" t="n">
        <v>555.9647165700018</v>
      </c>
      <c r="AD10" t="n">
        <v>449206.041076696</v>
      </c>
      <c r="AE10" t="n">
        <v>614623.5229730146</v>
      </c>
      <c r="AF10" t="n">
        <v>3.230342055177379e-06</v>
      </c>
      <c r="AG10" t="n">
        <v>7.800925925925926</v>
      </c>
      <c r="AH10" t="n">
        <v>555964.7165700018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3.7903</v>
      </c>
      <c r="E11" t="n">
        <v>26.38</v>
      </c>
      <c r="F11" t="n">
        <v>19.39</v>
      </c>
      <c r="G11" t="n">
        <v>15.51</v>
      </c>
      <c r="H11" t="n">
        <v>0.2</v>
      </c>
      <c r="I11" t="n">
        <v>75</v>
      </c>
      <c r="J11" t="n">
        <v>289.72</v>
      </c>
      <c r="K11" t="n">
        <v>61.2</v>
      </c>
      <c r="L11" t="n">
        <v>3.25</v>
      </c>
      <c r="M11" t="n">
        <v>73</v>
      </c>
      <c r="N11" t="n">
        <v>80.27</v>
      </c>
      <c r="O11" t="n">
        <v>35966.59</v>
      </c>
      <c r="P11" t="n">
        <v>334.01</v>
      </c>
      <c r="Q11" t="n">
        <v>1319.16</v>
      </c>
      <c r="R11" t="n">
        <v>129.48</v>
      </c>
      <c r="S11" t="n">
        <v>59.92</v>
      </c>
      <c r="T11" t="n">
        <v>34371.19</v>
      </c>
      <c r="U11" t="n">
        <v>0.46</v>
      </c>
      <c r="V11" t="n">
        <v>0.88</v>
      </c>
      <c r="W11" t="n">
        <v>0.29</v>
      </c>
      <c r="X11" t="n">
        <v>2.11</v>
      </c>
      <c r="Y11" t="n">
        <v>1</v>
      </c>
      <c r="Z11" t="n">
        <v>10</v>
      </c>
      <c r="AA11" t="n">
        <v>439.5873573844501</v>
      </c>
      <c r="AB11" t="n">
        <v>601.462815598908</v>
      </c>
      <c r="AC11" t="n">
        <v>544.0600486365109</v>
      </c>
      <c r="AD11" t="n">
        <v>439587.35738445</v>
      </c>
      <c r="AE11" t="n">
        <v>601462.815598908</v>
      </c>
      <c r="AF11" t="n">
        <v>3.300705079320345e-06</v>
      </c>
      <c r="AG11" t="n">
        <v>7.633101851851851</v>
      </c>
      <c r="AH11" t="n">
        <v>544060.048636511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19.19</v>
      </c>
      <c r="G12" t="n">
        <v>16.69</v>
      </c>
      <c r="H12" t="n">
        <v>0.21</v>
      </c>
      <c r="I12" t="n">
        <v>69</v>
      </c>
      <c r="J12" t="n">
        <v>290.23</v>
      </c>
      <c r="K12" t="n">
        <v>61.2</v>
      </c>
      <c r="L12" t="n">
        <v>3.5</v>
      </c>
      <c r="M12" t="n">
        <v>67</v>
      </c>
      <c r="N12" t="n">
        <v>80.53</v>
      </c>
      <c r="O12" t="n">
        <v>36029.29</v>
      </c>
      <c r="P12" t="n">
        <v>329.69</v>
      </c>
      <c r="Q12" t="n">
        <v>1319.23</v>
      </c>
      <c r="R12" t="n">
        <v>123</v>
      </c>
      <c r="S12" t="n">
        <v>59.92</v>
      </c>
      <c r="T12" t="n">
        <v>31159.66</v>
      </c>
      <c r="U12" t="n">
        <v>0.49</v>
      </c>
      <c r="V12" t="n">
        <v>0.89</v>
      </c>
      <c r="W12" t="n">
        <v>0.27</v>
      </c>
      <c r="X12" t="n">
        <v>1.91</v>
      </c>
      <c r="Y12" t="n">
        <v>1</v>
      </c>
      <c r="Z12" t="n">
        <v>10</v>
      </c>
      <c r="AA12" t="n">
        <v>430.4443753988419</v>
      </c>
      <c r="AB12" t="n">
        <v>588.9529842863016</v>
      </c>
      <c r="AC12" t="n">
        <v>532.744138066721</v>
      </c>
      <c r="AD12" t="n">
        <v>430444.3753988419</v>
      </c>
      <c r="AE12" t="n">
        <v>588952.9842863015</v>
      </c>
      <c r="AF12" t="n">
        <v>3.36749770248576e-06</v>
      </c>
      <c r="AG12" t="n">
        <v>7.482638888888889</v>
      </c>
      <c r="AH12" t="n">
        <v>532744.138066721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3.9297</v>
      </c>
      <c r="E13" t="n">
        <v>25.45</v>
      </c>
      <c r="F13" t="n">
        <v>19.05</v>
      </c>
      <c r="G13" t="n">
        <v>17.86</v>
      </c>
      <c r="H13" t="n">
        <v>0.23</v>
      </c>
      <c r="I13" t="n">
        <v>64</v>
      </c>
      <c r="J13" t="n">
        <v>290.74</v>
      </c>
      <c r="K13" t="n">
        <v>61.2</v>
      </c>
      <c r="L13" t="n">
        <v>3.75</v>
      </c>
      <c r="M13" t="n">
        <v>62</v>
      </c>
      <c r="N13" t="n">
        <v>80.79000000000001</v>
      </c>
      <c r="O13" t="n">
        <v>36092.1</v>
      </c>
      <c r="P13" t="n">
        <v>326.52</v>
      </c>
      <c r="Q13" t="n">
        <v>1319.2</v>
      </c>
      <c r="R13" t="n">
        <v>118.23</v>
      </c>
      <c r="S13" t="n">
        <v>59.92</v>
      </c>
      <c r="T13" t="n">
        <v>28801.47</v>
      </c>
      <c r="U13" t="n">
        <v>0.51</v>
      </c>
      <c r="V13" t="n">
        <v>0.89</v>
      </c>
      <c r="W13" t="n">
        <v>0.27</v>
      </c>
      <c r="X13" t="n">
        <v>1.77</v>
      </c>
      <c r="Y13" t="n">
        <v>1</v>
      </c>
      <c r="Z13" t="n">
        <v>10</v>
      </c>
      <c r="AA13" t="n">
        <v>423.6721075872098</v>
      </c>
      <c r="AB13" t="n">
        <v>579.686868695057</v>
      </c>
      <c r="AC13" t="n">
        <v>524.3623675424301</v>
      </c>
      <c r="AD13" t="n">
        <v>423672.1075872098</v>
      </c>
      <c r="AE13" t="n">
        <v>579686.868695057</v>
      </c>
      <c r="AF13" t="n">
        <v>3.422098712557095e-06</v>
      </c>
      <c r="AG13" t="n">
        <v>7.36400462962963</v>
      </c>
      <c r="AH13" t="n">
        <v>524362.3675424301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3.9993</v>
      </c>
      <c r="E14" t="n">
        <v>25</v>
      </c>
      <c r="F14" t="n">
        <v>18.88</v>
      </c>
      <c r="G14" t="n">
        <v>19.2</v>
      </c>
      <c r="H14" t="n">
        <v>0.24</v>
      </c>
      <c r="I14" t="n">
        <v>59</v>
      </c>
      <c r="J14" t="n">
        <v>291.25</v>
      </c>
      <c r="K14" t="n">
        <v>61.2</v>
      </c>
      <c r="L14" t="n">
        <v>4</v>
      </c>
      <c r="M14" t="n">
        <v>57</v>
      </c>
      <c r="N14" t="n">
        <v>81.05</v>
      </c>
      <c r="O14" t="n">
        <v>36155.02</v>
      </c>
      <c r="P14" t="n">
        <v>322.62</v>
      </c>
      <c r="Q14" t="n">
        <v>1319.12</v>
      </c>
      <c r="R14" t="n">
        <v>112.51</v>
      </c>
      <c r="S14" t="n">
        <v>59.92</v>
      </c>
      <c r="T14" t="n">
        <v>25965.55</v>
      </c>
      <c r="U14" t="n">
        <v>0.53</v>
      </c>
      <c r="V14" t="n">
        <v>0.9</v>
      </c>
      <c r="W14" t="n">
        <v>0.26</v>
      </c>
      <c r="X14" t="n">
        <v>1.6</v>
      </c>
      <c r="Y14" t="n">
        <v>1</v>
      </c>
      <c r="Z14" t="n">
        <v>10</v>
      </c>
      <c r="AA14" t="n">
        <v>403.2878836513411</v>
      </c>
      <c r="AB14" t="n">
        <v>551.7962742175099</v>
      </c>
      <c r="AC14" t="n">
        <v>499.133612257125</v>
      </c>
      <c r="AD14" t="n">
        <v>403287.8836513411</v>
      </c>
      <c r="AE14" t="n">
        <v>551796.2742175099</v>
      </c>
      <c r="AF14" t="n">
        <v>3.482708446224799e-06</v>
      </c>
      <c r="AG14" t="n">
        <v>7.233796296296297</v>
      </c>
      <c r="AH14" t="n">
        <v>499133.612257125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4.0777</v>
      </c>
      <c r="E15" t="n">
        <v>24.52</v>
      </c>
      <c r="F15" t="n">
        <v>18.61</v>
      </c>
      <c r="G15" t="n">
        <v>20.3</v>
      </c>
      <c r="H15" t="n">
        <v>0.26</v>
      </c>
      <c r="I15" t="n">
        <v>55</v>
      </c>
      <c r="J15" t="n">
        <v>291.76</v>
      </c>
      <c r="K15" t="n">
        <v>61.2</v>
      </c>
      <c r="L15" t="n">
        <v>4.25</v>
      </c>
      <c r="M15" t="n">
        <v>53</v>
      </c>
      <c r="N15" t="n">
        <v>81.31</v>
      </c>
      <c r="O15" t="n">
        <v>36218.04</v>
      </c>
      <c r="P15" t="n">
        <v>317.14</v>
      </c>
      <c r="Q15" t="n">
        <v>1319.23</v>
      </c>
      <c r="R15" t="n">
        <v>103.35</v>
      </c>
      <c r="S15" t="n">
        <v>59.92</v>
      </c>
      <c r="T15" t="n">
        <v>21406.71</v>
      </c>
      <c r="U15" t="n">
        <v>0.58</v>
      </c>
      <c r="V15" t="n">
        <v>0.91</v>
      </c>
      <c r="W15" t="n">
        <v>0.25</v>
      </c>
      <c r="X15" t="n">
        <v>1.33</v>
      </c>
      <c r="Y15" t="n">
        <v>1</v>
      </c>
      <c r="Z15" t="n">
        <v>10</v>
      </c>
      <c r="AA15" t="n">
        <v>394.1926651606943</v>
      </c>
      <c r="AB15" t="n">
        <v>539.3517950258862</v>
      </c>
      <c r="AC15" t="n">
        <v>487.8768166936135</v>
      </c>
      <c r="AD15" t="n">
        <v>394192.6651606943</v>
      </c>
      <c r="AE15" t="n">
        <v>539351.7950258862</v>
      </c>
      <c r="AF15" t="n">
        <v>3.550981479551638e-06</v>
      </c>
      <c r="AG15" t="n">
        <v>7.094907407407407</v>
      </c>
      <c r="AH15" t="n">
        <v>487876.8166936135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4.107</v>
      </c>
      <c r="E16" t="n">
        <v>24.35</v>
      </c>
      <c r="F16" t="n">
        <v>18.6</v>
      </c>
      <c r="G16" t="n">
        <v>21.46</v>
      </c>
      <c r="H16" t="n">
        <v>0.27</v>
      </c>
      <c r="I16" t="n">
        <v>52</v>
      </c>
      <c r="J16" t="n">
        <v>292.27</v>
      </c>
      <c r="K16" t="n">
        <v>61.2</v>
      </c>
      <c r="L16" t="n">
        <v>4.5</v>
      </c>
      <c r="M16" t="n">
        <v>50</v>
      </c>
      <c r="N16" t="n">
        <v>81.56999999999999</v>
      </c>
      <c r="O16" t="n">
        <v>36281.16</v>
      </c>
      <c r="P16" t="n">
        <v>316.25</v>
      </c>
      <c r="Q16" t="n">
        <v>1319.19</v>
      </c>
      <c r="R16" t="n">
        <v>103.98</v>
      </c>
      <c r="S16" t="n">
        <v>59.92</v>
      </c>
      <c r="T16" t="n">
        <v>21733.13</v>
      </c>
      <c r="U16" t="n">
        <v>0.58</v>
      </c>
      <c r="V16" t="n">
        <v>0.91</v>
      </c>
      <c r="W16" t="n">
        <v>0.22</v>
      </c>
      <c r="X16" t="n">
        <v>1.32</v>
      </c>
      <c r="Y16" t="n">
        <v>1</v>
      </c>
      <c r="Z16" t="n">
        <v>10</v>
      </c>
      <c r="AA16" t="n">
        <v>391.859848043671</v>
      </c>
      <c r="AB16" t="n">
        <v>536.1599317297471</v>
      </c>
      <c r="AC16" t="n">
        <v>484.9895803506496</v>
      </c>
      <c r="AD16" t="n">
        <v>391859.848043671</v>
      </c>
      <c r="AE16" t="n">
        <v>536159.9317297471</v>
      </c>
      <c r="AF16" t="n">
        <v>3.57649678409853e-06</v>
      </c>
      <c r="AG16" t="n">
        <v>7.045717592592593</v>
      </c>
      <c r="AH16" t="n">
        <v>484989.5803506497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4.0677</v>
      </c>
      <c r="E17" t="n">
        <v>24.58</v>
      </c>
      <c r="F17" t="n">
        <v>18.94</v>
      </c>
      <c r="G17" t="n">
        <v>22.73</v>
      </c>
      <c r="H17" t="n">
        <v>0.29</v>
      </c>
      <c r="I17" t="n">
        <v>50</v>
      </c>
      <c r="J17" t="n">
        <v>292.79</v>
      </c>
      <c r="K17" t="n">
        <v>61.2</v>
      </c>
      <c r="L17" t="n">
        <v>4.75</v>
      </c>
      <c r="M17" t="n">
        <v>48</v>
      </c>
      <c r="N17" t="n">
        <v>81.84</v>
      </c>
      <c r="O17" t="n">
        <v>36344.4</v>
      </c>
      <c r="P17" t="n">
        <v>321.79</v>
      </c>
      <c r="Q17" t="n">
        <v>1319.09</v>
      </c>
      <c r="R17" t="n">
        <v>116.21</v>
      </c>
      <c r="S17" t="n">
        <v>59.92</v>
      </c>
      <c r="T17" t="n">
        <v>27860.92</v>
      </c>
      <c r="U17" t="n">
        <v>0.52</v>
      </c>
      <c r="V17" t="n">
        <v>0.9</v>
      </c>
      <c r="W17" t="n">
        <v>0.23</v>
      </c>
      <c r="X17" t="n">
        <v>1.66</v>
      </c>
      <c r="Y17" t="n">
        <v>1</v>
      </c>
      <c r="Z17" t="n">
        <v>10</v>
      </c>
      <c r="AA17" t="n">
        <v>398.6515555979153</v>
      </c>
      <c r="AB17" t="n">
        <v>545.4526456344547</v>
      </c>
      <c r="AC17" t="n">
        <v>493.3954106826978</v>
      </c>
      <c r="AD17" t="n">
        <v>398651.5555979153</v>
      </c>
      <c r="AE17" t="n">
        <v>545452.6456344547</v>
      </c>
      <c r="AF17" t="n">
        <v>3.542273184484439e-06</v>
      </c>
      <c r="AG17" t="n">
        <v>7.112268518518518</v>
      </c>
      <c r="AH17" t="n">
        <v>493395.4106826978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4.1393</v>
      </c>
      <c r="E18" t="n">
        <v>24.16</v>
      </c>
      <c r="F18" t="n">
        <v>18.68</v>
      </c>
      <c r="G18" t="n">
        <v>23.84</v>
      </c>
      <c r="H18" t="n">
        <v>0.3</v>
      </c>
      <c r="I18" t="n">
        <v>47</v>
      </c>
      <c r="J18" t="n">
        <v>293.3</v>
      </c>
      <c r="K18" t="n">
        <v>61.2</v>
      </c>
      <c r="L18" t="n">
        <v>5</v>
      </c>
      <c r="M18" t="n">
        <v>45</v>
      </c>
      <c r="N18" t="n">
        <v>82.09999999999999</v>
      </c>
      <c r="O18" t="n">
        <v>36407.75</v>
      </c>
      <c r="P18" t="n">
        <v>316.1</v>
      </c>
      <c r="Q18" t="n">
        <v>1319.17</v>
      </c>
      <c r="R18" t="n">
        <v>106.49</v>
      </c>
      <c r="S18" t="n">
        <v>59.92</v>
      </c>
      <c r="T18" t="n">
        <v>23015.21</v>
      </c>
      <c r="U18" t="n">
        <v>0.5600000000000001</v>
      </c>
      <c r="V18" t="n">
        <v>0.91</v>
      </c>
      <c r="W18" t="n">
        <v>0.24</v>
      </c>
      <c r="X18" t="n">
        <v>1.4</v>
      </c>
      <c r="Y18" t="n">
        <v>1</v>
      </c>
      <c r="Z18" t="n">
        <v>10</v>
      </c>
      <c r="AA18" t="n">
        <v>389.9347604168283</v>
      </c>
      <c r="AB18" t="n">
        <v>533.5259419098287</v>
      </c>
      <c r="AC18" t="n">
        <v>482.6069748223164</v>
      </c>
      <c r="AD18" t="n">
        <v>389934.7604168283</v>
      </c>
      <c r="AE18" t="n">
        <v>533525.9419098287</v>
      </c>
      <c r="AF18" t="n">
        <v>3.604624577165582e-06</v>
      </c>
      <c r="AG18" t="n">
        <v>6.99074074074074</v>
      </c>
      <c r="AH18" t="n">
        <v>482606.9748223164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4.1921</v>
      </c>
      <c r="E19" t="n">
        <v>23.85</v>
      </c>
      <c r="F19" t="n">
        <v>18.53</v>
      </c>
      <c r="G19" t="n">
        <v>25.27</v>
      </c>
      <c r="H19" t="n">
        <v>0.32</v>
      </c>
      <c r="I19" t="n">
        <v>44</v>
      </c>
      <c r="J19" t="n">
        <v>293.81</v>
      </c>
      <c r="K19" t="n">
        <v>61.2</v>
      </c>
      <c r="L19" t="n">
        <v>5.25</v>
      </c>
      <c r="M19" t="n">
        <v>42</v>
      </c>
      <c r="N19" t="n">
        <v>82.36</v>
      </c>
      <c r="O19" t="n">
        <v>36471.2</v>
      </c>
      <c r="P19" t="n">
        <v>313.1</v>
      </c>
      <c r="Q19" t="n">
        <v>1319.18</v>
      </c>
      <c r="R19" t="n">
        <v>101.67</v>
      </c>
      <c r="S19" t="n">
        <v>59.92</v>
      </c>
      <c r="T19" t="n">
        <v>20618.68</v>
      </c>
      <c r="U19" t="n">
        <v>0.59</v>
      </c>
      <c r="V19" t="n">
        <v>0.92</v>
      </c>
      <c r="W19" t="n">
        <v>0.23</v>
      </c>
      <c r="X19" t="n">
        <v>1.26</v>
      </c>
      <c r="Y19" t="n">
        <v>1</v>
      </c>
      <c r="Z19" t="n">
        <v>10</v>
      </c>
      <c r="AA19" t="n">
        <v>384.642335480234</v>
      </c>
      <c r="AB19" t="n">
        <v>526.2846126262708</v>
      </c>
      <c r="AC19" t="n">
        <v>476.0567478423117</v>
      </c>
      <c r="AD19" t="n">
        <v>384642.3354802339</v>
      </c>
      <c r="AE19" t="n">
        <v>526284.6126262709</v>
      </c>
      <c r="AF19" t="n">
        <v>3.650604375120391e-06</v>
      </c>
      <c r="AG19" t="n">
        <v>6.901041666666668</v>
      </c>
      <c r="AH19" t="n">
        <v>476056.7478423117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4.2224</v>
      </c>
      <c r="E20" t="n">
        <v>23.68</v>
      </c>
      <c r="F20" t="n">
        <v>18.47</v>
      </c>
      <c r="G20" t="n">
        <v>26.39</v>
      </c>
      <c r="H20" t="n">
        <v>0.33</v>
      </c>
      <c r="I20" t="n">
        <v>42</v>
      </c>
      <c r="J20" t="n">
        <v>294.33</v>
      </c>
      <c r="K20" t="n">
        <v>61.2</v>
      </c>
      <c r="L20" t="n">
        <v>5.5</v>
      </c>
      <c r="M20" t="n">
        <v>40</v>
      </c>
      <c r="N20" t="n">
        <v>82.63</v>
      </c>
      <c r="O20" t="n">
        <v>36534.76</v>
      </c>
      <c r="P20" t="n">
        <v>311.34</v>
      </c>
      <c r="Q20" t="n">
        <v>1319.08</v>
      </c>
      <c r="R20" t="n">
        <v>99.61</v>
      </c>
      <c r="S20" t="n">
        <v>59.92</v>
      </c>
      <c r="T20" t="n">
        <v>19600.93</v>
      </c>
      <c r="U20" t="n">
        <v>0.6</v>
      </c>
      <c r="V20" t="n">
        <v>0.92</v>
      </c>
      <c r="W20" t="n">
        <v>0.23</v>
      </c>
      <c r="X20" t="n">
        <v>1.19</v>
      </c>
      <c r="Y20" t="n">
        <v>1</v>
      </c>
      <c r="Z20" t="n">
        <v>10</v>
      </c>
      <c r="AA20" t="n">
        <v>381.7253483552435</v>
      </c>
      <c r="AB20" t="n">
        <v>522.2934621534692</v>
      </c>
      <c r="AC20" t="n">
        <v>472.4465071690195</v>
      </c>
      <c r="AD20" t="n">
        <v>381725.3483552435</v>
      </c>
      <c r="AE20" t="n">
        <v>522293.4621534693</v>
      </c>
      <c r="AF20" t="n">
        <v>3.676990509174004e-06</v>
      </c>
      <c r="AG20" t="n">
        <v>6.851851851851852</v>
      </c>
      <c r="AH20" t="n">
        <v>472446.5071690195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18.4</v>
      </c>
      <c r="G21" t="n">
        <v>27.6</v>
      </c>
      <c r="H21" t="n">
        <v>0.35</v>
      </c>
      <c r="I21" t="n">
        <v>40</v>
      </c>
      <c r="J21" t="n">
        <v>294.84</v>
      </c>
      <c r="K21" t="n">
        <v>61.2</v>
      </c>
      <c r="L21" t="n">
        <v>5.75</v>
      </c>
      <c r="M21" t="n">
        <v>38</v>
      </c>
      <c r="N21" t="n">
        <v>82.90000000000001</v>
      </c>
      <c r="O21" t="n">
        <v>36598.44</v>
      </c>
      <c r="P21" t="n">
        <v>309.14</v>
      </c>
      <c r="Q21" t="n">
        <v>1319.13</v>
      </c>
      <c r="R21" t="n">
        <v>97.31999999999999</v>
      </c>
      <c r="S21" t="n">
        <v>59.92</v>
      </c>
      <c r="T21" t="n">
        <v>18465.83</v>
      </c>
      <c r="U21" t="n">
        <v>0.62</v>
      </c>
      <c r="V21" t="n">
        <v>0.92</v>
      </c>
      <c r="W21" t="n">
        <v>0.23</v>
      </c>
      <c r="X21" t="n">
        <v>1.13</v>
      </c>
      <c r="Y21" t="n">
        <v>1</v>
      </c>
      <c r="Z21" t="n">
        <v>10</v>
      </c>
      <c r="AA21" t="n">
        <v>378.4969633882553</v>
      </c>
      <c r="AB21" t="n">
        <v>517.8762434153433</v>
      </c>
      <c r="AC21" t="n">
        <v>468.4508615876549</v>
      </c>
      <c r="AD21" t="n">
        <v>378496.9633882553</v>
      </c>
      <c r="AE21" t="n">
        <v>517876.2434153433</v>
      </c>
      <c r="AF21" t="n">
        <v>3.704508721586351e-06</v>
      </c>
      <c r="AG21" t="n">
        <v>6.802662037037038</v>
      </c>
      <c r="AH21" t="n">
        <v>468450.8615876549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4.2849</v>
      </c>
      <c r="E22" t="n">
        <v>23.34</v>
      </c>
      <c r="F22" t="n">
        <v>18.34</v>
      </c>
      <c r="G22" t="n">
        <v>28.96</v>
      </c>
      <c r="H22" t="n">
        <v>0.36</v>
      </c>
      <c r="I22" t="n">
        <v>38</v>
      </c>
      <c r="J22" t="n">
        <v>295.36</v>
      </c>
      <c r="K22" t="n">
        <v>61.2</v>
      </c>
      <c r="L22" t="n">
        <v>6</v>
      </c>
      <c r="M22" t="n">
        <v>36</v>
      </c>
      <c r="N22" t="n">
        <v>83.16</v>
      </c>
      <c r="O22" t="n">
        <v>36662.22</v>
      </c>
      <c r="P22" t="n">
        <v>307.37</v>
      </c>
      <c r="Q22" t="n">
        <v>1319.16</v>
      </c>
      <c r="R22" t="n">
        <v>95.31</v>
      </c>
      <c r="S22" t="n">
        <v>59.92</v>
      </c>
      <c r="T22" t="n">
        <v>17471.64</v>
      </c>
      <c r="U22" t="n">
        <v>0.63</v>
      </c>
      <c r="V22" t="n">
        <v>0.93</v>
      </c>
      <c r="W22" t="n">
        <v>0.22</v>
      </c>
      <c r="X22" t="n">
        <v>1.06</v>
      </c>
      <c r="Y22" t="n">
        <v>1</v>
      </c>
      <c r="Z22" t="n">
        <v>10</v>
      </c>
      <c r="AA22" t="n">
        <v>375.6276462269665</v>
      </c>
      <c r="AB22" t="n">
        <v>513.9503170899287</v>
      </c>
      <c r="AC22" t="n">
        <v>464.8996201606656</v>
      </c>
      <c r="AD22" t="n">
        <v>375627.6462269665</v>
      </c>
      <c r="AE22" t="n">
        <v>513950.3170899287</v>
      </c>
      <c r="AF22" t="n">
        <v>3.731417353343996e-06</v>
      </c>
      <c r="AG22" t="n">
        <v>6.753472222222222</v>
      </c>
      <c r="AH22" t="n">
        <v>464899.6201606656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4.316</v>
      </c>
      <c r="E23" t="n">
        <v>23.17</v>
      </c>
      <c r="F23" t="n">
        <v>18.28</v>
      </c>
      <c r="G23" t="n">
        <v>30.47</v>
      </c>
      <c r="H23" t="n">
        <v>0.38</v>
      </c>
      <c r="I23" t="n">
        <v>36</v>
      </c>
      <c r="J23" t="n">
        <v>295.88</v>
      </c>
      <c r="K23" t="n">
        <v>61.2</v>
      </c>
      <c r="L23" t="n">
        <v>6.25</v>
      </c>
      <c r="M23" t="n">
        <v>34</v>
      </c>
      <c r="N23" t="n">
        <v>83.43000000000001</v>
      </c>
      <c r="O23" t="n">
        <v>36726.12</v>
      </c>
      <c r="P23" t="n">
        <v>305.12</v>
      </c>
      <c r="Q23" t="n">
        <v>1319.15</v>
      </c>
      <c r="R23" t="n">
        <v>93.29000000000001</v>
      </c>
      <c r="S23" t="n">
        <v>59.92</v>
      </c>
      <c r="T23" t="n">
        <v>16471.64</v>
      </c>
      <c r="U23" t="n">
        <v>0.64</v>
      </c>
      <c r="V23" t="n">
        <v>0.93</v>
      </c>
      <c r="W23" t="n">
        <v>0.22</v>
      </c>
      <c r="X23" t="n">
        <v>1</v>
      </c>
      <c r="Y23" t="n">
        <v>1</v>
      </c>
      <c r="Z23" t="n">
        <v>10</v>
      </c>
      <c r="AA23" t="n">
        <v>372.5198746433521</v>
      </c>
      <c r="AB23" t="n">
        <v>509.6981269040216</v>
      </c>
      <c r="AC23" t="n">
        <v>461.0532530381152</v>
      </c>
      <c r="AD23" t="n">
        <v>372519.8746433521</v>
      </c>
      <c r="AE23" t="n">
        <v>509698.1269040217</v>
      </c>
      <c r="AF23" t="n">
        <v>3.758500151002984e-06</v>
      </c>
      <c r="AG23" t="n">
        <v>6.704282407407408</v>
      </c>
      <c r="AH23" t="n">
        <v>461053.2530381152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4.3327</v>
      </c>
      <c r="E24" t="n">
        <v>23.08</v>
      </c>
      <c r="F24" t="n">
        <v>18.25</v>
      </c>
      <c r="G24" t="n">
        <v>31.28</v>
      </c>
      <c r="H24" t="n">
        <v>0.39</v>
      </c>
      <c r="I24" t="n">
        <v>35</v>
      </c>
      <c r="J24" t="n">
        <v>296.4</v>
      </c>
      <c r="K24" t="n">
        <v>61.2</v>
      </c>
      <c r="L24" t="n">
        <v>6.5</v>
      </c>
      <c r="M24" t="n">
        <v>33</v>
      </c>
      <c r="N24" t="n">
        <v>83.7</v>
      </c>
      <c r="O24" t="n">
        <v>36790.13</v>
      </c>
      <c r="P24" t="n">
        <v>304.08</v>
      </c>
      <c r="Q24" t="n">
        <v>1319.11</v>
      </c>
      <c r="R24" t="n">
        <v>92.01000000000001</v>
      </c>
      <c r="S24" t="n">
        <v>59.92</v>
      </c>
      <c r="T24" t="n">
        <v>15834.05</v>
      </c>
      <c r="U24" t="n">
        <v>0.65</v>
      </c>
      <c r="V24" t="n">
        <v>0.93</v>
      </c>
      <c r="W24" t="n">
        <v>0.22</v>
      </c>
      <c r="X24" t="n">
        <v>0.97</v>
      </c>
      <c r="Y24" t="n">
        <v>1</v>
      </c>
      <c r="Z24" t="n">
        <v>10</v>
      </c>
      <c r="AA24" t="n">
        <v>370.9702053881629</v>
      </c>
      <c r="AB24" t="n">
        <v>507.5778010624894</v>
      </c>
      <c r="AC24" t="n">
        <v>459.1352881190027</v>
      </c>
      <c r="AD24" t="n">
        <v>370970.2053881629</v>
      </c>
      <c r="AE24" t="n">
        <v>507577.8010624893</v>
      </c>
      <c r="AF24" t="n">
        <v>3.773043003765206e-06</v>
      </c>
      <c r="AG24" t="n">
        <v>6.67824074074074</v>
      </c>
      <c r="AH24" t="n">
        <v>459135.2881190027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4.3474</v>
      </c>
      <c r="E25" t="n">
        <v>23</v>
      </c>
      <c r="F25" t="n">
        <v>18.22</v>
      </c>
      <c r="G25" t="n">
        <v>32.15</v>
      </c>
      <c r="H25" t="n">
        <v>0.4</v>
      </c>
      <c r="I25" t="n">
        <v>34</v>
      </c>
      <c r="J25" t="n">
        <v>296.92</v>
      </c>
      <c r="K25" t="n">
        <v>61.2</v>
      </c>
      <c r="L25" t="n">
        <v>6.75</v>
      </c>
      <c r="M25" t="n">
        <v>32</v>
      </c>
      <c r="N25" t="n">
        <v>83.97</v>
      </c>
      <c r="O25" t="n">
        <v>36854.25</v>
      </c>
      <c r="P25" t="n">
        <v>302.71</v>
      </c>
      <c r="Q25" t="n">
        <v>1319.08</v>
      </c>
      <c r="R25" t="n">
        <v>91.34</v>
      </c>
      <c r="S25" t="n">
        <v>59.92</v>
      </c>
      <c r="T25" t="n">
        <v>15505.81</v>
      </c>
      <c r="U25" t="n">
        <v>0.66</v>
      </c>
      <c r="V25" t="n">
        <v>0.93</v>
      </c>
      <c r="W25" t="n">
        <v>0.22</v>
      </c>
      <c r="X25" t="n">
        <v>0.9399999999999999</v>
      </c>
      <c r="Y25" t="n">
        <v>1</v>
      </c>
      <c r="Z25" t="n">
        <v>10</v>
      </c>
      <c r="AA25" t="n">
        <v>369.3520696260591</v>
      </c>
      <c r="AB25" t="n">
        <v>505.3637963256673</v>
      </c>
      <c r="AC25" t="n">
        <v>457.1325848868877</v>
      </c>
      <c r="AD25" t="n">
        <v>369352.0696260591</v>
      </c>
      <c r="AE25" t="n">
        <v>505363.7963256673</v>
      </c>
      <c r="AF25" t="n">
        <v>3.785844197513988e-06</v>
      </c>
      <c r="AG25" t="n">
        <v>6.655092592592593</v>
      </c>
      <c r="AH25" t="n">
        <v>457132.5848868877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4.3811</v>
      </c>
      <c r="E26" t="n">
        <v>22.83</v>
      </c>
      <c r="F26" t="n">
        <v>18.15</v>
      </c>
      <c r="G26" t="n">
        <v>34.03</v>
      </c>
      <c r="H26" t="n">
        <v>0.42</v>
      </c>
      <c r="I26" t="n">
        <v>32</v>
      </c>
      <c r="J26" t="n">
        <v>297.44</v>
      </c>
      <c r="K26" t="n">
        <v>61.2</v>
      </c>
      <c r="L26" t="n">
        <v>7</v>
      </c>
      <c r="M26" t="n">
        <v>30</v>
      </c>
      <c r="N26" t="n">
        <v>84.23999999999999</v>
      </c>
      <c r="O26" t="n">
        <v>36918.48</v>
      </c>
      <c r="P26" t="n">
        <v>300.6</v>
      </c>
      <c r="Q26" t="n">
        <v>1319.18</v>
      </c>
      <c r="R26" t="n">
        <v>89</v>
      </c>
      <c r="S26" t="n">
        <v>59.92</v>
      </c>
      <c r="T26" t="n">
        <v>14346.52</v>
      </c>
      <c r="U26" t="n">
        <v>0.67</v>
      </c>
      <c r="V26" t="n">
        <v>0.9399999999999999</v>
      </c>
      <c r="W26" t="n">
        <v>0.22</v>
      </c>
      <c r="X26" t="n">
        <v>0.87</v>
      </c>
      <c r="Y26" t="n">
        <v>1</v>
      </c>
      <c r="Z26" t="n">
        <v>10</v>
      </c>
      <c r="AA26" t="n">
        <v>366.2487593201664</v>
      </c>
      <c r="AB26" t="n">
        <v>501.1177102567568</v>
      </c>
      <c r="AC26" t="n">
        <v>453.2917393129748</v>
      </c>
      <c r="AD26" t="n">
        <v>366248.7593201664</v>
      </c>
      <c r="AE26" t="n">
        <v>501117.7102567567</v>
      </c>
      <c r="AF26" t="n">
        <v>3.815191151890448e-06</v>
      </c>
      <c r="AG26" t="n">
        <v>6.605902777777778</v>
      </c>
      <c r="AH26" t="n">
        <v>453291.7393129747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4.3959</v>
      </c>
      <c r="E27" t="n">
        <v>22.75</v>
      </c>
      <c r="F27" t="n">
        <v>18.13</v>
      </c>
      <c r="G27" t="n">
        <v>35.09</v>
      </c>
      <c r="H27" t="n">
        <v>0.43</v>
      </c>
      <c r="I27" t="n">
        <v>31</v>
      </c>
      <c r="J27" t="n">
        <v>297.96</v>
      </c>
      <c r="K27" t="n">
        <v>61.2</v>
      </c>
      <c r="L27" t="n">
        <v>7.25</v>
      </c>
      <c r="M27" t="n">
        <v>29</v>
      </c>
      <c r="N27" t="n">
        <v>84.51000000000001</v>
      </c>
      <c r="O27" t="n">
        <v>36982.83</v>
      </c>
      <c r="P27" t="n">
        <v>299.46</v>
      </c>
      <c r="Q27" t="n">
        <v>1319.2</v>
      </c>
      <c r="R27" t="n">
        <v>88.51000000000001</v>
      </c>
      <c r="S27" t="n">
        <v>59.92</v>
      </c>
      <c r="T27" t="n">
        <v>14105.93</v>
      </c>
      <c r="U27" t="n">
        <v>0.68</v>
      </c>
      <c r="V27" t="n">
        <v>0.9399999999999999</v>
      </c>
      <c r="W27" t="n">
        <v>0.21</v>
      </c>
      <c r="X27" t="n">
        <v>0.85</v>
      </c>
      <c r="Y27" t="n">
        <v>1</v>
      </c>
      <c r="Z27" t="n">
        <v>10</v>
      </c>
      <c r="AA27" t="n">
        <v>351.9799195801082</v>
      </c>
      <c r="AB27" t="n">
        <v>481.5944542276274</v>
      </c>
      <c r="AC27" t="n">
        <v>435.6317554382036</v>
      </c>
      <c r="AD27" t="n">
        <v>351979.9195801083</v>
      </c>
      <c r="AE27" t="n">
        <v>481594.4542276274</v>
      </c>
      <c r="AF27" t="n">
        <v>3.828079428589902e-06</v>
      </c>
      <c r="AG27" t="n">
        <v>6.58275462962963</v>
      </c>
      <c r="AH27" t="n">
        <v>435631.7554382036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18.09</v>
      </c>
      <c r="G28" t="n">
        <v>36.19</v>
      </c>
      <c r="H28" t="n">
        <v>0.45</v>
      </c>
      <c r="I28" t="n">
        <v>30</v>
      </c>
      <c r="J28" t="n">
        <v>298.48</v>
      </c>
      <c r="K28" t="n">
        <v>61.2</v>
      </c>
      <c r="L28" t="n">
        <v>7.5</v>
      </c>
      <c r="M28" t="n">
        <v>28</v>
      </c>
      <c r="N28" t="n">
        <v>84.79000000000001</v>
      </c>
      <c r="O28" t="n">
        <v>37047.29</v>
      </c>
      <c r="P28" t="n">
        <v>298.45</v>
      </c>
      <c r="Q28" t="n">
        <v>1319.1</v>
      </c>
      <c r="R28" t="n">
        <v>87.20999999999999</v>
      </c>
      <c r="S28" t="n">
        <v>59.92</v>
      </c>
      <c r="T28" t="n">
        <v>13460.43</v>
      </c>
      <c r="U28" t="n">
        <v>0.6899999999999999</v>
      </c>
      <c r="V28" t="n">
        <v>0.9399999999999999</v>
      </c>
      <c r="W28" t="n">
        <v>0.21</v>
      </c>
      <c r="X28" t="n">
        <v>0.82</v>
      </c>
      <c r="Y28" t="n">
        <v>1</v>
      </c>
      <c r="Z28" t="n">
        <v>10</v>
      </c>
      <c r="AA28" t="n">
        <v>350.458848838011</v>
      </c>
      <c r="AB28" t="n">
        <v>479.5132581333849</v>
      </c>
      <c r="AC28" t="n">
        <v>433.7491857782185</v>
      </c>
      <c r="AD28" t="n">
        <v>350458.848838011</v>
      </c>
      <c r="AE28" t="n">
        <v>479513.2581333849</v>
      </c>
      <c r="AF28" t="n">
        <v>3.842883530204139e-06</v>
      </c>
      <c r="AG28" t="n">
        <v>6.556712962962963</v>
      </c>
      <c r="AH28" t="n">
        <v>433749.1857782185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4.4294</v>
      </c>
      <c r="E29" t="n">
        <v>22.58</v>
      </c>
      <c r="F29" t="n">
        <v>18.06</v>
      </c>
      <c r="G29" t="n">
        <v>37.38</v>
      </c>
      <c r="H29" t="n">
        <v>0.46</v>
      </c>
      <c r="I29" t="n">
        <v>29</v>
      </c>
      <c r="J29" t="n">
        <v>299.01</v>
      </c>
      <c r="K29" t="n">
        <v>61.2</v>
      </c>
      <c r="L29" t="n">
        <v>7.75</v>
      </c>
      <c r="M29" t="n">
        <v>27</v>
      </c>
      <c r="N29" t="n">
        <v>85.06</v>
      </c>
      <c r="O29" t="n">
        <v>37111.87</v>
      </c>
      <c r="P29" t="n">
        <v>296.97</v>
      </c>
      <c r="Q29" t="n">
        <v>1319.21</v>
      </c>
      <c r="R29" t="n">
        <v>86.11</v>
      </c>
      <c r="S29" t="n">
        <v>59.92</v>
      </c>
      <c r="T29" t="n">
        <v>12914.85</v>
      </c>
      <c r="U29" t="n">
        <v>0.7</v>
      </c>
      <c r="V29" t="n">
        <v>0.9399999999999999</v>
      </c>
      <c r="W29" t="n">
        <v>0.21</v>
      </c>
      <c r="X29" t="n">
        <v>0.79</v>
      </c>
      <c r="Y29" t="n">
        <v>1</v>
      </c>
      <c r="Z29" t="n">
        <v>10</v>
      </c>
      <c r="AA29" t="n">
        <v>348.747386036538</v>
      </c>
      <c r="AB29" t="n">
        <v>477.1715592239997</v>
      </c>
      <c r="AC29" t="n">
        <v>431.63097532615</v>
      </c>
      <c r="AD29" t="n">
        <v>348747.3860365381</v>
      </c>
      <c r="AE29" t="n">
        <v>477171.5592239997</v>
      </c>
      <c r="AF29" t="n">
        <v>3.857252217065018e-06</v>
      </c>
      <c r="AG29" t="n">
        <v>6.533564814814814</v>
      </c>
      <c r="AH29" t="n">
        <v>431630.97532615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4.4511</v>
      </c>
      <c r="E30" t="n">
        <v>22.47</v>
      </c>
      <c r="F30" t="n">
        <v>18.01</v>
      </c>
      <c r="G30" t="n">
        <v>38.59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26</v>
      </c>
      <c r="N30" t="n">
        <v>85.33</v>
      </c>
      <c r="O30" t="n">
        <v>37176.68</v>
      </c>
      <c r="P30" t="n">
        <v>295.08</v>
      </c>
      <c r="Q30" t="n">
        <v>1319.14</v>
      </c>
      <c r="R30" t="n">
        <v>84.31999999999999</v>
      </c>
      <c r="S30" t="n">
        <v>59.92</v>
      </c>
      <c r="T30" t="n">
        <v>12027.08</v>
      </c>
      <c r="U30" t="n">
        <v>0.71</v>
      </c>
      <c r="V30" t="n">
        <v>0.9399999999999999</v>
      </c>
      <c r="W30" t="n">
        <v>0.21</v>
      </c>
      <c r="X30" t="n">
        <v>0.73</v>
      </c>
      <c r="Y30" t="n">
        <v>1</v>
      </c>
      <c r="Z30" t="n">
        <v>10</v>
      </c>
      <c r="AA30" t="n">
        <v>346.514933948956</v>
      </c>
      <c r="AB30" t="n">
        <v>474.1170197889349</v>
      </c>
      <c r="AC30" t="n">
        <v>428.8679568476947</v>
      </c>
      <c r="AD30" t="n">
        <v>346514.933948956</v>
      </c>
      <c r="AE30" t="n">
        <v>474117.0197889349</v>
      </c>
      <c r="AF30" t="n">
        <v>3.876149217360839e-06</v>
      </c>
      <c r="AG30" t="n">
        <v>6.501736111111111</v>
      </c>
      <c r="AH30" t="n">
        <v>428867.9568476947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4.4884</v>
      </c>
      <c r="E31" t="n">
        <v>22.28</v>
      </c>
      <c r="F31" t="n">
        <v>17.88</v>
      </c>
      <c r="G31" t="n">
        <v>39.72</v>
      </c>
      <c r="H31" t="n">
        <v>0.49</v>
      </c>
      <c r="I31" t="n">
        <v>27</v>
      </c>
      <c r="J31" t="n">
        <v>300.06</v>
      </c>
      <c r="K31" t="n">
        <v>61.2</v>
      </c>
      <c r="L31" t="n">
        <v>8.25</v>
      </c>
      <c r="M31" t="n">
        <v>25</v>
      </c>
      <c r="N31" t="n">
        <v>85.61</v>
      </c>
      <c r="O31" t="n">
        <v>37241.49</v>
      </c>
      <c r="P31" t="n">
        <v>291.58</v>
      </c>
      <c r="Q31" t="n">
        <v>1319.08</v>
      </c>
      <c r="R31" t="n">
        <v>79.84</v>
      </c>
      <c r="S31" t="n">
        <v>59.92</v>
      </c>
      <c r="T31" t="n">
        <v>9790.129999999999</v>
      </c>
      <c r="U31" t="n">
        <v>0.75</v>
      </c>
      <c r="V31" t="n">
        <v>0.95</v>
      </c>
      <c r="W31" t="n">
        <v>0.2</v>
      </c>
      <c r="X31" t="n">
        <v>0.6</v>
      </c>
      <c r="Y31" t="n">
        <v>1</v>
      </c>
      <c r="Z31" t="n">
        <v>10</v>
      </c>
      <c r="AA31" t="n">
        <v>342.2911224893381</v>
      </c>
      <c r="AB31" t="n">
        <v>468.3378146084754</v>
      </c>
      <c r="AC31" t="n">
        <v>423.6403108984929</v>
      </c>
      <c r="AD31" t="n">
        <v>342291.1224893382</v>
      </c>
      <c r="AE31" t="n">
        <v>468337.8146084754</v>
      </c>
      <c r="AF31" t="n">
        <v>3.908631157961491e-06</v>
      </c>
      <c r="AG31" t="n">
        <v>6.44675925925926</v>
      </c>
      <c r="AH31" t="n">
        <v>423640.3108984929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4.4579</v>
      </c>
      <c r="E32" t="n">
        <v>22.43</v>
      </c>
      <c r="F32" t="n">
        <v>18.08</v>
      </c>
      <c r="G32" t="n">
        <v>41.73</v>
      </c>
      <c r="H32" t="n">
        <v>0.5</v>
      </c>
      <c r="I32" t="n">
        <v>26</v>
      </c>
      <c r="J32" t="n">
        <v>300.59</v>
      </c>
      <c r="K32" t="n">
        <v>61.2</v>
      </c>
      <c r="L32" t="n">
        <v>8.5</v>
      </c>
      <c r="M32" t="n">
        <v>24</v>
      </c>
      <c r="N32" t="n">
        <v>85.89</v>
      </c>
      <c r="O32" t="n">
        <v>37306.42</v>
      </c>
      <c r="P32" t="n">
        <v>295</v>
      </c>
      <c r="Q32" t="n">
        <v>1319.09</v>
      </c>
      <c r="R32" t="n">
        <v>87.77</v>
      </c>
      <c r="S32" t="n">
        <v>59.92</v>
      </c>
      <c r="T32" t="n">
        <v>13761.04</v>
      </c>
      <c r="U32" t="n">
        <v>0.68</v>
      </c>
      <c r="V32" t="n">
        <v>0.9399999999999999</v>
      </c>
      <c r="W32" t="n">
        <v>0.19</v>
      </c>
      <c r="X32" t="n">
        <v>0.8</v>
      </c>
      <c r="Y32" t="n">
        <v>1</v>
      </c>
      <c r="Z32" t="n">
        <v>10</v>
      </c>
      <c r="AA32" t="n">
        <v>346.183457227913</v>
      </c>
      <c r="AB32" t="n">
        <v>473.6634787154829</v>
      </c>
      <c r="AC32" t="n">
        <v>428.4577010977441</v>
      </c>
      <c r="AD32" t="n">
        <v>346183.457227913</v>
      </c>
      <c r="AE32" t="n">
        <v>473663.4787154829</v>
      </c>
      <c r="AF32" t="n">
        <v>3.882070858006534e-06</v>
      </c>
      <c r="AG32" t="n">
        <v>6.490162037037037</v>
      </c>
      <c r="AH32" t="n">
        <v>428457.7010977441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4.4842</v>
      </c>
      <c r="E33" t="n">
        <v>22.3</v>
      </c>
      <c r="F33" t="n">
        <v>18</v>
      </c>
      <c r="G33" t="n">
        <v>43.21</v>
      </c>
      <c r="H33" t="n">
        <v>0.52</v>
      </c>
      <c r="I33" t="n">
        <v>25</v>
      </c>
      <c r="J33" t="n">
        <v>301.11</v>
      </c>
      <c r="K33" t="n">
        <v>61.2</v>
      </c>
      <c r="L33" t="n">
        <v>8.75</v>
      </c>
      <c r="M33" t="n">
        <v>23</v>
      </c>
      <c r="N33" t="n">
        <v>86.16</v>
      </c>
      <c r="O33" t="n">
        <v>37371.47</v>
      </c>
      <c r="P33" t="n">
        <v>292.67</v>
      </c>
      <c r="Q33" t="n">
        <v>1319.12</v>
      </c>
      <c r="R33" t="n">
        <v>84.38</v>
      </c>
      <c r="S33" t="n">
        <v>59.92</v>
      </c>
      <c r="T33" t="n">
        <v>12069.69</v>
      </c>
      <c r="U33" t="n">
        <v>0.71</v>
      </c>
      <c r="V33" t="n">
        <v>0.9399999999999999</v>
      </c>
      <c r="W33" t="n">
        <v>0.21</v>
      </c>
      <c r="X33" t="n">
        <v>0.73</v>
      </c>
      <c r="Y33" t="n">
        <v>1</v>
      </c>
      <c r="Z33" t="n">
        <v>10</v>
      </c>
      <c r="AA33" t="n">
        <v>343.4328489621983</v>
      </c>
      <c r="AB33" t="n">
        <v>469.8999751380597</v>
      </c>
      <c r="AC33" t="n">
        <v>425.0533810196398</v>
      </c>
      <c r="AD33" t="n">
        <v>343432.8489621983</v>
      </c>
      <c r="AE33" t="n">
        <v>469899.9751380598</v>
      </c>
      <c r="AF33" t="n">
        <v>3.904973674033267e-06</v>
      </c>
      <c r="AG33" t="n">
        <v>6.452546296296297</v>
      </c>
      <c r="AH33" t="n">
        <v>425053.3810196398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4.4858</v>
      </c>
      <c r="E34" t="n">
        <v>22.29</v>
      </c>
      <c r="F34" t="n">
        <v>18</v>
      </c>
      <c r="G34" t="n">
        <v>43.19</v>
      </c>
      <c r="H34" t="n">
        <v>0.53</v>
      </c>
      <c r="I34" t="n">
        <v>25</v>
      </c>
      <c r="J34" t="n">
        <v>301.64</v>
      </c>
      <c r="K34" t="n">
        <v>61.2</v>
      </c>
      <c r="L34" t="n">
        <v>9</v>
      </c>
      <c r="M34" t="n">
        <v>23</v>
      </c>
      <c r="N34" t="n">
        <v>86.44</v>
      </c>
      <c r="O34" t="n">
        <v>37436.63</v>
      </c>
      <c r="P34" t="n">
        <v>291.41</v>
      </c>
      <c r="Q34" t="n">
        <v>1319.16</v>
      </c>
      <c r="R34" t="n">
        <v>84.19</v>
      </c>
      <c r="S34" t="n">
        <v>59.92</v>
      </c>
      <c r="T34" t="n">
        <v>11976.59</v>
      </c>
      <c r="U34" t="n">
        <v>0.71</v>
      </c>
      <c r="V34" t="n">
        <v>0.9399999999999999</v>
      </c>
      <c r="W34" t="n">
        <v>0.2</v>
      </c>
      <c r="X34" t="n">
        <v>0.72</v>
      </c>
      <c r="Y34" t="n">
        <v>1</v>
      </c>
      <c r="Z34" t="n">
        <v>10</v>
      </c>
      <c r="AA34" t="n">
        <v>342.6780845264174</v>
      </c>
      <c r="AB34" t="n">
        <v>468.8672731391674</v>
      </c>
      <c r="AC34" t="n">
        <v>424.1192386501154</v>
      </c>
      <c r="AD34" t="n">
        <v>342678.0845264174</v>
      </c>
      <c r="AE34" t="n">
        <v>468867.2731391674</v>
      </c>
      <c r="AF34" t="n">
        <v>3.906367001244019e-06</v>
      </c>
      <c r="AG34" t="n">
        <v>6.449652777777778</v>
      </c>
      <c r="AH34" t="n">
        <v>424119.2386501154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4.5059</v>
      </c>
      <c r="E35" t="n">
        <v>22.19</v>
      </c>
      <c r="F35" t="n">
        <v>17.95</v>
      </c>
      <c r="G35" t="n">
        <v>44.88</v>
      </c>
      <c r="H35" t="n">
        <v>0.55</v>
      </c>
      <c r="I35" t="n">
        <v>24</v>
      </c>
      <c r="J35" t="n">
        <v>302.17</v>
      </c>
      <c r="K35" t="n">
        <v>61.2</v>
      </c>
      <c r="L35" t="n">
        <v>9.25</v>
      </c>
      <c r="M35" t="n">
        <v>22</v>
      </c>
      <c r="N35" t="n">
        <v>86.72</v>
      </c>
      <c r="O35" t="n">
        <v>37501.91</v>
      </c>
      <c r="P35" t="n">
        <v>290.39</v>
      </c>
      <c r="Q35" t="n">
        <v>1319.2</v>
      </c>
      <c r="R35" t="n">
        <v>82.69</v>
      </c>
      <c r="S35" t="n">
        <v>59.92</v>
      </c>
      <c r="T35" t="n">
        <v>11229.98</v>
      </c>
      <c r="U35" t="n">
        <v>0.72</v>
      </c>
      <c r="V35" t="n">
        <v>0.95</v>
      </c>
      <c r="W35" t="n">
        <v>0.2</v>
      </c>
      <c r="X35" t="n">
        <v>0.67</v>
      </c>
      <c r="Y35" t="n">
        <v>1</v>
      </c>
      <c r="Z35" t="n">
        <v>10</v>
      </c>
      <c r="AA35" t="n">
        <v>341.0429786362815</v>
      </c>
      <c r="AB35" t="n">
        <v>466.6300491245027</v>
      </c>
      <c r="AC35" t="n">
        <v>422.0955321554467</v>
      </c>
      <c r="AD35" t="n">
        <v>341042.9786362815</v>
      </c>
      <c r="AE35" t="n">
        <v>466630.0491245027</v>
      </c>
      <c r="AF35" t="n">
        <v>3.923870674329088e-06</v>
      </c>
      <c r="AG35" t="n">
        <v>6.420717592592593</v>
      </c>
      <c r="AH35" t="n">
        <v>422095.5321554467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4.5248</v>
      </c>
      <c r="E36" t="n">
        <v>22.1</v>
      </c>
      <c r="F36" t="n">
        <v>17.91</v>
      </c>
      <c r="G36" t="n">
        <v>46.73</v>
      </c>
      <c r="H36" t="n">
        <v>0.5600000000000001</v>
      </c>
      <c r="I36" t="n">
        <v>23</v>
      </c>
      <c r="J36" t="n">
        <v>302.7</v>
      </c>
      <c r="K36" t="n">
        <v>61.2</v>
      </c>
      <c r="L36" t="n">
        <v>9.5</v>
      </c>
      <c r="M36" t="n">
        <v>21</v>
      </c>
      <c r="N36" t="n">
        <v>87</v>
      </c>
      <c r="O36" t="n">
        <v>37567.32</v>
      </c>
      <c r="P36" t="n">
        <v>288.27</v>
      </c>
      <c r="Q36" t="n">
        <v>1319.21</v>
      </c>
      <c r="R36" t="n">
        <v>81.3</v>
      </c>
      <c r="S36" t="n">
        <v>59.92</v>
      </c>
      <c r="T36" t="n">
        <v>10539.85</v>
      </c>
      <c r="U36" t="n">
        <v>0.74</v>
      </c>
      <c r="V36" t="n">
        <v>0.95</v>
      </c>
      <c r="W36" t="n">
        <v>0.2</v>
      </c>
      <c r="X36" t="n">
        <v>0.63</v>
      </c>
      <c r="Y36" t="n">
        <v>1</v>
      </c>
      <c r="Z36" t="n">
        <v>10</v>
      </c>
      <c r="AA36" t="n">
        <v>338.9188832626461</v>
      </c>
      <c r="AB36" t="n">
        <v>463.7237681258206</v>
      </c>
      <c r="AC36" t="n">
        <v>419.4666225362877</v>
      </c>
      <c r="AD36" t="n">
        <v>338918.8832626462</v>
      </c>
      <c r="AE36" t="n">
        <v>463723.7681258206</v>
      </c>
      <c r="AF36" t="n">
        <v>3.940329352006094e-06</v>
      </c>
      <c r="AG36" t="n">
        <v>6.394675925925926</v>
      </c>
      <c r="AH36" t="n">
        <v>419466.6225362877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4.5234</v>
      </c>
      <c r="E37" t="n">
        <v>22.11</v>
      </c>
      <c r="F37" t="n">
        <v>17.92</v>
      </c>
      <c r="G37" t="n">
        <v>46.74</v>
      </c>
      <c r="H37" t="n">
        <v>0.57</v>
      </c>
      <c r="I37" t="n">
        <v>23</v>
      </c>
      <c r="J37" t="n">
        <v>303.23</v>
      </c>
      <c r="K37" t="n">
        <v>61.2</v>
      </c>
      <c r="L37" t="n">
        <v>9.75</v>
      </c>
      <c r="M37" t="n">
        <v>21</v>
      </c>
      <c r="N37" t="n">
        <v>87.28</v>
      </c>
      <c r="O37" t="n">
        <v>37632.84</v>
      </c>
      <c r="P37" t="n">
        <v>288.05</v>
      </c>
      <c r="Q37" t="n">
        <v>1319.17</v>
      </c>
      <c r="R37" t="n">
        <v>81.51000000000001</v>
      </c>
      <c r="S37" t="n">
        <v>59.92</v>
      </c>
      <c r="T37" t="n">
        <v>10645.67</v>
      </c>
      <c r="U37" t="n">
        <v>0.74</v>
      </c>
      <c r="V37" t="n">
        <v>0.95</v>
      </c>
      <c r="W37" t="n">
        <v>0.2</v>
      </c>
      <c r="X37" t="n">
        <v>0.64</v>
      </c>
      <c r="Y37" t="n">
        <v>1</v>
      </c>
      <c r="Z37" t="n">
        <v>10</v>
      </c>
      <c r="AA37" t="n">
        <v>338.89476162805</v>
      </c>
      <c r="AB37" t="n">
        <v>463.6907638411947</v>
      </c>
      <c r="AC37" t="n">
        <v>419.4367681342648</v>
      </c>
      <c r="AD37" t="n">
        <v>338894.76162805</v>
      </c>
      <c r="AE37" t="n">
        <v>463690.7638411947</v>
      </c>
      <c r="AF37" t="n">
        <v>3.939110190696685e-06</v>
      </c>
      <c r="AG37" t="n">
        <v>6.397569444444444</v>
      </c>
      <c r="AH37" t="n">
        <v>419436.7681342647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4.5425</v>
      </c>
      <c r="E38" t="n">
        <v>22.01</v>
      </c>
      <c r="F38" t="n">
        <v>17.88</v>
      </c>
      <c r="G38" t="n">
        <v>48.76</v>
      </c>
      <c r="H38" t="n">
        <v>0.59</v>
      </c>
      <c r="I38" t="n">
        <v>22</v>
      </c>
      <c r="J38" t="n">
        <v>303.76</v>
      </c>
      <c r="K38" t="n">
        <v>61.2</v>
      </c>
      <c r="L38" t="n">
        <v>10</v>
      </c>
      <c r="M38" t="n">
        <v>20</v>
      </c>
      <c r="N38" t="n">
        <v>87.56999999999999</v>
      </c>
      <c r="O38" t="n">
        <v>37698.48</v>
      </c>
      <c r="P38" t="n">
        <v>286.51</v>
      </c>
      <c r="Q38" t="n">
        <v>1319.15</v>
      </c>
      <c r="R38" t="n">
        <v>80.19</v>
      </c>
      <c r="S38" t="n">
        <v>59.92</v>
      </c>
      <c r="T38" t="n">
        <v>9989.709999999999</v>
      </c>
      <c r="U38" t="n">
        <v>0.75</v>
      </c>
      <c r="V38" t="n">
        <v>0.95</v>
      </c>
      <c r="W38" t="n">
        <v>0.2</v>
      </c>
      <c r="X38" t="n">
        <v>0.6</v>
      </c>
      <c r="Y38" t="n">
        <v>1</v>
      </c>
      <c r="Z38" t="n">
        <v>10</v>
      </c>
      <c r="AA38" t="n">
        <v>337.0875937623108</v>
      </c>
      <c r="AB38" t="n">
        <v>461.2181170406708</v>
      </c>
      <c r="AC38" t="n">
        <v>417.2001072740014</v>
      </c>
      <c r="AD38" t="n">
        <v>337087.5937623108</v>
      </c>
      <c r="AE38" t="n">
        <v>461218.1170406708</v>
      </c>
      <c r="AF38" t="n">
        <v>3.955743034275036e-06</v>
      </c>
      <c r="AG38" t="n">
        <v>6.36863425925926</v>
      </c>
      <c r="AH38" t="n">
        <v>417200.1072740013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4.564</v>
      </c>
      <c r="E39" t="n">
        <v>21.91</v>
      </c>
      <c r="F39" t="n">
        <v>17.83</v>
      </c>
      <c r="G39" t="n">
        <v>50.94</v>
      </c>
      <c r="H39" t="n">
        <v>0.6</v>
      </c>
      <c r="I39" t="n">
        <v>21</v>
      </c>
      <c r="J39" t="n">
        <v>304.3</v>
      </c>
      <c r="K39" t="n">
        <v>61.2</v>
      </c>
      <c r="L39" t="n">
        <v>10.25</v>
      </c>
      <c r="M39" t="n">
        <v>19</v>
      </c>
      <c r="N39" t="n">
        <v>87.84999999999999</v>
      </c>
      <c r="O39" t="n">
        <v>37764.25</v>
      </c>
      <c r="P39" t="n">
        <v>284.96</v>
      </c>
      <c r="Q39" t="n">
        <v>1319.14</v>
      </c>
      <c r="R39" t="n">
        <v>78.54000000000001</v>
      </c>
      <c r="S39" t="n">
        <v>59.92</v>
      </c>
      <c r="T39" t="n">
        <v>9167.809999999999</v>
      </c>
      <c r="U39" t="n">
        <v>0.76</v>
      </c>
      <c r="V39" t="n">
        <v>0.95</v>
      </c>
      <c r="W39" t="n">
        <v>0.2</v>
      </c>
      <c r="X39" t="n">
        <v>0.55</v>
      </c>
      <c r="Y39" t="n">
        <v>1</v>
      </c>
      <c r="Z39" t="n">
        <v>10</v>
      </c>
      <c r="AA39" t="n">
        <v>335.1541576750544</v>
      </c>
      <c r="AB39" t="n">
        <v>458.5727044889065</v>
      </c>
      <c r="AC39" t="n">
        <v>414.8071691833176</v>
      </c>
      <c r="AD39" t="n">
        <v>335154.1576750544</v>
      </c>
      <c r="AE39" t="n">
        <v>458572.7044889065</v>
      </c>
      <c r="AF39" t="n">
        <v>3.974465868669514e-06</v>
      </c>
      <c r="AG39" t="n">
        <v>6.339699074074074</v>
      </c>
      <c r="AH39" t="n">
        <v>414807.1691833176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4.5598</v>
      </c>
      <c r="E40" t="n">
        <v>21.93</v>
      </c>
      <c r="F40" t="n">
        <v>17.85</v>
      </c>
      <c r="G40" t="n">
        <v>51</v>
      </c>
      <c r="H40" t="n">
        <v>0.61</v>
      </c>
      <c r="I40" t="n">
        <v>21</v>
      </c>
      <c r="J40" t="n">
        <v>304.83</v>
      </c>
      <c r="K40" t="n">
        <v>61.2</v>
      </c>
      <c r="L40" t="n">
        <v>10.5</v>
      </c>
      <c r="M40" t="n">
        <v>19</v>
      </c>
      <c r="N40" t="n">
        <v>88.13</v>
      </c>
      <c r="O40" t="n">
        <v>37830.13</v>
      </c>
      <c r="P40" t="n">
        <v>284.47</v>
      </c>
      <c r="Q40" t="n">
        <v>1319.09</v>
      </c>
      <c r="R40" t="n">
        <v>79.36</v>
      </c>
      <c r="S40" t="n">
        <v>59.92</v>
      </c>
      <c r="T40" t="n">
        <v>9578.530000000001</v>
      </c>
      <c r="U40" t="n">
        <v>0.76</v>
      </c>
      <c r="V40" t="n">
        <v>0.95</v>
      </c>
      <c r="W40" t="n">
        <v>0.2</v>
      </c>
      <c r="X40" t="n">
        <v>0.57</v>
      </c>
      <c r="Y40" t="n">
        <v>1</v>
      </c>
      <c r="Z40" t="n">
        <v>10</v>
      </c>
      <c r="AA40" t="n">
        <v>335.1398280781538</v>
      </c>
      <c r="AB40" t="n">
        <v>458.5530981022499</v>
      </c>
      <c r="AC40" t="n">
        <v>414.7894340026858</v>
      </c>
      <c r="AD40" t="n">
        <v>335139.8280781538</v>
      </c>
      <c r="AE40" t="n">
        <v>458553.0981022499</v>
      </c>
      <c r="AF40" t="n">
        <v>3.970808384741289e-06</v>
      </c>
      <c r="AG40" t="n">
        <v>6.345486111111111</v>
      </c>
      <c r="AH40" t="n">
        <v>414789.4340026858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4.5803</v>
      </c>
      <c r="E41" t="n">
        <v>21.83</v>
      </c>
      <c r="F41" t="n">
        <v>17.81</v>
      </c>
      <c r="G41" t="n">
        <v>53.42</v>
      </c>
      <c r="H41" t="n">
        <v>0.63</v>
      </c>
      <c r="I41" t="n">
        <v>20</v>
      </c>
      <c r="J41" t="n">
        <v>305.37</v>
      </c>
      <c r="K41" t="n">
        <v>61.2</v>
      </c>
      <c r="L41" t="n">
        <v>10.75</v>
      </c>
      <c r="M41" t="n">
        <v>18</v>
      </c>
      <c r="N41" t="n">
        <v>88.42</v>
      </c>
      <c r="O41" t="n">
        <v>37896.14</v>
      </c>
      <c r="P41" t="n">
        <v>282.36</v>
      </c>
      <c r="Q41" t="n">
        <v>1319.09</v>
      </c>
      <c r="R41" t="n">
        <v>77.90000000000001</v>
      </c>
      <c r="S41" t="n">
        <v>59.92</v>
      </c>
      <c r="T41" t="n">
        <v>8853.879999999999</v>
      </c>
      <c r="U41" t="n">
        <v>0.77</v>
      </c>
      <c r="V41" t="n">
        <v>0.95</v>
      </c>
      <c r="W41" t="n">
        <v>0.19</v>
      </c>
      <c r="X41" t="n">
        <v>0.53</v>
      </c>
      <c r="Y41" t="n">
        <v>1</v>
      </c>
      <c r="Z41" t="n">
        <v>10</v>
      </c>
      <c r="AA41" t="n">
        <v>333.0001631230915</v>
      </c>
      <c r="AB41" t="n">
        <v>455.6255141153778</v>
      </c>
      <c r="AC41" t="n">
        <v>412.1412545226308</v>
      </c>
      <c r="AD41" t="n">
        <v>333000.1631230914</v>
      </c>
      <c r="AE41" t="n">
        <v>455625.5141153779</v>
      </c>
      <c r="AF41" t="n">
        <v>3.988660389629047e-06</v>
      </c>
      <c r="AG41" t="n">
        <v>6.316550925925926</v>
      </c>
      <c r="AH41" t="n">
        <v>412141.2545226308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4.5779</v>
      </c>
      <c r="E42" t="n">
        <v>21.84</v>
      </c>
      <c r="F42" t="n">
        <v>17.82</v>
      </c>
      <c r="G42" t="n">
        <v>53.45</v>
      </c>
      <c r="H42" t="n">
        <v>0.64</v>
      </c>
      <c r="I42" t="n">
        <v>20</v>
      </c>
      <c r="J42" t="n">
        <v>305.9</v>
      </c>
      <c r="K42" t="n">
        <v>61.2</v>
      </c>
      <c r="L42" t="n">
        <v>11</v>
      </c>
      <c r="M42" t="n">
        <v>18</v>
      </c>
      <c r="N42" t="n">
        <v>88.7</v>
      </c>
      <c r="O42" t="n">
        <v>37962.28</v>
      </c>
      <c r="P42" t="n">
        <v>281.83</v>
      </c>
      <c r="Q42" t="n">
        <v>1319.11</v>
      </c>
      <c r="R42" t="n">
        <v>78.23</v>
      </c>
      <c r="S42" t="n">
        <v>59.92</v>
      </c>
      <c r="T42" t="n">
        <v>9020.16</v>
      </c>
      <c r="U42" t="n">
        <v>0.77</v>
      </c>
      <c r="V42" t="n">
        <v>0.95</v>
      </c>
      <c r="W42" t="n">
        <v>0.2</v>
      </c>
      <c r="X42" t="n">
        <v>0.54</v>
      </c>
      <c r="Y42" t="n">
        <v>1</v>
      </c>
      <c r="Z42" t="n">
        <v>10</v>
      </c>
      <c r="AA42" t="n">
        <v>332.8546333580791</v>
      </c>
      <c r="AB42" t="n">
        <v>455.4263938705678</v>
      </c>
      <c r="AC42" t="n">
        <v>411.9611380345184</v>
      </c>
      <c r="AD42" t="n">
        <v>332854.6333580791</v>
      </c>
      <c r="AE42" t="n">
        <v>455426.3938705678</v>
      </c>
      <c r="AF42" t="n">
        <v>3.986570398812919e-06</v>
      </c>
      <c r="AG42" t="n">
        <v>6.319444444444444</v>
      </c>
      <c r="AH42" t="n">
        <v>411961.1380345184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4.5985</v>
      </c>
      <c r="E43" t="n">
        <v>21.75</v>
      </c>
      <c r="F43" t="n">
        <v>17.77</v>
      </c>
      <c r="G43" t="n">
        <v>56.13</v>
      </c>
      <c r="H43" t="n">
        <v>0.65</v>
      </c>
      <c r="I43" t="n">
        <v>19</v>
      </c>
      <c r="J43" t="n">
        <v>306.44</v>
      </c>
      <c r="K43" t="n">
        <v>61.2</v>
      </c>
      <c r="L43" t="n">
        <v>11.25</v>
      </c>
      <c r="M43" t="n">
        <v>17</v>
      </c>
      <c r="N43" t="n">
        <v>88.98999999999999</v>
      </c>
      <c r="O43" t="n">
        <v>38028.53</v>
      </c>
      <c r="P43" t="n">
        <v>280.41</v>
      </c>
      <c r="Q43" t="n">
        <v>1319.09</v>
      </c>
      <c r="R43" t="n">
        <v>76.77</v>
      </c>
      <c r="S43" t="n">
        <v>59.92</v>
      </c>
      <c r="T43" t="n">
        <v>8293.889999999999</v>
      </c>
      <c r="U43" t="n">
        <v>0.78</v>
      </c>
      <c r="V43" t="n">
        <v>0.96</v>
      </c>
      <c r="W43" t="n">
        <v>0.19</v>
      </c>
      <c r="X43" t="n">
        <v>0.5</v>
      </c>
      <c r="Y43" t="n">
        <v>1</v>
      </c>
      <c r="Z43" t="n">
        <v>10</v>
      </c>
      <c r="AA43" t="n">
        <v>331.0631713756314</v>
      </c>
      <c r="AB43" t="n">
        <v>452.9752365524582</v>
      </c>
      <c r="AC43" t="n">
        <v>409.7439157306283</v>
      </c>
      <c r="AD43" t="n">
        <v>331063.1713756314</v>
      </c>
      <c r="AE43" t="n">
        <v>452975.2365524582</v>
      </c>
      <c r="AF43" t="n">
        <v>4.004509486651348e-06</v>
      </c>
      <c r="AG43" t="n">
        <v>6.293402777777778</v>
      </c>
      <c r="AH43" t="n">
        <v>409743.9157306283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4.6011</v>
      </c>
      <c r="E44" t="n">
        <v>21.73</v>
      </c>
      <c r="F44" t="n">
        <v>17.76</v>
      </c>
      <c r="G44" t="n">
        <v>56.09</v>
      </c>
      <c r="H44" t="n">
        <v>0.67</v>
      </c>
      <c r="I44" t="n">
        <v>19</v>
      </c>
      <c r="J44" t="n">
        <v>306.98</v>
      </c>
      <c r="K44" t="n">
        <v>61.2</v>
      </c>
      <c r="L44" t="n">
        <v>11.5</v>
      </c>
      <c r="M44" t="n">
        <v>17</v>
      </c>
      <c r="N44" t="n">
        <v>89.28</v>
      </c>
      <c r="O44" t="n">
        <v>38094.91</v>
      </c>
      <c r="P44" t="n">
        <v>279.68</v>
      </c>
      <c r="Q44" t="n">
        <v>1319.13</v>
      </c>
      <c r="R44" t="n">
        <v>76.36</v>
      </c>
      <c r="S44" t="n">
        <v>59.92</v>
      </c>
      <c r="T44" t="n">
        <v>8090.79</v>
      </c>
      <c r="U44" t="n">
        <v>0.78</v>
      </c>
      <c r="V44" t="n">
        <v>0.96</v>
      </c>
      <c r="W44" t="n">
        <v>0.19</v>
      </c>
      <c r="X44" t="n">
        <v>0.48</v>
      </c>
      <c r="Y44" t="n">
        <v>1</v>
      </c>
      <c r="Z44" t="n">
        <v>10</v>
      </c>
      <c r="AA44" t="n">
        <v>330.5379857549969</v>
      </c>
      <c r="AB44" t="n">
        <v>452.2566544167516</v>
      </c>
      <c r="AC44" t="n">
        <v>409.0939140654172</v>
      </c>
      <c r="AD44" t="n">
        <v>330537.9857549969</v>
      </c>
      <c r="AE44" t="n">
        <v>452256.6544167516</v>
      </c>
      <c r="AF44" t="n">
        <v>4.00677364336882e-06</v>
      </c>
      <c r="AG44" t="n">
        <v>6.28761574074074</v>
      </c>
      <c r="AH44" t="n">
        <v>409093.9140654172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4.6414</v>
      </c>
      <c r="E45" t="n">
        <v>21.54</v>
      </c>
      <c r="F45" t="n">
        <v>17.63</v>
      </c>
      <c r="G45" t="n">
        <v>58.75</v>
      </c>
      <c r="H45" t="n">
        <v>0.68</v>
      </c>
      <c r="I45" t="n">
        <v>18</v>
      </c>
      <c r="J45" t="n">
        <v>307.52</v>
      </c>
      <c r="K45" t="n">
        <v>61.2</v>
      </c>
      <c r="L45" t="n">
        <v>11.75</v>
      </c>
      <c r="M45" t="n">
        <v>16</v>
      </c>
      <c r="N45" t="n">
        <v>89.56999999999999</v>
      </c>
      <c r="O45" t="n">
        <v>38161.42</v>
      </c>
      <c r="P45" t="n">
        <v>275.91</v>
      </c>
      <c r="Q45" t="n">
        <v>1319.09</v>
      </c>
      <c r="R45" t="n">
        <v>71.69</v>
      </c>
      <c r="S45" t="n">
        <v>59.92</v>
      </c>
      <c r="T45" t="n">
        <v>5759.78</v>
      </c>
      <c r="U45" t="n">
        <v>0.84</v>
      </c>
      <c r="V45" t="n">
        <v>0.96</v>
      </c>
      <c r="W45" t="n">
        <v>0.19</v>
      </c>
      <c r="X45" t="n">
        <v>0.35</v>
      </c>
      <c r="Y45" t="n">
        <v>1</v>
      </c>
      <c r="Z45" t="n">
        <v>10</v>
      </c>
      <c r="AA45" t="n">
        <v>326.4764061646654</v>
      </c>
      <c r="AB45" t="n">
        <v>446.6994220370148</v>
      </c>
      <c r="AC45" t="n">
        <v>404.0670561443778</v>
      </c>
      <c r="AD45" t="n">
        <v>326476.4061646654</v>
      </c>
      <c r="AE45" t="n">
        <v>446699.4220370147</v>
      </c>
      <c r="AF45" t="n">
        <v>4.041868072489631e-06</v>
      </c>
      <c r="AG45" t="n">
        <v>6.232638888888889</v>
      </c>
      <c r="AH45" t="n">
        <v>404067.0561443778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4.6066</v>
      </c>
      <c r="E46" t="n">
        <v>21.71</v>
      </c>
      <c r="F46" t="n">
        <v>17.79</v>
      </c>
      <c r="G46" t="n">
        <v>59.3</v>
      </c>
      <c r="H46" t="n">
        <v>0.6899999999999999</v>
      </c>
      <c r="I46" t="n">
        <v>18</v>
      </c>
      <c r="J46" t="n">
        <v>308.06</v>
      </c>
      <c r="K46" t="n">
        <v>61.2</v>
      </c>
      <c r="L46" t="n">
        <v>12</v>
      </c>
      <c r="M46" t="n">
        <v>16</v>
      </c>
      <c r="N46" t="n">
        <v>89.86</v>
      </c>
      <c r="O46" t="n">
        <v>38228.06</v>
      </c>
      <c r="P46" t="n">
        <v>278.43</v>
      </c>
      <c r="Q46" t="n">
        <v>1319.11</v>
      </c>
      <c r="R46" t="n">
        <v>77.72</v>
      </c>
      <c r="S46" t="n">
        <v>59.92</v>
      </c>
      <c r="T46" t="n">
        <v>8772.6</v>
      </c>
      <c r="U46" t="n">
        <v>0.77</v>
      </c>
      <c r="V46" t="n">
        <v>0.96</v>
      </c>
      <c r="W46" t="n">
        <v>0.18</v>
      </c>
      <c r="X46" t="n">
        <v>0.51</v>
      </c>
      <c r="Y46" t="n">
        <v>1</v>
      </c>
      <c r="Z46" t="n">
        <v>10</v>
      </c>
      <c r="AA46" t="n">
        <v>329.7315450793686</v>
      </c>
      <c r="AB46" t="n">
        <v>451.1532467067054</v>
      </c>
      <c r="AC46" t="n">
        <v>408.0958140385753</v>
      </c>
      <c r="AD46" t="n">
        <v>329731.5450793686</v>
      </c>
      <c r="AE46" t="n">
        <v>451153.2467067054</v>
      </c>
      <c r="AF46" t="n">
        <v>4.01156320565578e-06</v>
      </c>
      <c r="AG46" t="n">
        <v>6.281828703703703</v>
      </c>
      <c r="AH46" t="n">
        <v>408095.8140385753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4.6049</v>
      </c>
      <c r="E47" t="n">
        <v>21.72</v>
      </c>
      <c r="F47" t="n">
        <v>17.8</v>
      </c>
      <c r="G47" t="n">
        <v>59.32</v>
      </c>
      <c r="H47" t="n">
        <v>0.71</v>
      </c>
      <c r="I47" t="n">
        <v>18</v>
      </c>
      <c r="J47" t="n">
        <v>308.6</v>
      </c>
      <c r="K47" t="n">
        <v>61.2</v>
      </c>
      <c r="L47" t="n">
        <v>12.25</v>
      </c>
      <c r="M47" t="n">
        <v>16</v>
      </c>
      <c r="N47" t="n">
        <v>90.15000000000001</v>
      </c>
      <c r="O47" t="n">
        <v>38294.82</v>
      </c>
      <c r="P47" t="n">
        <v>277.64</v>
      </c>
      <c r="Q47" t="n">
        <v>1319.13</v>
      </c>
      <c r="R47" t="n">
        <v>77.73</v>
      </c>
      <c r="S47" t="n">
        <v>59.92</v>
      </c>
      <c r="T47" t="n">
        <v>8780.68</v>
      </c>
      <c r="U47" t="n">
        <v>0.77</v>
      </c>
      <c r="V47" t="n">
        <v>0.95</v>
      </c>
      <c r="W47" t="n">
        <v>0.19</v>
      </c>
      <c r="X47" t="n">
        <v>0.52</v>
      </c>
      <c r="Y47" t="n">
        <v>1</v>
      </c>
      <c r="Z47" t="n">
        <v>10</v>
      </c>
      <c r="AA47" t="n">
        <v>329.4185531170385</v>
      </c>
      <c r="AB47" t="n">
        <v>450.7249972956145</v>
      </c>
      <c r="AC47" t="n">
        <v>407.7084361502271</v>
      </c>
      <c r="AD47" t="n">
        <v>329418.5531170385</v>
      </c>
      <c r="AE47" t="n">
        <v>450724.9972956145</v>
      </c>
      <c r="AF47" t="n">
        <v>4.010082795494356e-06</v>
      </c>
      <c r="AG47" t="n">
        <v>6.284722222222222</v>
      </c>
      <c r="AH47" t="n">
        <v>407708.4361502271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4.6261</v>
      </c>
      <c r="E48" t="n">
        <v>21.62</v>
      </c>
      <c r="F48" t="n">
        <v>17.75</v>
      </c>
      <c r="G48" t="n">
        <v>62.65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15</v>
      </c>
      <c r="N48" t="n">
        <v>90.44</v>
      </c>
      <c r="O48" t="n">
        <v>38361.7</v>
      </c>
      <c r="P48" t="n">
        <v>276.24</v>
      </c>
      <c r="Q48" t="n">
        <v>1319.14</v>
      </c>
      <c r="R48" t="n">
        <v>76.11</v>
      </c>
      <c r="S48" t="n">
        <v>59.92</v>
      </c>
      <c r="T48" t="n">
        <v>7976.09</v>
      </c>
      <c r="U48" t="n">
        <v>0.79</v>
      </c>
      <c r="V48" t="n">
        <v>0.96</v>
      </c>
      <c r="W48" t="n">
        <v>0.19</v>
      </c>
      <c r="X48" t="n">
        <v>0.47</v>
      </c>
      <c r="Y48" t="n">
        <v>1</v>
      </c>
      <c r="Z48" t="n">
        <v>10</v>
      </c>
      <c r="AA48" t="n">
        <v>327.637937112959</v>
      </c>
      <c r="AB48" t="n">
        <v>448.288679923599</v>
      </c>
      <c r="AC48" t="n">
        <v>405.5046374888039</v>
      </c>
      <c r="AD48" t="n">
        <v>327637.937112959</v>
      </c>
      <c r="AE48" t="n">
        <v>448288.6799235991</v>
      </c>
      <c r="AF48" t="n">
        <v>4.028544381036817e-06</v>
      </c>
      <c r="AG48" t="n">
        <v>6.255787037037038</v>
      </c>
      <c r="AH48" t="n">
        <v>405504.6374888039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4.6275</v>
      </c>
      <c r="E49" t="n">
        <v>21.61</v>
      </c>
      <c r="F49" t="n">
        <v>17.74</v>
      </c>
      <c r="G49" t="n">
        <v>62.63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15</v>
      </c>
      <c r="N49" t="n">
        <v>90.73999999999999</v>
      </c>
      <c r="O49" t="n">
        <v>38428.72</v>
      </c>
      <c r="P49" t="n">
        <v>274.67</v>
      </c>
      <c r="Q49" t="n">
        <v>1319.08</v>
      </c>
      <c r="R49" t="n">
        <v>75.94</v>
      </c>
      <c r="S49" t="n">
        <v>59.92</v>
      </c>
      <c r="T49" t="n">
        <v>7888.93</v>
      </c>
      <c r="U49" t="n">
        <v>0.79</v>
      </c>
      <c r="V49" t="n">
        <v>0.96</v>
      </c>
      <c r="W49" t="n">
        <v>0.19</v>
      </c>
      <c r="X49" t="n">
        <v>0.47</v>
      </c>
      <c r="Y49" t="n">
        <v>1</v>
      </c>
      <c r="Z49" t="n">
        <v>10</v>
      </c>
      <c r="AA49" t="n">
        <v>326.7293525112292</v>
      </c>
      <c r="AB49" t="n">
        <v>447.0455143875885</v>
      </c>
      <c r="AC49" t="n">
        <v>404.3801179267564</v>
      </c>
      <c r="AD49" t="n">
        <v>326729.3525112292</v>
      </c>
      <c r="AE49" t="n">
        <v>447045.5143875885</v>
      </c>
      <c r="AF49" t="n">
        <v>4.029763542346226e-06</v>
      </c>
      <c r="AG49" t="n">
        <v>6.252893518518519</v>
      </c>
      <c r="AH49" t="n">
        <v>404380.1179267564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4.6274</v>
      </c>
      <c r="E50" t="n">
        <v>21.61</v>
      </c>
      <c r="F50" t="n">
        <v>17.75</v>
      </c>
      <c r="G50" t="n">
        <v>62.63</v>
      </c>
      <c r="H50" t="n">
        <v>0.75</v>
      </c>
      <c r="I50" t="n">
        <v>17</v>
      </c>
      <c r="J50" t="n">
        <v>310.23</v>
      </c>
      <c r="K50" t="n">
        <v>61.2</v>
      </c>
      <c r="L50" t="n">
        <v>13</v>
      </c>
      <c r="M50" t="n">
        <v>15</v>
      </c>
      <c r="N50" t="n">
        <v>91.03</v>
      </c>
      <c r="O50" t="n">
        <v>38495.87</v>
      </c>
      <c r="P50" t="n">
        <v>273.81</v>
      </c>
      <c r="Q50" t="n">
        <v>1319.15</v>
      </c>
      <c r="R50" t="n">
        <v>75.94</v>
      </c>
      <c r="S50" t="n">
        <v>59.92</v>
      </c>
      <c r="T50" t="n">
        <v>7892.41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326.3128755032881</v>
      </c>
      <c r="AB50" t="n">
        <v>446.4756721716547</v>
      </c>
      <c r="AC50" t="n">
        <v>403.8646606521328</v>
      </c>
      <c r="AD50" t="n">
        <v>326312.8755032881</v>
      </c>
      <c r="AE50" t="n">
        <v>446475.6721716547</v>
      </c>
      <c r="AF50" t="n">
        <v>4.029676459395553e-06</v>
      </c>
      <c r="AG50" t="n">
        <v>6.252893518518519</v>
      </c>
      <c r="AH50" t="n">
        <v>403864.6606521328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4.6476</v>
      </c>
      <c r="E51" t="n">
        <v>21.52</v>
      </c>
      <c r="F51" t="n">
        <v>17.7</v>
      </c>
      <c r="G51" t="n">
        <v>66.39</v>
      </c>
      <c r="H51" t="n">
        <v>0.76</v>
      </c>
      <c r="I51" t="n">
        <v>16</v>
      </c>
      <c r="J51" t="n">
        <v>310.77</v>
      </c>
      <c r="K51" t="n">
        <v>61.2</v>
      </c>
      <c r="L51" t="n">
        <v>13.25</v>
      </c>
      <c r="M51" t="n">
        <v>14</v>
      </c>
      <c r="N51" t="n">
        <v>91.33</v>
      </c>
      <c r="O51" t="n">
        <v>38563.14</v>
      </c>
      <c r="P51" t="n">
        <v>272.61</v>
      </c>
      <c r="Q51" t="n">
        <v>1319.1</v>
      </c>
      <c r="R51" t="n">
        <v>74.65000000000001</v>
      </c>
      <c r="S51" t="n">
        <v>59.92</v>
      </c>
      <c r="T51" t="n">
        <v>7251.41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324.700545115283</v>
      </c>
      <c r="AB51" t="n">
        <v>444.2696106037897</v>
      </c>
      <c r="AC51" t="n">
        <v>401.869142504078</v>
      </c>
      <c r="AD51" t="n">
        <v>324700.5451152831</v>
      </c>
      <c r="AE51" t="n">
        <v>444269.6106037897</v>
      </c>
      <c r="AF51" t="n">
        <v>4.047267215431294e-06</v>
      </c>
      <c r="AG51" t="n">
        <v>6.226851851851852</v>
      </c>
      <c r="AH51" t="n">
        <v>401869.1425040779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4.6435</v>
      </c>
      <c r="E52" t="n">
        <v>21.54</v>
      </c>
      <c r="F52" t="n">
        <v>17.72</v>
      </c>
      <c r="G52" t="n">
        <v>66.45999999999999</v>
      </c>
      <c r="H52" t="n">
        <v>0.77</v>
      </c>
      <c r="I52" t="n">
        <v>16</v>
      </c>
      <c r="J52" t="n">
        <v>311.32</v>
      </c>
      <c r="K52" t="n">
        <v>61.2</v>
      </c>
      <c r="L52" t="n">
        <v>13.5</v>
      </c>
      <c r="M52" t="n">
        <v>14</v>
      </c>
      <c r="N52" t="n">
        <v>91.62</v>
      </c>
      <c r="O52" t="n">
        <v>38630.55</v>
      </c>
      <c r="P52" t="n">
        <v>271.65</v>
      </c>
      <c r="Q52" t="n">
        <v>1319.11</v>
      </c>
      <c r="R52" t="n">
        <v>75.18000000000001</v>
      </c>
      <c r="S52" t="n">
        <v>59.92</v>
      </c>
      <c r="T52" t="n">
        <v>7513.38</v>
      </c>
      <c r="U52" t="n">
        <v>0.8</v>
      </c>
      <c r="V52" t="n">
        <v>0.96</v>
      </c>
      <c r="W52" t="n">
        <v>0.19</v>
      </c>
      <c r="X52" t="n">
        <v>0.45</v>
      </c>
      <c r="Y52" t="n">
        <v>1</v>
      </c>
      <c r="Z52" t="n">
        <v>10</v>
      </c>
      <c r="AA52" t="n">
        <v>324.4280618998144</v>
      </c>
      <c r="AB52" t="n">
        <v>443.8967870472745</v>
      </c>
      <c r="AC52" t="n">
        <v>401.5319007045353</v>
      </c>
      <c r="AD52" t="n">
        <v>324428.0618998144</v>
      </c>
      <c r="AE52" t="n">
        <v>443896.7870472745</v>
      </c>
      <c r="AF52" t="n">
        <v>4.043696814453743e-06</v>
      </c>
      <c r="AG52" t="n">
        <v>6.232638888888889</v>
      </c>
      <c r="AH52" t="n">
        <v>401531.9007045353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4.6479</v>
      </c>
      <c r="E53" t="n">
        <v>21.52</v>
      </c>
      <c r="F53" t="n">
        <v>17.7</v>
      </c>
      <c r="G53" t="n">
        <v>66.39</v>
      </c>
      <c r="H53" t="n">
        <v>0.79</v>
      </c>
      <c r="I53" t="n">
        <v>16</v>
      </c>
      <c r="J53" t="n">
        <v>311.87</v>
      </c>
      <c r="K53" t="n">
        <v>61.2</v>
      </c>
      <c r="L53" t="n">
        <v>13.75</v>
      </c>
      <c r="M53" t="n">
        <v>14</v>
      </c>
      <c r="N53" t="n">
        <v>91.92</v>
      </c>
      <c r="O53" t="n">
        <v>38698.21</v>
      </c>
      <c r="P53" t="n">
        <v>270.2</v>
      </c>
      <c r="Q53" t="n">
        <v>1319.11</v>
      </c>
      <c r="R53" t="n">
        <v>74.5</v>
      </c>
      <c r="S53" t="n">
        <v>59.92</v>
      </c>
      <c r="T53" t="n">
        <v>7173.65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323.4340075652129</v>
      </c>
      <c r="AB53" t="n">
        <v>442.5366780520906</v>
      </c>
      <c r="AC53" t="n">
        <v>400.3015986029268</v>
      </c>
      <c r="AD53" t="n">
        <v>323434.0075652129</v>
      </c>
      <c r="AE53" t="n">
        <v>442536.6780520906</v>
      </c>
      <c r="AF53" t="n">
        <v>4.04752846428331e-06</v>
      </c>
      <c r="AG53" t="n">
        <v>6.226851851851852</v>
      </c>
      <c r="AH53" t="n">
        <v>400301.5986029268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4.668</v>
      </c>
      <c r="E54" t="n">
        <v>21.42</v>
      </c>
      <c r="F54" t="n">
        <v>17.66</v>
      </c>
      <c r="G54" t="n">
        <v>70.66</v>
      </c>
      <c r="H54" t="n">
        <v>0.8</v>
      </c>
      <c r="I54" t="n">
        <v>15</v>
      </c>
      <c r="J54" t="n">
        <v>312.42</v>
      </c>
      <c r="K54" t="n">
        <v>61.2</v>
      </c>
      <c r="L54" t="n">
        <v>14</v>
      </c>
      <c r="M54" t="n">
        <v>13</v>
      </c>
      <c r="N54" t="n">
        <v>92.22</v>
      </c>
      <c r="O54" t="n">
        <v>38765.89</v>
      </c>
      <c r="P54" t="n">
        <v>269.39</v>
      </c>
      <c r="Q54" t="n">
        <v>1319.08</v>
      </c>
      <c r="R54" t="n">
        <v>73.28</v>
      </c>
      <c r="S54" t="n">
        <v>59.92</v>
      </c>
      <c r="T54" t="n">
        <v>6569.9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322.0759230525722</v>
      </c>
      <c r="AB54" t="n">
        <v>440.6784869074353</v>
      </c>
      <c r="AC54" t="n">
        <v>398.6207506131298</v>
      </c>
      <c r="AD54" t="n">
        <v>322075.9230525722</v>
      </c>
      <c r="AE54" t="n">
        <v>440678.4869074353</v>
      </c>
      <c r="AF54" t="n">
        <v>4.06503213736838e-06</v>
      </c>
      <c r="AG54" t="n">
        <v>6.197916666666668</v>
      </c>
      <c r="AH54" t="n">
        <v>398620.7506131298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4.6645</v>
      </c>
      <c r="E55" t="n">
        <v>21.44</v>
      </c>
      <c r="F55" t="n">
        <v>17.68</v>
      </c>
      <c r="G55" t="n">
        <v>70.72</v>
      </c>
      <c r="H55" t="n">
        <v>0.8100000000000001</v>
      </c>
      <c r="I55" t="n">
        <v>15</v>
      </c>
      <c r="J55" t="n">
        <v>312.97</v>
      </c>
      <c r="K55" t="n">
        <v>61.2</v>
      </c>
      <c r="L55" t="n">
        <v>14.25</v>
      </c>
      <c r="M55" t="n">
        <v>13</v>
      </c>
      <c r="N55" t="n">
        <v>92.52</v>
      </c>
      <c r="O55" t="n">
        <v>38833.69</v>
      </c>
      <c r="P55" t="n">
        <v>269.06</v>
      </c>
      <c r="Q55" t="n">
        <v>1319.13</v>
      </c>
      <c r="R55" t="n">
        <v>73.86</v>
      </c>
      <c r="S55" t="n">
        <v>59.92</v>
      </c>
      <c r="T55" t="n">
        <v>6858</v>
      </c>
      <c r="U55" t="n">
        <v>0.8100000000000001</v>
      </c>
      <c r="V55" t="n">
        <v>0.96</v>
      </c>
      <c r="W55" t="n">
        <v>0.19</v>
      </c>
      <c r="X55" t="n">
        <v>0.4</v>
      </c>
      <c r="Y55" t="n">
        <v>1</v>
      </c>
      <c r="Z55" t="n">
        <v>10</v>
      </c>
      <c r="AA55" t="n">
        <v>322.1045844797583</v>
      </c>
      <c r="AB55" t="n">
        <v>440.7177027365644</v>
      </c>
      <c r="AC55" t="n">
        <v>398.6562237385666</v>
      </c>
      <c r="AD55" t="n">
        <v>322104.5844797583</v>
      </c>
      <c r="AE55" t="n">
        <v>440717.7027365644</v>
      </c>
      <c r="AF55" t="n">
        <v>4.061984234094861e-06</v>
      </c>
      <c r="AG55" t="n">
        <v>6.203703703703705</v>
      </c>
      <c r="AH55" t="n">
        <v>398656.2237385666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4.6658</v>
      </c>
      <c r="E56" t="n">
        <v>21.43</v>
      </c>
      <c r="F56" t="n">
        <v>17.68</v>
      </c>
      <c r="G56" t="n">
        <v>70.7</v>
      </c>
      <c r="H56" t="n">
        <v>0.82</v>
      </c>
      <c r="I56" t="n">
        <v>15</v>
      </c>
      <c r="J56" t="n">
        <v>313.52</v>
      </c>
      <c r="K56" t="n">
        <v>61.2</v>
      </c>
      <c r="L56" t="n">
        <v>14.5</v>
      </c>
      <c r="M56" t="n">
        <v>13</v>
      </c>
      <c r="N56" t="n">
        <v>92.81999999999999</v>
      </c>
      <c r="O56" t="n">
        <v>38901.63</v>
      </c>
      <c r="P56" t="n">
        <v>265.94</v>
      </c>
      <c r="Q56" t="n">
        <v>1319.1</v>
      </c>
      <c r="R56" t="n">
        <v>73.52</v>
      </c>
      <c r="S56" t="n">
        <v>59.92</v>
      </c>
      <c r="T56" t="n">
        <v>6692</v>
      </c>
      <c r="U56" t="n">
        <v>0.8100000000000001</v>
      </c>
      <c r="V56" t="n">
        <v>0.96</v>
      </c>
      <c r="W56" t="n">
        <v>0.19</v>
      </c>
      <c r="X56" t="n">
        <v>0.4</v>
      </c>
      <c r="Y56" t="n">
        <v>1</v>
      </c>
      <c r="Z56" t="n">
        <v>10</v>
      </c>
      <c r="AA56" t="n">
        <v>320.4342891331863</v>
      </c>
      <c r="AB56" t="n">
        <v>438.4323309551546</v>
      </c>
      <c r="AC56" t="n">
        <v>396.5889646324351</v>
      </c>
      <c r="AD56" t="n">
        <v>320434.2891331863</v>
      </c>
      <c r="AE56" t="n">
        <v>438432.3309551546</v>
      </c>
      <c r="AF56" t="n">
        <v>4.063116312453596e-06</v>
      </c>
      <c r="AG56" t="n">
        <v>6.200810185185186</v>
      </c>
      <c r="AH56" t="n">
        <v>396588.9646324351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4.6928</v>
      </c>
      <c r="E57" t="n">
        <v>21.31</v>
      </c>
      <c r="F57" t="n">
        <v>17.61</v>
      </c>
      <c r="G57" t="n">
        <v>75.45</v>
      </c>
      <c r="H57" t="n">
        <v>0.84</v>
      </c>
      <c r="I57" t="n">
        <v>14</v>
      </c>
      <c r="J57" t="n">
        <v>314.07</v>
      </c>
      <c r="K57" t="n">
        <v>61.2</v>
      </c>
      <c r="L57" t="n">
        <v>14.75</v>
      </c>
      <c r="M57" t="n">
        <v>12</v>
      </c>
      <c r="N57" t="n">
        <v>93.12</v>
      </c>
      <c r="O57" t="n">
        <v>38969.71</v>
      </c>
      <c r="P57" t="n">
        <v>264.5</v>
      </c>
      <c r="Q57" t="n">
        <v>1319.11</v>
      </c>
      <c r="R57" t="n">
        <v>70.93000000000001</v>
      </c>
      <c r="S57" t="n">
        <v>59.92</v>
      </c>
      <c r="T57" t="n">
        <v>5399.02</v>
      </c>
      <c r="U57" t="n">
        <v>0.84</v>
      </c>
      <c r="V57" t="n">
        <v>0.97</v>
      </c>
      <c r="W57" t="n">
        <v>0.19</v>
      </c>
      <c r="X57" t="n">
        <v>0.33</v>
      </c>
      <c r="Y57" t="n">
        <v>1</v>
      </c>
      <c r="Z57" t="n">
        <v>10</v>
      </c>
      <c r="AA57" t="n">
        <v>318.4092743994359</v>
      </c>
      <c r="AB57" t="n">
        <v>435.6616164590922</v>
      </c>
      <c r="AC57" t="n">
        <v>394.0826832391547</v>
      </c>
      <c r="AD57" t="n">
        <v>318409.2743994359</v>
      </c>
      <c r="AE57" t="n">
        <v>435661.6164590922</v>
      </c>
      <c r="AF57" t="n">
        <v>4.086628709135033e-06</v>
      </c>
      <c r="AG57" t="n">
        <v>6.166087962962963</v>
      </c>
      <c r="AH57" t="n">
        <v>394082.6832391547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4.6979</v>
      </c>
      <c r="E58" t="n">
        <v>21.29</v>
      </c>
      <c r="F58" t="n">
        <v>17.58</v>
      </c>
      <c r="G58" t="n">
        <v>75.34999999999999</v>
      </c>
      <c r="H58" t="n">
        <v>0.85</v>
      </c>
      <c r="I58" t="n">
        <v>14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263.9</v>
      </c>
      <c r="Q58" t="n">
        <v>1319.21</v>
      </c>
      <c r="R58" t="n">
        <v>70.56999999999999</v>
      </c>
      <c r="S58" t="n">
        <v>59.92</v>
      </c>
      <c r="T58" t="n">
        <v>5220.91</v>
      </c>
      <c r="U58" t="n">
        <v>0.85</v>
      </c>
      <c r="V58" t="n">
        <v>0.97</v>
      </c>
      <c r="W58" t="n">
        <v>0.18</v>
      </c>
      <c r="X58" t="n">
        <v>0.3</v>
      </c>
      <c r="Y58" t="n">
        <v>1</v>
      </c>
      <c r="Z58" t="n">
        <v>10</v>
      </c>
      <c r="AA58" t="n">
        <v>317.8128905543315</v>
      </c>
      <c r="AB58" t="n">
        <v>434.8456177716221</v>
      </c>
      <c r="AC58" t="n">
        <v>393.3445623211553</v>
      </c>
      <c r="AD58" t="n">
        <v>317812.8905543315</v>
      </c>
      <c r="AE58" t="n">
        <v>434845.6177716221</v>
      </c>
      <c r="AF58" t="n">
        <v>4.091069939619304e-06</v>
      </c>
      <c r="AG58" t="n">
        <v>6.160300925925926</v>
      </c>
      <c r="AH58" t="n">
        <v>393344.5623211553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4.6728</v>
      </c>
      <c r="E59" t="n">
        <v>21.4</v>
      </c>
      <c r="F59" t="n">
        <v>17.7</v>
      </c>
      <c r="G59" t="n">
        <v>75.84</v>
      </c>
      <c r="H59" t="n">
        <v>0.86</v>
      </c>
      <c r="I59" t="n">
        <v>14</v>
      </c>
      <c r="J59" t="n">
        <v>315.18</v>
      </c>
      <c r="K59" t="n">
        <v>61.2</v>
      </c>
      <c r="L59" t="n">
        <v>15.25</v>
      </c>
      <c r="M59" t="n">
        <v>12</v>
      </c>
      <c r="N59" t="n">
        <v>93.73</v>
      </c>
      <c r="O59" t="n">
        <v>39106.27</v>
      </c>
      <c r="P59" t="n">
        <v>264.68</v>
      </c>
      <c r="Q59" t="n">
        <v>1319.08</v>
      </c>
      <c r="R59" t="n">
        <v>74.45</v>
      </c>
      <c r="S59" t="n">
        <v>59.92</v>
      </c>
      <c r="T59" t="n">
        <v>7160.31</v>
      </c>
      <c r="U59" t="n">
        <v>0.8</v>
      </c>
      <c r="V59" t="n">
        <v>0.96</v>
      </c>
      <c r="W59" t="n">
        <v>0.19</v>
      </c>
      <c r="X59" t="n">
        <v>0.42</v>
      </c>
      <c r="Y59" t="n">
        <v>1</v>
      </c>
      <c r="Z59" t="n">
        <v>10</v>
      </c>
      <c r="AA59" t="n">
        <v>319.5569741641161</v>
      </c>
      <c r="AB59" t="n">
        <v>437.2319499100678</v>
      </c>
      <c r="AC59" t="n">
        <v>395.5031462695461</v>
      </c>
      <c r="AD59" t="n">
        <v>319556.9741641161</v>
      </c>
      <c r="AE59" t="n">
        <v>437231.9499100678</v>
      </c>
      <c r="AF59" t="n">
        <v>4.069212119000635e-06</v>
      </c>
      <c r="AG59" t="n">
        <v>6.19212962962963</v>
      </c>
      <c r="AH59" t="n">
        <v>395503.1462695461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4.6783</v>
      </c>
      <c r="E60" t="n">
        <v>21.38</v>
      </c>
      <c r="F60" t="n">
        <v>17.67</v>
      </c>
      <c r="G60" t="n">
        <v>75.73999999999999</v>
      </c>
      <c r="H60" t="n">
        <v>0.87</v>
      </c>
      <c r="I60" t="n">
        <v>14</v>
      </c>
      <c r="J60" t="n">
        <v>315.73</v>
      </c>
      <c r="K60" t="n">
        <v>61.2</v>
      </c>
      <c r="L60" t="n">
        <v>15.5</v>
      </c>
      <c r="M60" t="n">
        <v>12</v>
      </c>
      <c r="N60" t="n">
        <v>94.03</v>
      </c>
      <c r="O60" t="n">
        <v>39174.75</v>
      </c>
      <c r="P60" t="n">
        <v>262.46</v>
      </c>
      <c r="Q60" t="n">
        <v>1319.08</v>
      </c>
      <c r="R60" t="n">
        <v>73.59999999999999</v>
      </c>
      <c r="S60" t="n">
        <v>59.92</v>
      </c>
      <c r="T60" t="n">
        <v>6735.13</v>
      </c>
      <c r="U60" t="n">
        <v>0.8100000000000001</v>
      </c>
      <c r="V60" t="n">
        <v>0.96</v>
      </c>
      <c r="W60" t="n">
        <v>0.19</v>
      </c>
      <c r="X60" t="n">
        <v>0.39</v>
      </c>
      <c r="Y60" t="n">
        <v>1</v>
      </c>
      <c r="Z60" t="n">
        <v>10</v>
      </c>
      <c r="AA60" t="n">
        <v>318.1032792043788</v>
      </c>
      <c r="AB60" t="n">
        <v>435.2429403336599</v>
      </c>
      <c r="AC60" t="n">
        <v>393.7039649755179</v>
      </c>
      <c r="AD60" t="n">
        <v>318103.2792043788</v>
      </c>
      <c r="AE60" t="n">
        <v>435242.9403336599</v>
      </c>
      <c r="AF60" t="n">
        <v>4.074001681287595e-06</v>
      </c>
      <c r="AG60" t="n">
        <v>6.186342592592593</v>
      </c>
      <c r="AH60" t="n">
        <v>393703.9649755179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4.7031</v>
      </c>
      <c r="E61" t="n">
        <v>21.26</v>
      </c>
      <c r="F61" t="n">
        <v>17.61</v>
      </c>
      <c r="G61" t="n">
        <v>81.29000000000001</v>
      </c>
      <c r="H61" t="n">
        <v>0.89</v>
      </c>
      <c r="I61" t="n">
        <v>13</v>
      </c>
      <c r="J61" t="n">
        <v>316.29</v>
      </c>
      <c r="K61" t="n">
        <v>61.2</v>
      </c>
      <c r="L61" t="n">
        <v>15.75</v>
      </c>
      <c r="M61" t="n">
        <v>11</v>
      </c>
      <c r="N61" t="n">
        <v>94.34</v>
      </c>
      <c r="O61" t="n">
        <v>39243.37</v>
      </c>
      <c r="P61" t="n">
        <v>261.75</v>
      </c>
      <c r="Q61" t="n">
        <v>1319.13</v>
      </c>
      <c r="R61" t="n">
        <v>71.66</v>
      </c>
      <c r="S61" t="n">
        <v>59.92</v>
      </c>
      <c r="T61" t="n">
        <v>5771.39</v>
      </c>
      <c r="U61" t="n">
        <v>0.84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316.5868877637887</v>
      </c>
      <c r="AB61" t="n">
        <v>433.1681466661756</v>
      </c>
      <c r="AC61" t="n">
        <v>391.8271867036672</v>
      </c>
      <c r="AD61" t="n">
        <v>316586.8877637887</v>
      </c>
      <c r="AE61" t="n">
        <v>433168.1466661756</v>
      </c>
      <c r="AF61" t="n">
        <v>4.095598253054248e-06</v>
      </c>
      <c r="AG61" t="n">
        <v>6.151620370370371</v>
      </c>
      <c r="AH61" t="n">
        <v>391827.1867036672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4.7013</v>
      </c>
      <c r="E62" t="n">
        <v>21.27</v>
      </c>
      <c r="F62" t="n">
        <v>17.62</v>
      </c>
      <c r="G62" t="n">
        <v>81.33</v>
      </c>
      <c r="H62" t="n">
        <v>0.9</v>
      </c>
      <c r="I62" t="n">
        <v>13</v>
      </c>
      <c r="J62" t="n">
        <v>316.85</v>
      </c>
      <c r="K62" t="n">
        <v>61.2</v>
      </c>
      <c r="L62" t="n">
        <v>16</v>
      </c>
      <c r="M62" t="n">
        <v>11</v>
      </c>
      <c r="N62" t="n">
        <v>94.65000000000001</v>
      </c>
      <c r="O62" t="n">
        <v>39312.13</v>
      </c>
      <c r="P62" t="n">
        <v>261.08</v>
      </c>
      <c r="Q62" t="n">
        <v>1319.09</v>
      </c>
      <c r="R62" t="n">
        <v>71.81999999999999</v>
      </c>
      <c r="S62" t="n">
        <v>59.92</v>
      </c>
      <c r="T62" t="n">
        <v>5851.53</v>
      </c>
      <c r="U62" t="n">
        <v>0.83</v>
      </c>
      <c r="V62" t="n">
        <v>0.96</v>
      </c>
      <c r="W62" t="n">
        <v>0.18</v>
      </c>
      <c r="X62" t="n">
        <v>0.34</v>
      </c>
      <c r="Y62" t="n">
        <v>1</v>
      </c>
      <c r="Z62" t="n">
        <v>10</v>
      </c>
      <c r="AA62" t="n">
        <v>316.3412216041372</v>
      </c>
      <c r="AB62" t="n">
        <v>432.8320153885144</v>
      </c>
      <c r="AC62" t="n">
        <v>391.5231353233828</v>
      </c>
      <c r="AD62" t="n">
        <v>316341.2216041372</v>
      </c>
      <c r="AE62" t="n">
        <v>432832.0153885144</v>
      </c>
      <c r="AF62" t="n">
        <v>4.094030759942152e-06</v>
      </c>
      <c r="AG62" t="n">
        <v>6.154513888888889</v>
      </c>
      <c r="AH62" t="n">
        <v>391523.1353233828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4.7004</v>
      </c>
      <c r="E63" t="n">
        <v>21.28</v>
      </c>
      <c r="F63" t="n">
        <v>17.63</v>
      </c>
      <c r="G63" t="n">
        <v>81.34999999999999</v>
      </c>
      <c r="H63" t="n">
        <v>0.91</v>
      </c>
      <c r="I63" t="n">
        <v>13</v>
      </c>
      <c r="J63" t="n">
        <v>317.41</v>
      </c>
      <c r="K63" t="n">
        <v>61.2</v>
      </c>
      <c r="L63" t="n">
        <v>16.25</v>
      </c>
      <c r="M63" t="n">
        <v>11</v>
      </c>
      <c r="N63" t="n">
        <v>94.95999999999999</v>
      </c>
      <c r="O63" t="n">
        <v>39381.03</v>
      </c>
      <c r="P63" t="n">
        <v>260.6</v>
      </c>
      <c r="Q63" t="n">
        <v>1319.14</v>
      </c>
      <c r="R63" t="n">
        <v>72.02</v>
      </c>
      <c r="S63" t="n">
        <v>59.92</v>
      </c>
      <c r="T63" t="n">
        <v>5952.12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316.1578927956303</v>
      </c>
      <c r="AB63" t="n">
        <v>432.581176824819</v>
      </c>
      <c r="AC63" t="n">
        <v>391.2962364401524</v>
      </c>
      <c r="AD63" t="n">
        <v>316157.8927956303</v>
      </c>
      <c r="AE63" t="n">
        <v>432581.176824819</v>
      </c>
      <c r="AF63" t="n">
        <v>4.093247013386104e-06</v>
      </c>
      <c r="AG63" t="n">
        <v>6.157407407407408</v>
      </c>
      <c r="AH63" t="n">
        <v>391296.2364401524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4.6988</v>
      </c>
      <c r="E64" t="n">
        <v>21.28</v>
      </c>
      <c r="F64" t="n">
        <v>17.63</v>
      </c>
      <c r="G64" t="n">
        <v>81.38</v>
      </c>
      <c r="H64" t="n">
        <v>0.92</v>
      </c>
      <c r="I64" t="n">
        <v>13</v>
      </c>
      <c r="J64" t="n">
        <v>317.97</v>
      </c>
      <c r="K64" t="n">
        <v>61.2</v>
      </c>
      <c r="L64" t="n">
        <v>16.5</v>
      </c>
      <c r="M64" t="n">
        <v>11</v>
      </c>
      <c r="N64" t="n">
        <v>95.27</v>
      </c>
      <c r="O64" t="n">
        <v>39450.07</v>
      </c>
      <c r="P64" t="n">
        <v>259.26</v>
      </c>
      <c r="Q64" t="n">
        <v>1319.08</v>
      </c>
      <c r="R64" t="n">
        <v>72.3</v>
      </c>
      <c r="S64" t="n">
        <v>59.92</v>
      </c>
      <c r="T64" t="n">
        <v>6088.6</v>
      </c>
      <c r="U64" t="n">
        <v>0.83</v>
      </c>
      <c r="V64" t="n">
        <v>0.96</v>
      </c>
      <c r="W64" t="n">
        <v>0.18</v>
      </c>
      <c r="X64" t="n">
        <v>0.36</v>
      </c>
      <c r="Y64" t="n">
        <v>1</v>
      </c>
      <c r="Z64" t="n">
        <v>10</v>
      </c>
      <c r="AA64" t="n">
        <v>315.5308384245159</v>
      </c>
      <c r="AB64" t="n">
        <v>431.7232133705739</v>
      </c>
      <c r="AC64" t="n">
        <v>390.5201558138211</v>
      </c>
      <c r="AD64" t="n">
        <v>315530.8384245159</v>
      </c>
      <c r="AE64" t="n">
        <v>431723.2133705739</v>
      </c>
      <c r="AF64" t="n">
        <v>4.091853686175352e-06</v>
      </c>
      <c r="AG64" t="n">
        <v>6.157407407407408</v>
      </c>
      <c r="AH64" t="n">
        <v>390520.1558138211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4.7196</v>
      </c>
      <c r="E65" t="n">
        <v>21.19</v>
      </c>
      <c r="F65" t="n">
        <v>17.59</v>
      </c>
      <c r="G65" t="n">
        <v>87.95999999999999</v>
      </c>
      <c r="H65" t="n">
        <v>0.9399999999999999</v>
      </c>
      <c r="I65" t="n">
        <v>12</v>
      </c>
      <c r="J65" t="n">
        <v>318.53</v>
      </c>
      <c r="K65" t="n">
        <v>61.2</v>
      </c>
      <c r="L65" t="n">
        <v>16.75</v>
      </c>
      <c r="M65" t="n">
        <v>10</v>
      </c>
      <c r="N65" t="n">
        <v>95.58</v>
      </c>
      <c r="O65" t="n">
        <v>39519.26</v>
      </c>
      <c r="P65" t="n">
        <v>256.73</v>
      </c>
      <c r="Q65" t="n">
        <v>1319.08</v>
      </c>
      <c r="R65" t="n">
        <v>70.90000000000001</v>
      </c>
      <c r="S65" t="n">
        <v>59.92</v>
      </c>
      <c r="T65" t="n">
        <v>5395.76</v>
      </c>
      <c r="U65" t="n">
        <v>0.85</v>
      </c>
      <c r="V65" t="n">
        <v>0.97</v>
      </c>
      <c r="W65" t="n">
        <v>0.18</v>
      </c>
      <c r="X65" t="n">
        <v>0.32</v>
      </c>
      <c r="Y65" t="n">
        <v>1</v>
      </c>
      <c r="Z65" t="n">
        <v>10</v>
      </c>
      <c r="AA65" t="n">
        <v>313.3125991560837</v>
      </c>
      <c r="AB65" t="n">
        <v>428.6881205416952</v>
      </c>
      <c r="AC65" t="n">
        <v>387.774727984751</v>
      </c>
      <c r="AD65" t="n">
        <v>313312.5991560837</v>
      </c>
      <c r="AE65" t="n">
        <v>428688.1205416952</v>
      </c>
      <c r="AF65" t="n">
        <v>4.109966939915125e-06</v>
      </c>
      <c r="AG65" t="n">
        <v>6.131365740740741</v>
      </c>
      <c r="AH65" t="n">
        <v>387774.727984751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4.7196</v>
      </c>
      <c r="E66" t="n">
        <v>21.19</v>
      </c>
      <c r="F66" t="n">
        <v>17.59</v>
      </c>
      <c r="G66" t="n">
        <v>87.95999999999999</v>
      </c>
      <c r="H66" t="n">
        <v>0.95</v>
      </c>
      <c r="I66" t="n">
        <v>12</v>
      </c>
      <c r="J66" t="n">
        <v>319.09</v>
      </c>
      <c r="K66" t="n">
        <v>61.2</v>
      </c>
      <c r="L66" t="n">
        <v>17</v>
      </c>
      <c r="M66" t="n">
        <v>10</v>
      </c>
      <c r="N66" t="n">
        <v>95.89</v>
      </c>
      <c r="O66" t="n">
        <v>39588.58</v>
      </c>
      <c r="P66" t="n">
        <v>256.68</v>
      </c>
      <c r="Q66" t="n">
        <v>1319.11</v>
      </c>
      <c r="R66" t="n">
        <v>70.89</v>
      </c>
      <c r="S66" t="n">
        <v>59.92</v>
      </c>
      <c r="T66" t="n">
        <v>5389.7</v>
      </c>
      <c r="U66" t="n">
        <v>0.85</v>
      </c>
      <c r="V66" t="n">
        <v>0.97</v>
      </c>
      <c r="W66" t="n">
        <v>0.18</v>
      </c>
      <c r="X66" t="n">
        <v>0.32</v>
      </c>
      <c r="Y66" t="n">
        <v>1</v>
      </c>
      <c r="Z66" t="n">
        <v>10</v>
      </c>
      <c r="AA66" t="n">
        <v>313.2869757107496</v>
      </c>
      <c r="AB66" t="n">
        <v>428.6530614133623</v>
      </c>
      <c r="AC66" t="n">
        <v>387.7430148504205</v>
      </c>
      <c r="AD66" t="n">
        <v>313286.9757107496</v>
      </c>
      <c r="AE66" t="n">
        <v>428653.0614133623</v>
      </c>
      <c r="AF66" t="n">
        <v>4.109966939915125e-06</v>
      </c>
      <c r="AG66" t="n">
        <v>6.131365740740741</v>
      </c>
      <c r="AH66" t="n">
        <v>387743.0148504205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4.72</v>
      </c>
      <c r="E67" t="n">
        <v>21.19</v>
      </c>
      <c r="F67" t="n">
        <v>17.59</v>
      </c>
      <c r="G67" t="n">
        <v>87.95</v>
      </c>
      <c r="H67" t="n">
        <v>0.96</v>
      </c>
      <c r="I67" t="n">
        <v>12</v>
      </c>
      <c r="J67" t="n">
        <v>319.65</v>
      </c>
      <c r="K67" t="n">
        <v>61.2</v>
      </c>
      <c r="L67" t="n">
        <v>17.25</v>
      </c>
      <c r="M67" t="n">
        <v>10</v>
      </c>
      <c r="N67" t="n">
        <v>96.2</v>
      </c>
      <c r="O67" t="n">
        <v>39658.05</v>
      </c>
      <c r="P67" t="n">
        <v>255.95</v>
      </c>
      <c r="Q67" t="n">
        <v>1319.09</v>
      </c>
      <c r="R67" t="n">
        <v>70.78</v>
      </c>
      <c r="S67" t="n">
        <v>59.92</v>
      </c>
      <c r="T67" t="n">
        <v>5334.2</v>
      </c>
      <c r="U67" t="n">
        <v>0.85</v>
      </c>
      <c r="V67" t="n">
        <v>0.97</v>
      </c>
      <c r="W67" t="n">
        <v>0.18</v>
      </c>
      <c r="X67" t="n">
        <v>0.31</v>
      </c>
      <c r="Y67" t="n">
        <v>1</v>
      </c>
      <c r="Z67" t="n">
        <v>10</v>
      </c>
      <c r="AA67" t="n">
        <v>312.8975453607965</v>
      </c>
      <c r="AB67" t="n">
        <v>428.1202256281021</v>
      </c>
      <c r="AC67" t="n">
        <v>387.2610321646658</v>
      </c>
      <c r="AD67" t="n">
        <v>312897.5453607965</v>
      </c>
      <c r="AE67" t="n">
        <v>428120.2256281021</v>
      </c>
      <c r="AF67" t="n">
        <v>4.110315271717813e-06</v>
      </c>
      <c r="AG67" t="n">
        <v>6.131365740740741</v>
      </c>
      <c r="AH67" t="n">
        <v>387261.0321646658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4.7191</v>
      </c>
      <c r="E68" t="n">
        <v>21.19</v>
      </c>
      <c r="F68" t="n">
        <v>17.59</v>
      </c>
      <c r="G68" t="n">
        <v>87.97</v>
      </c>
      <c r="H68" t="n">
        <v>0.97</v>
      </c>
      <c r="I68" t="n">
        <v>12</v>
      </c>
      <c r="J68" t="n">
        <v>320.22</v>
      </c>
      <c r="K68" t="n">
        <v>61.2</v>
      </c>
      <c r="L68" t="n">
        <v>17.5</v>
      </c>
      <c r="M68" t="n">
        <v>10</v>
      </c>
      <c r="N68" t="n">
        <v>96.52</v>
      </c>
      <c r="O68" t="n">
        <v>39727.66</v>
      </c>
      <c r="P68" t="n">
        <v>254.42</v>
      </c>
      <c r="Q68" t="n">
        <v>1319.12</v>
      </c>
      <c r="R68" t="n">
        <v>71</v>
      </c>
      <c r="S68" t="n">
        <v>59.92</v>
      </c>
      <c r="T68" t="n">
        <v>5443.92</v>
      </c>
      <c r="U68" t="n">
        <v>0.84</v>
      </c>
      <c r="V68" t="n">
        <v>0.97</v>
      </c>
      <c r="W68" t="n">
        <v>0.18</v>
      </c>
      <c r="X68" t="n">
        <v>0.32</v>
      </c>
      <c r="Y68" t="n">
        <v>1</v>
      </c>
      <c r="Z68" t="n">
        <v>10</v>
      </c>
      <c r="AA68" t="n">
        <v>312.1478766209467</v>
      </c>
      <c r="AB68" t="n">
        <v>427.0944957851889</v>
      </c>
      <c r="AC68" t="n">
        <v>386.3331965383394</v>
      </c>
      <c r="AD68" t="n">
        <v>312147.8766209467</v>
      </c>
      <c r="AE68" t="n">
        <v>427094.4957851889</v>
      </c>
      <c r="AF68" t="n">
        <v>4.109531525161766e-06</v>
      </c>
      <c r="AG68" t="n">
        <v>6.131365740740741</v>
      </c>
      <c r="AH68" t="n">
        <v>386333.1965383394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4.731</v>
      </c>
      <c r="E69" t="n">
        <v>21.14</v>
      </c>
      <c r="F69" t="n">
        <v>17.54</v>
      </c>
      <c r="G69" t="n">
        <v>87.70999999999999</v>
      </c>
      <c r="H69" t="n">
        <v>0.99</v>
      </c>
      <c r="I69" t="n">
        <v>12</v>
      </c>
      <c r="J69" t="n">
        <v>320.78</v>
      </c>
      <c r="K69" t="n">
        <v>61.2</v>
      </c>
      <c r="L69" t="n">
        <v>17.75</v>
      </c>
      <c r="M69" t="n">
        <v>10</v>
      </c>
      <c r="N69" t="n">
        <v>96.83</v>
      </c>
      <c r="O69" t="n">
        <v>39797.41</v>
      </c>
      <c r="P69" t="n">
        <v>251.63</v>
      </c>
      <c r="Q69" t="n">
        <v>1319.08</v>
      </c>
      <c r="R69" t="n">
        <v>68.86</v>
      </c>
      <c r="S69" t="n">
        <v>59.92</v>
      </c>
      <c r="T69" t="n">
        <v>4372.54</v>
      </c>
      <c r="U69" t="n">
        <v>0.87</v>
      </c>
      <c r="V69" t="n">
        <v>0.97</v>
      </c>
      <c r="W69" t="n">
        <v>0.19</v>
      </c>
      <c r="X69" t="n">
        <v>0.26</v>
      </c>
      <c r="Y69" t="n">
        <v>1</v>
      </c>
      <c r="Z69" t="n">
        <v>10</v>
      </c>
      <c r="AA69" t="n">
        <v>310.1275627550717</v>
      </c>
      <c r="AB69" t="n">
        <v>424.3302132239415</v>
      </c>
      <c r="AC69" t="n">
        <v>383.8327332250425</v>
      </c>
      <c r="AD69" t="n">
        <v>310127.5627550717</v>
      </c>
      <c r="AE69" t="n">
        <v>424330.2132239415</v>
      </c>
      <c r="AF69" t="n">
        <v>4.119894396291731e-06</v>
      </c>
      <c r="AG69" t="n">
        <v>6.116898148148149</v>
      </c>
      <c r="AH69" t="n">
        <v>383832.7332250425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4.7446</v>
      </c>
      <c r="E70" t="n">
        <v>21.08</v>
      </c>
      <c r="F70" t="n">
        <v>17.53</v>
      </c>
      <c r="G70" t="n">
        <v>95.64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9</v>
      </c>
      <c r="N70" t="n">
        <v>97.15000000000001</v>
      </c>
      <c r="O70" t="n">
        <v>39867.32</v>
      </c>
      <c r="P70" t="n">
        <v>250.32</v>
      </c>
      <c r="Q70" t="n">
        <v>1319.15</v>
      </c>
      <c r="R70" t="n">
        <v>69.12</v>
      </c>
      <c r="S70" t="n">
        <v>59.92</v>
      </c>
      <c r="T70" t="n">
        <v>4510.24</v>
      </c>
      <c r="U70" t="n">
        <v>0.87</v>
      </c>
      <c r="V70" t="n">
        <v>0.97</v>
      </c>
      <c r="W70" t="n">
        <v>0.18</v>
      </c>
      <c r="X70" t="n">
        <v>0.26</v>
      </c>
      <c r="Y70" t="n">
        <v>1</v>
      </c>
      <c r="Z70" t="n">
        <v>10</v>
      </c>
      <c r="AA70" t="n">
        <v>308.9211897867077</v>
      </c>
      <c r="AB70" t="n">
        <v>422.6796005072066</v>
      </c>
      <c r="AC70" t="n">
        <v>382.3396526693431</v>
      </c>
      <c r="AD70" t="n">
        <v>308921.1897867076</v>
      </c>
      <c r="AE70" t="n">
        <v>422679.6005072066</v>
      </c>
      <c r="AF70" t="n">
        <v>4.131737677583123e-06</v>
      </c>
      <c r="AG70" t="n">
        <v>6.099537037037037</v>
      </c>
      <c r="AH70" t="n">
        <v>382339.6526693432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4.7396</v>
      </c>
      <c r="E71" t="n">
        <v>21.1</v>
      </c>
      <c r="F71" t="n">
        <v>17.56</v>
      </c>
      <c r="G71" t="n">
        <v>95.77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9</v>
      </c>
      <c r="N71" t="n">
        <v>97.47</v>
      </c>
      <c r="O71" t="n">
        <v>39937.36</v>
      </c>
      <c r="P71" t="n">
        <v>250.71</v>
      </c>
      <c r="Q71" t="n">
        <v>1319.11</v>
      </c>
      <c r="R71" t="n">
        <v>69.75</v>
      </c>
      <c r="S71" t="n">
        <v>59.92</v>
      </c>
      <c r="T71" t="n">
        <v>4826.94</v>
      </c>
      <c r="U71" t="n">
        <v>0.86</v>
      </c>
      <c r="V71" t="n">
        <v>0.97</v>
      </c>
      <c r="W71" t="n">
        <v>0.18</v>
      </c>
      <c r="X71" t="n">
        <v>0.28</v>
      </c>
      <c r="Y71" t="n">
        <v>1</v>
      </c>
      <c r="Z71" t="n">
        <v>10</v>
      </c>
      <c r="AA71" t="n">
        <v>309.3912206697166</v>
      </c>
      <c r="AB71" t="n">
        <v>423.3227174976385</v>
      </c>
      <c r="AC71" t="n">
        <v>382.9213914768286</v>
      </c>
      <c r="AD71" t="n">
        <v>309391.2206697166</v>
      </c>
      <c r="AE71" t="n">
        <v>423322.7174976385</v>
      </c>
      <c r="AF71" t="n">
        <v>4.127383530049523e-06</v>
      </c>
      <c r="AG71" t="n">
        <v>6.105324074074075</v>
      </c>
      <c r="AH71" t="n">
        <v>382921.3914768286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4.7357</v>
      </c>
      <c r="E72" t="n">
        <v>21.12</v>
      </c>
      <c r="F72" t="n">
        <v>17.57</v>
      </c>
      <c r="G72" t="n">
        <v>95.86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9</v>
      </c>
      <c r="N72" t="n">
        <v>97.79000000000001</v>
      </c>
      <c r="O72" t="n">
        <v>40007.56</v>
      </c>
      <c r="P72" t="n">
        <v>250.54</v>
      </c>
      <c r="Q72" t="n">
        <v>1319.12</v>
      </c>
      <c r="R72" t="n">
        <v>70.34</v>
      </c>
      <c r="S72" t="n">
        <v>59.92</v>
      </c>
      <c r="T72" t="n">
        <v>5120.27</v>
      </c>
      <c r="U72" t="n">
        <v>0.85</v>
      </c>
      <c r="V72" t="n">
        <v>0.97</v>
      </c>
      <c r="W72" t="n">
        <v>0.18</v>
      </c>
      <c r="X72" t="n">
        <v>0.3</v>
      </c>
      <c r="Y72" t="n">
        <v>1</v>
      </c>
      <c r="Z72" t="n">
        <v>10</v>
      </c>
      <c r="AA72" t="n">
        <v>309.4786111651836</v>
      </c>
      <c r="AB72" t="n">
        <v>423.442289028933</v>
      </c>
      <c r="AC72" t="n">
        <v>383.0295512689961</v>
      </c>
      <c r="AD72" t="n">
        <v>309478.6111651836</v>
      </c>
      <c r="AE72" t="n">
        <v>423442.289028933</v>
      </c>
      <c r="AF72" t="n">
        <v>4.123987294973315e-06</v>
      </c>
      <c r="AG72" t="n">
        <v>6.111111111111112</v>
      </c>
      <c r="AH72" t="n">
        <v>383029.5512689961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4.738</v>
      </c>
      <c r="E73" t="n">
        <v>21.11</v>
      </c>
      <c r="F73" t="n">
        <v>17.56</v>
      </c>
      <c r="G73" t="n">
        <v>95.8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8</v>
      </c>
      <c r="N73" t="n">
        <v>98.11</v>
      </c>
      <c r="O73" t="n">
        <v>40077.9</v>
      </c>
      <c r="P73" t="n">
        <v>250.42</v>
      </c>
      <c r="Q73" t="n">
        <v>1319.08</v>
      </c>
      <c r="R73" t="n">
        <v>69.92</v>
      </c>
      <c r="S73" t="n">
        <v>59.92</v>
      </c>
      <c r="T73" t="n">
        <v>4911.39</v>
      </c>
      <c r="U73" t="n">
        <v>0.86</v>
      </c>
      <c r="V73" t="n">
        <v>0.97</v>
      </c>
      <c r="W73" t="n">
        <v>0.18</v>
      </c>
      <c r="X73" t="n">
        <v>0.29</v>
      </c>
      <c r="Y73" t="n">
        <v>1</v>
      </c>
      <c r="Z73" t="n">
        <v>10</v>
      </c>
      <c r="AA73" t="n">
        <v>309.3030718537999</v>
      </c>
      <c r="AB73" t="n">
        <v>423.20210839885</v>
      </c>
      <c r="AC73" t="n">
        <v>382.8122931411526</v>
      </c>
      <c r="AD73" t="n">
        <v>309303.0718537999</v>
      </c>
      <c r="AE73" t="n">
        <v>423202.10839885</v>
      </c>
      <c r="AF73" t="n">
        <v>4.125990202838772e-06</v>
      </c>
      <c r="AG73" t="n">
        <v>6.108217592592593</v>
      </c>
      <c r="AH73" t="n">
        <v>382812.2931411526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4.7365</v>
      </c>
      <c r="E74" t="n">
        <v>21.11</v>
      </c>
      <c r="F74" t="n">
        <v>17.57</v>
      </c>
      <c r="G74" t="n">
        <v>95.84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248.46</v>
      </c>
      <c r="Q74" t="n">
        <v>1319.1</v>
      </c>
      <c r="R74" t="n">
        <v>70.18000000000001</v>
      </c>
      <c r="S74" t="n">
        <v>59.92</v>
      </c>
      <c r="T74" t="n">
        <v>5039.03</v>
      </c>
      <c r="U74" t="n">
        <v>0.85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308.3865098819261</v>
      </c>
      <c r="AB74" t="n">
        <v>421.9480278730719</v>
      </c>
      <c r="AC74" t="n">
        <v>381.6779003006417</v>
      </c>
      <c r="AD74" t="n">
        <v>308386.5098819261</v>
      </c>
      <c r="AE74" t="n">
        <v>421948.0278730718</v>
      </c>
      <c r="AF74" t="n">
        <v>4.124683958578692e-06</v>
      </c>
      <c r="AG74" t="n">
        <v>6.108217592592593</v>
      </c>
      <c r="AH74" t="n">
        <v>381677.9003006417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4.7345</v>
      </c>
      <c r="E75" t="n">
        <v>21.12</v>
      </c>
      <c r="F75" t="n">
        <v>17.58</v>
      </c>
      <c r="G75" t="n">
        <v>95.89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4</v>
      </c>
      <c r="N75" t="n">
        <v>98.75</v>
      </c>
      <c r="O75" t="n">
        <v>40219.17</v>
      </c>
      <c r="P75" t="n">
        <v>247.9</v>
      </c>
      <c r="Q75" t="n">
        <v>1319.08</v>
      </c>
      <c r="R75" t="n">
        <v>70.28</v>
      </c>
      <c r="S75" t="n">
        <v>59.92</v>
      </c>
      <c r="T75" t="n">
        <v>5090.18</v>
      </c>
      <c r="U75" t="n">
        <v>0.85</v>
      </c>
      <c r="V75" t="n">
        <v>0.97</v>
      </c>
      <c r="W75" t="n">
        <v>0.19</v>
      </c>
      <c r="X75" t="n">
        <v>0.3</v>
      </c>
      <c r="Y75" t="n">
        <v>1</v>
      </c>
      <c r="Z75" t="n">
        <v>10</v>
      </c>
      <c r="AA75" t="n">
        <v>308.2030922521683</v>
      </c>
      <c r="AB75" t="n">
        <v>421.6970677802224</v>
      </c>
      <c r="AC75" t="n">
        <v>381.4508914868291</v>
      </c>
      <c r="AD75" t="n">
        <v>308203.0922521683</v>
      </c>
      <c r="AE75" t="n">
        <v>421697.0677802224</v>
      </c>
      <c r="AF75" t="n">
        <v>4.122942299565252e-06</v>
      </c>
      <c r="AG75" t="n">
        <v>6.111111111111112</v>
      </c>
      <c r="AH75" t="n">
        <v>381450.8914868291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4.7362</v>
      </c>
      <c r="E76" t="n">
        <v>21.11</v>
      </c>
      <c r="F76" t="n">
        <v>17.57</v>
      </c>
      <c r="G76" t="n">
        <v>95.84999999999999</v>
      </c>
      <c r="H76" t="n">
        <v>1.07</v>
      </c>
      <c r="I76" t="n">
        <v>11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247.28</v>
      </c>
      <c r="Q76" t="n">
        <v>1319.09</v>
      </c>
      <c r="R76" t="n">
        <v>70</v>
      </c>
      <c r="S76" t="n">
        <v>59.92</v>
      </c>
      <c r="T76" t="n">
        <v>4952.16</v>
      </c>
      <c r="U76" t="n">
        <v>0.86</v>
      </c>
      <c r="V76" t="n">
        <v>0.97</v>
      </c>
      <c r="W76" t="n">
        <v>0.19</v>
      </c>
      <c r="X76" t="n">
        <v>0.3</v>
      </c>
      <c r="Y76" t="n">
        <v>1</v>
      </c>
      <c r="Z76" t="n">
        <v>10</v>
      </c>
      <c r="AA76" t="n">
        <v>307.7950860492727</v>
      </c>
      <c r="AB76" t="n">
        <v>421.1388156934574</v>
      </c>
      <c r="AC76" t="n">
        <v>380.9459181957132</v>
      </c>
      <c r="AD76" t="n">
        <v>307795.0860492727</v>
      </c>
      <c r="AE76" t="n">
        <v>421138.8156934574</v>
      </c>
      <c r="AF76" t="n">
        <v>4.124422709726676e-06</v>
      </c>
      <c r="AG76" t="n">
        <v>6.108217592592593</v>
      </c>
      <c r="AH76" t="n">
        <v>380945.9181957132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4.7346</v>
      </c>
      <c r="E77" t="n">
        <v>21.12</v>
      </c>
      <c r="F77" t="n">
        <v>17.58</v>
      </c>
      <c r="G77" t="n">
        <v>95.89</v>
      </c>
      <c r="H77" t="n">
        <v>1.08</v>
      </c>
      <c r="I77" t="n">
        <v>11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247.07</v>
      </c>
      <c r="Q77" t="n">
        <v>1319.19</v>
      </c>
      <c r="R77" t="n">
        <v>70.17</v>
      </c>
      <c r="S77" t="n">
        <v>59.92</v>
      </c>
      <c r="T77" t="n">
        <v>5036.66</v>
      </c>
      <c r="U77" t="n">
        <v>0.85</v>
      </c>
      <c r="V77" t="n">
        <v>0.97</v>
      </c>
      <c r="W77" t="n">
        <v>0.19</v>
      </c>
      <c r="X77" t="n">
        <v>0.3</v>
      </c>
      <c r="Y77" t="n">
        <v>1</v>
      </c>
      <c r="Z77" t="n">
        <v>10</v>
      </c>
      <c r="AA77" t="n">
        <v>307.7753699170698</v>
      </c>
      <c r="AB77" t="n">
        <v>421.1118392115632</v>
      </c>
      <c r="AC77" t="n">
        <v>380.9215163113892</v>
      </c>
      <c r="AD77" t="n">
        <v>307775.3699170699</v>
      </c>
      <c r="AE77" t="n">
        <v>421111.8392115632</v>
      </c>
      <c r="AF77" t="n">
        <v>4.123029382515924e-06</v>
      </c>
      <c r="AG77" t="n">
        <v>6.111111111111112</v>
      </c>
      <c r="AH77" t="n">
        <v>380921.5163113892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4.7342</v>
      </c>
      <c r="E78" t="n">
        <v>21.12</v>
      </c>
      <c r="F78" t="n">
        <v>17.58</v>
      </c>
      <c r="G78" t="n">
        <v>95.90000000000001</v>
      </c>
      <c r="H78" t="n">
        <v>1.09</v>
      </c>
      <c r="I78" t="n">
        <v>11</v>
      </c>
      <c r="J78" t="n">
        <v>325.93</v>
      </c>
      <c r="K78" t="n">
        <v>61.2</v>
      </c>
      <c r="L78" t="n">
        <v>20</v>
      </c>
      <c r="M78" t="n">
        <v>0</v>
      </c>
      <c r="N78" t="n">
        <v>99.73</v>
      </c>
      <c r="O78" t="n">
        <v>40432.03</v>
      </c>
      <c r="P78" t="n">
        <v>247.39</v>
      </c>
      <c r="Q78" t="n">
        <v>1319.09</v>
      </c>
      <c r="R78" t="n">
        <v>70.12</v>
      </c>
      <c r="S78" t="n">
        <v>59.92</v>
      </c>
      <c r="T78" t="n">
        <v>5011.84</v>
      </c>
      <c r="U78" t="n">
        <v>0.85</v>
      </c>
      <c r="V78" t="n">
        <v>0.97</v>
      </c>
      <c r="W78" t="n">
        <v>0.19</v>
      </c>
      <c r="X78" t="n">
        <v>0.3</v>
      </c>
      <c r="Y78" t="n">
        <v>1</v>
      </c>
      <c r="Z78" t="n">
        <v>10</v>
      </c>
      <c r="AA78" t="n">
        <v>307.9537022279457</v>
      </c>
      <c r="AB78" t="n">
        <v>421.3558413467698</v>
      </c>
      <c r="AC78" t="n">
        <v>381.1422312252709</v>
      </c>
      <c r="AD78" t="n">
        <v>307953.7022279457</v>
      </c>
      <c r="AE78" t="n">
        <v>421355.8413467698</v>
      </c>
      <c r="AF78" t="n">
        <v>4.122681050713236e-06</v>
      </c>
      <c r="AG78" t="n">
        <v>6.111111111111112</v>
      </c>
      <c r="AH78" t="n">
        <v>381142.2312252709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3.4295</v>
      </c>
      <c r="E2" t="n">
        <v>29.16</v>
      </c>
      <c r="F2" t="n">
        <v>22.3</v>
      </c>
      <c r="G2" t="n">
        <v>7.78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236.42</v>
      </c>
      <c r="Q2" t="n">
        <v>1319.53</v>
      </c>
      <c r="R2" t="n">
        <v>224.24</v>
      </c>
      <c r="S2" t="n">
        <v>59.92</v>
      </c>
      <c r="T2" t="n">
        <v>81266.67999999999</v>
      </c>
      <c r="U2" t="n">
        <v>0.27</v>
      </c>
      <c r="V2" t="n">
        <v>0.76</v>
      </c>
      <c r="W2" t="n">
        <v>0.44</v>
      </c>
      <c r="X2" t="n">
        <v>5.02</v>
      </c>
      <c r="Y2" t="n">
        <v>1</v>
      </c>
      <c r="Z2" t="n">
        <v>10</v>
      </c>
      <c r="AA2" t="n">
        <v>379.7583364253227</v>
      </c>
      <c r="AB2" t="n">
        <v>519.60210965251</v>
      </c>
      <c r="AC2" t="n">
        <v>470.0120135734148</v>
      </c>
      <c r="AD2" t="n">
        <v>379758.3364253227</v>
      </c>
      <c r="AE2" t="n">
        <v>519602.1096525099</v>
      </c>
      <c r="AF2" t="n">
        <v>3.762597262326543e-06</v>
      </c>
      <c r="AG2" t="n">
        <v>8.4375</v>
      </c>
      <c r="AH2" t="n">
        <v>470012.0135734148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3.754</v>
      </c>
      <c r="E3" t="n">
        <v>26.64</v>
      </c>
      <c r="F3" t="n">
        <v>20.97</v>
      </c>
      <c r="G3" t="n">
        <v>9.83</v>
      </c>
      <c r="H3" t="n">
        <v>0.17</v>
      </c>
      <c r="I3" t="n">
        <v>128</v>
      </c>
      <c r="J3" t="n">
        <v>133.55</v>
      </c>
      <c r="K3" t="n">
        <v>46.47</v>
      </c>
      <c r="L3" t="n">
        <v>1.25</v>
      </c>
      <c r="M3" t="n">
        <v>126</v>
      </c>
      <c r="N3" t="n">
        <v>20.83</v>
      </c>
      <c r="O3" t="n">
        <v>16704.7</v>
      </c>
      <c r="P3" t="n">
        <v>219.84</v>
      </c>
      <c r="Q3" t="n">
        <v>1319.18</v>
      </c>
      <c r="R3" t="n">
        <v>181.11</v>
      </c>
      <c r="S3" t="n">
        <v>59.92</v>
      </c>
      <c r="T3" t="n">
        <v>59921.35</v>
      </c>
      <c r="U3" t="n">
        <v>0.33</v>
      </c>
      <c r="V3" t="n">
        <v>0.8100000000000001</v>
      </c>
      <c r="W3" t="n">
        <v>0.37</v>
      </c>
      <c r="X3" t="n">
        <v>3.69</v>
      </c>
      <c r="Y3" t="n">
        <v>1</v>
      </c>
      <c r="Z3" t="n">
        <v>10</v>
      </c>
      <c r="AA3" t="n">
        <v>334.4261889019294</v>
      </c>
      <c r="AB3" t="n">
        <v>457.5766654978013</v>
      </c>
      <c r="AC3" t="n">
        <v>413.9061907555738</v>
      </c>
      <c r="AD3" t="n">
        <v>334426.1889019294</v>
      </c>
      <c r="AE3" t="n">
        <v>457576.6654978013</v>
      </c>
      <c r="AF3" t="n">
        <v>4.118614994248095e-06</v>
      </c>
      <c r="AG3" t="n">
        <v>7.708333333333333</v>
      </c>
      <c r="AH3" t="n">
        <v>413906.1907555738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3.977</v>
      </c>
      <c r="E4" t="n">
        <v>25.14</v>
      </c>
      <c r="F4" t="n">
        <v>20.19</v>
      </c>
      <c r="G4" t="n">
        <v>11.88</v>
      </c>
      <c r="H4" t="n">
        <v>0.2</v>
      </c>
      <c r="I4" t="n">
        <v>102</v>
      </c>
      <c r="J4" t="n">
        <v>133.88</v>
      </c>
      <c r="K4" t="n">
        <v>46.47</v>
      </c>
      <c r="L4" t="n">
        <v>1.5</v>
      </c>
      <c r="M4" t="n">
        <v>100</v>
      </c>
      <c r="N4" t="n">
        <v>20.91</v>
      </c>
      <c r="O4" t="n">
        <v>16746.01</v>
      </c>
      <c r="P4" t="n">
        <v>209.44</v>
      </c>
      <c r="Q4" t="n">
        <v>1319.31</v>
      </c>
      <c r="R4" t="n">
        <v>155.48</v>
      </c>
      <c r="S4" t="n">
        <v>59.92</v>
      </c>
      <c r="T4" t="n">
        <v>47233.88</v>
      </c>
      <c r="U4" t="n">
        <v>0.39</v>
      </c>
      <c r="V4" t="n">
        <v>0.84</v>
      </c>
      <c r="W4" t="n">
        <v>0.33</v>
      </c>
      <c r="X4" t="n">
        <v>2.91</v>
      </c>
      <c r="Y4" t="n">
        <v>1</v>
      </c>
      <c r="Z4" t="n">
        <v>10</v>
      </c>
      <c r="AA4" t="n">
        <v>315.0739619387387</v>
      </c>
      <c r="AB4" t="n">
        <v>431.0980948067655</v>
      </c>
      <c r="AC4" t="n">
        <v>389.9546976883831</v>
      </c>
      <c r="AD4" t="n">
        <v>315073.9619387387</v>
      </c>
      <c r="AE4" t="n">
        <v>431098.0948067654</v>
      </c>
      <c r="AF4" t="n">
        <v>4.363274329282012e-06</v>
      </c>
      <c r="AG4" t="n">
        <v>7.274305555555556</v>
      </c>
      <c r="AH4" t="n">
        <v>389954.6976883831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4.1453</v>
      </c>
      <c r="E5" t="n">
        <v>24.12</v>
      </c>
      <c r="F5" t="n">
        <v>19.66</v>
      </c>
      <c r="G5" t="n">
        <v>14.04</v>
      </c>
      <c r="H5" t="n">
        <v>0.23</v>
      </c>
      <c r="I5" t="n">
        <v>84</v>
      </c>
      <c r="J5" t="n">
        <v>134.22</v>
      </c>
      <c r="K5" t="n">
        <v>46.47</v>
      </c>
      <c r="L5" t="n">
        <v>1.75</v>
      </c>
      <c r="M5" t="n">
        <v>82</v>
      </c>
      <c r="N5" t="n">
        <v>21</v>
      </c>
      <c r="O5" t="n">
        <v>16787.35</v>
      </c>
      <c r="P5" t="n">
        <v>201.64</v>
      </c>
      <c r="Q5" t="n">
        <v>1319.13</v>
      </c>
      <c r="R5" t="n">
        <v>138.02</v>
      </c>
      <c r="S5" t="n">
        <v>59.92</v>
      </c>
      <c r="T5" t="n">
        <v>38595.3</v>
      </c>
      <c r="U5" t="n">
        <v>0.43</v>
      </c>
      <c r="V5" t="n">
        <v>0.86</v>
      </c>
      <c r="W5" t="n">
        <v>0.3</v>
      </c>
      <c r="X5" t="n">
        <v>2.38</v>
      </c>
      <c r="Y5" t="n">
        <v>1</v>
      </c>
      <c r="Z5" t="n">
        <v>10</v>
      </c>
      <c r="AA5" t="n">
        <v>290.7338892720232</v>
      </c>
      <c r="AB5" t="n">
        <v>397.7949335759449</v>
      </c>
      <c r="AC5" t="n">
        <v>359.8299434241516</v>
      </c>
      <c r="AD5" t="n">
        <v>290733.8892720232</v>
      </c>
      <c r="AE5" t="n">
        <v>397794.9335759449</v>
      </c>
      <c r="AF5" t="n">
        <v>4.547920813973529e-06</v>
      </c>
      <c r="AG5" t="n">
        <v>6.979166666666667</v>
      </c>
      <c r="AH5" t="n">
        <v>359829.9434241516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4.2669</v>
      </c>
      <c r="E6" t="n">
        <v>23.44</v>
      </c>
      <c r="F6" t="n">
        <v>19.3</v>
      </c>
      <c r="G6" t="n">
        <v>16.08</v>
      </c>
      <c r="H6" t="n">
        <v>0.26</v>
      </c>
      <c r="I6" t="n">
        <v>72</v>
      </c>
      <c r="J6" t="n">
        <v>134.55</v>
      </c>
      <c r="K6" t="n">
        <v>46.47</v>
      </c>
      <c r="L6" t="n">
        <v>2</v>
      </c>
      <c r="M6" t="n">
        <v>70</v>
      </c>
      <c r="N6" t="n">
        <v>21.09</v>
      </c>
      <c r="O6" t="n">
        <v>16828.84</v>
      </c>
      <c r="P6" t="n">
        <v>195.61</v>
      </c>
      <c r="Q6" t="n">
        <v>1319.17</v>
      </c>
      <c r="R6" t="n">
        <v>126.23</v>
      </c>
      <c r="S6" t="n">
        <v>59.92</v>
      </c>
      <c r="T6" t="n">
        <v>32761.3</v>
      </c>
      <c r="U6" t="n">
        <v>0.47</v>
      </c>
      <c r="V6" t="n">
        <v>0.88</v>
      </c>
      <c r="W6" t="n">
        <v>0.28</v>
      </c>
      <c r="X6" t="n">
        <v>2.02</v>
      </c>
      <c r="Y6" t="n">
        <v>1</v>
      </c>
      <c r="Z6" t="n">
        <v>10</v>
      </c>
      <c r="AA6" t="n">
        <v>281.8447536209028</v>
      </c>
      <c r="AB6" t="n">
        <v>385.6324260170943</v>
      </c>
      <c r="AC6" t="n">
        <v>348.8282085165313</v>
      </c>
      <c r="AD6" t="n">
        <v>281844.7536209028</v>
      </c>
      <c r="AE6" t="n">
        <v>385632.4260170943</v>
      </c>
      <c r="AF6" t="n">
        <v>4.681331464826104e-06</v>
      </c>
      <c r="AG6" t="n">
        <v>6.782407407407408</v>
      </c>
      <c r="AH6" t="n">
        <v>348828.2085165313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4.3766</v>
      </c>
      <c r="E7" t="n">
        <v>22.85</v>
      </c>
      <c r="F7" t="n">
        <v>18.98</v>
      </c>
      <c r="G7" t="n">
        <v>18.37</v>
      </c>
      <c r="H7" t="n">
        <v>0.29</v>
      </c>
      <c r="I7" t="n">
        <v>62</v>
      </c>
      <c r="J7" t="n">
        <v>134.89</v>
      </c>
      <c r="K7" t="n">
        <v>46.47</v>
      </c>
      <c r="L7" t="n">
        <v>2.25</v>
      </c>
      <c r="M7" t="n">
        <v>60</v>
      </c>
      <c r="N7" t="n">
        <v>21.17</v>
      </c>
      <c r="O7" t="n">
        <v>16870.25</v>
      </c>
      <c r="P7" t="n">
        <v>190.03</v>
      </c>
      <c r="Q7" t="n">
        <v>1319.28</v>
      </c>
      <c r="R7" t="n">
        <v>115.9</v>
      </c>
      <c r="S7" t="n">
        <v>59.92</v>
      </c>
      <c r="T7" t="n">
        <v>27643.68</v>
      </c>
      <c r="U7" t="n">
        <v>0.52</v>
      </c>
      <c r="V7" t="n">
        <v>0.9</v>
      </c>
      <c r="W7" t="n">
        <v>0.26</v>
      </c>
      <c r="X7" t="n">
        <v>1.7</v>
      </c>
      <c r="Y7" t="n">
        <v>1</v>
      </c>
      <c r="Z7" t="n">
        <v>10</v>
      </c>
      <c r="AA7" t="n">
        <v>274.1824234746147</v>
      </c>
      <c r="AB7" t="n">
        <v>375.1484878727945</v>
      </c>
      <c r="AC7" t="n">
        <v>339.3448427144238</v>
      </c>
      <c r="AD7" t="n">
        <v>274182.4234746147</v>
      </c>
      <c r="AE7" t="n">
        <v>375148.4878727945</v>
      </c>
      <c r="AF7" t="n">
        <v>4.801686303629784e-06</v>
      </c>
      <c r="AG7" t="n">
        <v>6.611689814814816</v>
      </c>
      <c r="AH7" t="n">
        <v>339344.8427144238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4.5107</v>
      </c>
      <c r="E8" t="n">
        <v>22.17</v>
      </c>
      <c r="F8" t="n">
        <v>18.52</v>
      </c>
      <c r="G8" t="n">
        <v>20.58</v>
      </c>
      <c r="H8" t="n">
        <v>0.33</v>
      </c>
      <c r="I8" t="n">
        <v>54</v>
      </c>
      <c r="J8" t="n">
        <v>135.22</v>
      </c>
      <c r="K8" t="n">
        <v>46.47</v>
      </c>
      <c r="L8" t="n">
        <v>2.5</v>
      </c>
      <c r="M8" t="n">
        <v>52</v>
      </c>
      <c r="N8" t="n">
        <v>21.26</v>
      </c>
      <c r="O8" t="n">
        <v>16911.68</v>
      </c>
      <c r="P8" t="n">
        <v>182.44</v>
      </c>
      <c r="Q8" t="n">
        <v>1319.26</v>
      </c>
      <c r="R8" t="n">
        <v>100.63</v>
      </c>
      <c r="S8" t="n">
        <v>59.92</v>
      </c>
      <c r="T8" t="n">
        <v>20047.85</v>
      </c>
      <c r="U8" t="n">
        <v>0.6</v>
      </c>
      <c r="V8" t="n">
        <v>0.92</v>
      </c>
      <c r="W8" t="n">
        <v>0.24</v>
      </c>
      <c r="X8" t="n">
        <v>1.24</v>
      </c>
      <c r="Y8" t="n">
        <v>1</v>
      </c>
      <c r="Z8" t="n">
        <v>10</v>
      </c>
      <c r="AA8" t="n">
        <v>253.3673659496464</v>
      </c>
      <c r="AB8" t="n">
        <v>346.6684078714411</v>
      </c>
      <c r="AC8" t="n">
        <v>313.5828615764605</v>
      </c>
      <c r="AD8" t="n">
        <v>253367.3659496464</v>
      </c>
      <c r="AE8" t="n">
        <v>346668.4078714411</v>
      </c>
      <c r="AF8" t="n">
        <v>4.948811042769014e-06</v>
      </c>
      <c r="AG8" t="n">
        <v>6.414930555555556</v>
      </c>
      <c r="AH8" t="n">
        <v>313582.8615764605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4.4521</v>
      </c>
      <c r="E9" t="n">
        <v>22.46</v>
      </c>
      <c r="F9" t="n">
        <v>18.92</v>
      </c>
      <c r="G9" t="n">
        <v>22.7</v>
      </c>
      <c r="H9" t="n">
        <v>0.36</v>
      </c>
      <c r="I9" t="n">
        <v>50</v>
      </c>
      <c r="J9" t="n">
        <v>135.56</v>
      </c>
      <c r="K9" t="n">
        <v>46.47</v>
      </c>
      <c r="L9" t="n">
        <v>2.75</v>
      </c>
      <c r="M9" t="n">
        <v>48</v>
      </c>
      <c r="N9" t="n">
        <v>21.34</v>
      </c>
      <c r="O9" t="n">
        <v>16953.14</v>
      </c>
      <c r="P9" t="n">
        <v>185.35</v>
      </c>
      <c r="Q9" t="n">
        <v>1319.21</v>
      </c>
      <c r="R9" t="n">
        <v>114.69</v>
      </c>
      <c r="S9" t="n">
        <v>59.92</v>
      </c>
      <c r="T9" t="n">
        <v>27100.54</v>
      </c>
      <c r="U9" t="n">
        <v>0.52</v>
      </c>
      <c r="V9" t="n">
        <v>0.9</v>
      </c>
      <c r="W9" t="n">
        <v>0.25</v>
      </c>
      <c r="X9" t="n">
        <v>1.64</v>
      </c>
      <c r="Y9" t="n">
        <v>1</v>
      </c>
      <c r="Z9" t="n">
        <v>10</v>
      </c>
      <c r="AA9" t="n">
        <v>257.6242132733591</v>
      </c>
      <c r="AB9" t="n">
        <v>352.4928141785916</v>
      </c>
      <c r="AC9" t="n">
        <v>318.851394720264</v>
      </c>
      <c r="AD9" t="n">
        <v>257624.2132733591</v>
      </c>
      <c r="AE9" t="n">
        <v>352492.8141785917</v>
      </c>
      <c r="AF9" t="n">
        <v>4.884519396881178e-06</v>
      </c>
      <c r="AG9" t="n">
        <v>6.498842592592593</v>
      </c>
      <c r="AH9" t="n">
        <v>318851.394720264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4.5621</v>
      </c>
      <c r="E10" t="n">
        <v>21.92</v>
      </c>
      <c r="F10" t="n">
        <v>18.54</v>
      </c>
      <c r="G10" t="n">
        <v>25.28</v>
      </c>
      <c r="H10" t="n">
        <v>0.39</v>
      </c>
      <c r="I10" t="n">
        <v>44</v>
      </c>
      <c r="J10" t="n">
        <v>135.9</v>
      </c>
      <c r="K10" t="n">
        <v>46.47</v>
      </c>
      <c r="L10" t="n">
        <v>3</v>
      </c>
      <c r="M10" t="n">
        <v>42</v>
      </c>
      <c r="N10" t="n">
        <v>21.43</v>
      </c>
      <c r="O10" t="n">
        <v>16994.64</v>
      </c>
      <c r="P10" t="n">
        <v>178.8</v>
      </c>
      <c r="Q10" t="n">
        <v>1319.12</v>
      </c>
      <c r="R10" t="n">
        <v>101.92</v>
      </c>
      <c r="S10" t="n">
        <v>59.92</v>
      </c>
      <c r="T10" t="n">
        <v>20746.87</v>
      </c>
      <c r="U10" t="n">
        <v>0.59</v>
      </c>
      <c r="V10" t="n">
        <v>0.92</v>
      </c>
      <c r="W10" t="n">
        <v>0.24</v>
      </c>
      <c r="X10" t="n">
        <v>1.26</v>
      </c>
      <c r="Y10" t="n">
        <v>1</v>
      </c>
      <c r="Z10" t="n">
        <v>10</v>
      </c>
      <c r="AA10" t="n">
        <v>249.9313635628799</v>
      </c>
      <c r="AB10" t="n">
        <v>341.9671178201426</v>
      </c>
      <c r="AC10" t="n">
        <v>309.3302560493544</v>
      </c>
      <c r="AD10" t="n">
        <v>249931.3635628799</v>
      </c>
      <c r="AE10" t="n">
        <v>341967.1178201426</v>
      </c>
      <c r="AF10" t="n">
        <v>5.005203373803738e-06</v>
      </c>
      <c r="AG10" t="n">
        <v>6.342592592592593</v>
      </c>
      <c r="AH10" t="n">
        <v>309330.2560493544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4.6125</v>
      </c>
      <c r="E11" t="n">
        <v>21.68</v>
      </c>
      <c r="F11" t="n">
        <v>18.41</v>
      </c>
      <c r="G11" t="n">
        <v>27.62</v>
      </c>
      <c r="H11" t="n">
        <v>0.42</v>
      </c>
      <c r="I11" t="n">
        <v>40</v>
      </c>
      <c r="J11" t="n">
        <v>136.23</v>
      </c>
      <c r="K11" t="n">
        <v>46.47</v>
      </c>
      <c r="L11" t="n">
        <v>3.25</v>
      </c>
      <c r="M11" t="n">
        <v>38</v>
      </c>
      <c r="N11" t="n">
        <v>21.52</v>
      </c>
      <c r="O11" t="n">
        <v>17036.16</v>
      </c>
      <c r="P11" t="n">
        <v>175.05</v>
      </c>
      <c r="Q11" t="n">
        <v>1319.31</v>
      </c>
      <c r="R11" t="n">
        <v>97.56999999999999</v>
      </c>
      <c r="S11" t="n">
        <v>59.92</v>
      </c>
      <c r="T11" t="n">
        <v>18590.17</v>
      </c>
      <c r="U11" t="n">
        <v>0.61</v>
      </c>
      <c r="V11" t="n">
        <v>0.92</v>
      </c>
      <c r="W11" t="n">
        <v>0.23</v>
      </c>
      <c r="X11" t="n">
        <v>1.13</v>
      </c>
      <c r="Y11" t="n">
        <v>1</v>
      </c>
      <c r="Z11" t="n">
        <v>10</v>
      </c>
      <c r="AA11" t="n">
        <v>246.2287804975145</v>
      </c>
      <c r="AB11" t="n">
        <v>336.9010803236759</v>
      </c>
      <c r="AC11" t="n">
        <v>304.7477140613206</v>
      </c>
      <c r="AD11" t="n">
        <v>246228.7804975145</v>
      </c>
      <c r="AE11" t="n">
        <v>336901.0803236759</v>
      </c>
      <c r="AF11" t="n">
        <v>5.060498577775529e-06</v>
      </c>
      <c r="AG11" t="n">
        <v>6.273148148148149</v>
      </c>
      <c r="AH11" t="n">
        <v>304747.7140613205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4.6635</v>
      </c>
      <c r="E12" t="n">
        <v>21.44</v>
      </c>
      <c r="F12" t="n">
        <v>18.28</v>
      </c>
      <c r="G12" t="n">
        <v>30.47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34</v>
      </c>
      <c r="N12" t="n">
        <v>21.6</v>
      </c>
      <c r="O12" t="n">
        <v>17077.72</v>
      </c>
      <c r="P12" t="n">
        <v>170.81</v>
      </c>
      <c r="Q12" t="n">
        <v>1319.28</v>
      </c>
      <c r="R12" t="n">
        <v>93.40000000000001</v>
      </c>
      <c r="S12" t="n">
        <v>59.92</v>
      </c>
      <c r="T12" t="n">
        <v>16525.2</v>
      </c>
      <c r="U12" t="n">
        <v>0.64</v>
      </c>
      <c r="V12" t="n">
        <v>0.93</v>
      </c>
      <c r="W12" t="n">
        <v>0.22</v>
      </c>
      <c r="X12" t="n">
        <v>1</v>
      </c>
      <c r="Y12" t="n">
        <v>1</v>
      </c>
      <c r="Z12" t="n">
        <v>10</v>
      </c>
      <c r="AA12" t="n">
        <v>242.3358088002816</v>
      </c>
      <c r="AB12" t="n">
        <v>331.5745447017344</v>
      </c>
      <c r="AC12" t="n">
        <v>299.9295355232957</v>
      </c>
      <c r="AD12" t="n">
        <v>242335.8088002816</v>
      </c>
      <c r="AE12" t="n">
        <v>331574.5447017344</v>
      </c>
      <c r="AF12" t="n">
        <v>5.11645205798508e-06</v>
      </c>
      <c r="AG12" t="n">
        <v>6.203703703703705</v>
      </c>
      <c r="AH12" t="n">
        <v>299929.5355232958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4.7015</v>
      </c>
      <c r="E13" t="n">
        <v>21.27</v>
      </c>
      <c r="F13" t="n">
        <v>18.19</v>
      </c>
      <c r="G13" t="n">
        <v>33.07</v>
      </c>
      <c r="H13" t="n">
        <v>0.48</v>
      </c>
      <c r="I13" t="n">
        <v>33</v>
      </c>
      <c r="J13" t="n">
        <v>136.91</v>
      </c>
      <c r="K13" t="n">
        <v>46.47</v>
      </c>
      <c r="L13" t="n">
        <v>3.75</v>
      </c>
      <c r="M13" t="n">
        <v>31</v>
      </c>
      <c r="N13" t="n">
        <v>21.69</v>
      </c>
      <c r="O13" t="n">
        <v>17119.3</v>
      </c>
      <c r="P13" t="n">
        <v>167.28</v>
      </c>
      <c r="Q13" t="n">
        <v>1319.14</v>
      </c>
      <c r="R13" t="n">
        <v>90.34999999999999</v>
      </c>
      <c r="S13" t="n">
        <v>59.92</v>
      </c>
      <c r="T13" t="n">
        <v>15012.59</v>
      </c>
      <c r="U13" t="n">
        <v>0.66</v>
      </c>
      <c r="V13" t="n">
        <v>0.93</v>
      </c>
      <c r="W13" t="n">
        <v>0.22</v>
      </c>
      <c r="X13" t="n">
        <v>0.91</v>
      </c>
      <c r="Y13" t="n">
        <v>1</v>
      </c>
      <c r="Z13" t="n">
        <v>10</v>
      </c>
      <c r="AA13" t="n">
        <v>239.3134103573848</v>
      </c>
      <c r="AB13" t="n">
        <v>327.4391658133564</v>
      </c>
      <c r="AC13" t="n">
        <v>296.1888313919825</v>
      </c>
      <c r="AD13" t="n">
        <v>239313.4103573848</v>
      </c>
      <c r="AE13" t="n">
        <v>327439.1658133564</v>
      </c>
      <c r="AF13" t="n">
        <v>5.15814288637651e-06</v>
      </c>
      <c r="AG13" t="n">
        <v>6.154513888888889</v>
      </c>
      <c r="AH13" t="n">
        <v>296188.8313919825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4.7281</v>
      </c>
      <c r="E14" t="n">
        <v>21.15</v>
      </c>
      <c r="F14" t="n">
        <v>18.13</v>
      </c>
      <c r="G14" t="n">
        <v>35.08</v>
      </c>
      <c r="H14" t="n">
        <v>0.52</v>
      </c>
      <c r="I14" t="n">
        <v>31</v>
      </c>
      <c r="J14" t="n">
        <v>137.25</v>
      </c>
      <c r="K14" t="n">
        <v>46.47</v>
      </c>
      <c r="L14" t="n">
        <v>4</v>
      </c>
      <c r="M14" t="n">
        <v>29</v>
      </c>
      <c r="N14" t="n">
        <v>21.78</v>
      </c>
      <c r="O14" t="n">
        <v>17160.92</v>
      </c>
      <c r="P14" t="n">
        <v>163.9</v>
      </c>
      <c r="Q14" t="n">
        <v>1319.2</v>
      </c>
      <c r="R14" t="n">
        <v>88.2</v>
      </c>
      <c r="S14" t="n">
        <v>59.92</v>
      </c>
      <c r="T14" t="n">
        <v>13951.53</v>
      </c>
      <c r="U14" t="n">
        <v>0.68</v>
      </c>
      <c r="V14" t="n">
        <v>0.9399999999999999</v>
      </c>
      <c r="W14" t="n">
        <v>0.21</v>
      </c>
      <c r="X14" t="n">
        <v>0.85</v>
      </c>
      <c r="Y14" t="n">
        <v>1</v>
      </c>
      <c r="Z14" t="n">
        <v>10</v>
      </c>
      <c r="AA14" t="n">
        <v>236.7677634783997</v>
      </c>
      <c r="AB14" t="n">
        <v>323.9560994475165</v>
      </c>
      <c r="AC14" t="n">
        <v>293.038183991583</v>
      </c>
      <c r="AD14" t="n">
        <v>236767.7634783997</v>
      </c>
      <c r="AE14" t="n">
        <v>323956.0994475165</v>
      </c>
      <c r="AF14" t="n">
        <v>5.187326466250511e-06</v>
      </c>
      <c r="AG14" t="n">
        <v>6.119791666666667</v>
      </c>
      <c r="AH14" t="n">
        <v>293038.1839915829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4.7557</v>
      </c>
      <c r="E15" t="n">
        <v>21.03</v>
      </c>
      <c r="F15" t="n">
        <v>18.06</v>
      </c>
      <c r="G15" t="n">
        <v>37.36</v>
      </c>
      <c r="H15" t="n">
        <v>0.55</v>
      </c>
      <c r="I15" t="n">
        <v>29</v>
      </c>
      <c r="J15" t="n">
        <v>137.58</v>
      </c>
      <c r="K15" t="n">
        <v>46.47</v>
      </c>
      <c r="L15" t="n">
        <v>4.25</v>
      </c>
      <c r="M15" t="n">
        <v>27</v>
      </c>
      <c r="N15" t="n">
        <v>21.87</v>
      </c>
      <c r="O15" t="n">
        <v>17202.57</v>
      </c>
      <c r="P15" t="n">
        <v>160.91</v>
      </c>
      <c r="Q15" t="n">
        <v>1319.12</v>
      </c>
      <c r="R15" t="n">
        <v>85.98</v>
      </c>
      <c r="S15" t="n">
        <v>59.92</v>
      </c>
      <c r="T15" t="n">
        <v>12851.38</v>
      </c>
      <c r="U15" t="n">
        <v>0.7</v>
      </c>
      <c r="V15" t="n">
        <v>0.9399999999999999</v>
      </c>
      <c r="W15" t="n">
        <v>0.21</v>
      </c>
      <c r="X15" t="n">
        <v>0.78</v>
      </c>
      <c r="Y15" t="n">
        <v>1</v>
      </c>
      <c r="Z15" t="n">
        <v>10</v>
      </c>
      <c r="AA15" t="n">
        <v>234.4037755822268</v>
      </c>
      <c r="AB15" t="n">
        <v>320.7215869161888</v>
      </c>
      <c r="AC15" t="n">
        <v>290.1123687965773</v>
      </c>
      <c r="AD15" t="n">
        <v>234403.7755822267</v>
      </c>
      <c r="AE15" t="n">
        <v>320721.5869161888</v>
      </c>
      <c r="AF15" t="n">
        <v>5.217607173187444e-06</v>
      </c>
      <c r="AG15" t="n">
        <v>6.085069444444446</v>
      </c>
      <c r="AH15" t="n">
        <v>290112.3687965773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4.7964</v>
      </c>
      <c r="E16" t="n">
        <v>20.85</v>
      </c>
      <c r="F16" t="n">
        <v>17.96</v>
      </c>
      <c r="G16" t="n">
        <v>41.45</v>
      </c>
      <c r="H16" t="n">
        <v>0.58</v>
      </c>
      <c r="I16" t="n">
        <v>26</v>
      </c>
      <c r="J16" t="n">
        <v>137.92</v>
      </c>
      <c r="K16" t="n">
        <v>46.47</v>
      </c>
      <c r="L16" t="n">
        <v>4.5</v>
      </c>
      <c r="M16" t="n">
        <v>24</v>
      </c>
      <c r="N16" t="n">
        <v>21.95</v>
      </c>
      <c r="O16" t="n">
        <v>17244.24</v>
      </c>
      <c r="P16" t="n">
        <v>156.91</v>
      </c>
      <c r="Q16" t="n">
        <v>1319.08</v>
      </c>
      <c r="R16" t="n">
        <v>83.38</v>
      </c>
      <c r="S16" t="n">
        <v>59.92</v>
      </c>
      <c r="T16" t="n">
        <v>11562.64</v>
      </c>
      <c r="U16" t="n">
        <v>0.72</v>
      </c>
      <c r="V16" t="n">
        <v>0.95</v>
      </c>
      <c r="W16" t="n">
        <v>0.19</v>
      </c>
      <c r="X16" t="n">
        <v>0.68</v>
      </c>
      <c r="Y16" t="n">
        <v>1</v>
      </c>
      <c r="Z16" t="n">
        <v>10</v>
      </c>
      <c r="AA16" t="n">
        <v>231.1802051609534</v>
      </c>
      <c r="AB16" t="n">
        <v>316.3109556519148</v>
      </c>
      <c r="AC16" t="n">
        <v>286.1226819898044</v>
      </c>
      <c r="AD16" t="n">
        <v>231180.2051609534</v>
      </c>
      <c r="AE16" t="n">
        <v>316310.9556519148</v>
      </c>
      <c r="AF16" t="n">
        <v>5.262260244648791e-06</v>
      </c>
      <c r="AG16" t="n">
        <v>6.032986111111112</v>
      </c>
      <c r="AH16" t="n">
        <v>286122.6819898044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4.7926</v>
      </c>
      <c r="E17" t="n">
        <v>20.87</v>
      </c>
      <c r="F17" t="n">
        <v>18</v>
      </c>
      <c r="G17" t="n">
        <v>43.21</v>
      </c>
      <c r="H17" t="n">
        <v>0.61</v>
      </c>
      <c r="I17" t="n">
        <v>25</v>
      </c>
      <c r="J17" t="n">
        <v>138.26</v>
      </c>
      <c r="K17" t="n">
        <v>46.47</v>
      </c>
      <c r="L17" t="n">
        <v>4.75</v>
      </c>
      <c r="M17" t="n">
        <v>21</v>
      </c>
      <c r="N17" t="n">
        <v>22.04</v>
      </c>
      <c r="O17" t="n">
        <v>17285.95</v>
      </c>
      <c r="P17" t="n">
        <v>154.12</v>
      </c>
      <c r="Q17" t="n">
        <v>1319.1</v>
      </c>
      <c r="R17" t="n">
        <v>84.42</v>
      </c>
      <c r="S17" t="n">
        <v>59.92</v>
      </c>
      <c r="T17" t="n">
        <v>12090.26</v>
      </c>
      <c r="U17" t="n">
        <v>0.71</v>
      </c>
      <c r="V17" t="n">
        <v>0.9399999999999999</v>
      </c>
      <c r="W17" t="n">
        <v>0.21</v>
      </c>
      <c r="X17" t="n">
        <v>0.73</v>
      </c>
      <c r="Y17" t="n">
        <v>1</v>
      </c>
      <c r="Z17" t="n">
        <v>10</v>
      </c>
      <c r="AA17" t="n">
        <v>229.9441110413303</v>
      </c>
      <c r="AB17" t="n">
        <v>314.6196771448236</v>
      </c>
      <c r="AC17" t="n">
        <v>284.5928167297051</v>
      </c>
      <c r="AD17" t="n">
        <v>229944.1110413303</v>
      </c>
      <c r="AE17" t="n">
        <v>314619.6771448236</v>
      </c>
      <c r="AF17" t="n">
        <v>5.258091161809648e-06</v>
      </c>
      <c r="AG17" t="n">
        <v>6.038773148148149</v>
      </c>
      <c r="AH17" t="n">
        <v>284592.8167297051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4.8241</v>
      </c>
      <c r="E18" t="n">
        <v>20.73</v>
      </c>
      <c r="F18" t="n">
        <v>17.92</v>
      </c>
      <c r="G18" t="n">
        <v>46.76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18</v>
      </c>
      <c r="N18" t="n">
        <v>22.13</v>
      </c>
      <c r="O18" t="n">
        <v>17327.69</v>
      </c>
      <c r="P18" t="n">
        <v>150.52</v>
      </c>
      <c r="Q18" t="n">
        <v>1319.14</v>
      </c>
      <c r="R18" t="n">
        <v>81.62</v>
      </c>
      <c r="S18" t="n">
        <v>59.92</v>
      </c>
      <c r="T18" t="n">
        <v>10701.56</v>
      </c>
      <c r="U18" t="n">
        <v>0.73</v>
      </c>
      <c r="V18" t="n">
        <v>0.95</v>
      </c>
      <c r="W18" t="n">
        <v>0.2</v>
      </c>
      <c r="X18" t="n">
        <v>0.65</v>
      </c>
      <c r="Y18" t="n">
        <v>1</v>
      </c>
      <c r="Z18" t="n">
        <v>10</v>
      </c>
      <c r="AA18" t="n">
        <v>227.0640766716327</v>
      </c>
      <c r="AB18" t="n">
        <v>310.6790870620562</v>
      </c>
      <c r="AC18" t="n">
        <v>281.0283110337828</v>
      </c>
      <c r="AD18" t="n">
        <v>227064.0766716327</v>
      </c>
      <c r="AE18" t="n">
        <v>310679.0870620562</v>
      </c>
      <c r="AF18" t="n">
        <v>5.292650664292018e-06</v>
      </c>
      <c r="AG18" t="n">
        <v>5.998263888888889</v>
      </c>
      <c r="AH18" t="n">
        <v>281028.3110337828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4.8351</v>
      </c>
      <c r="E19" t="n">
        <v>20.68</v>
      </c>
      <c r="F19" t="n">
        <v>17.9</v>
      </c>
      <c r="G19" t="n">
        <v>48.83</v>
      </c>
      <c r="H19" t="n">
        <v>0.67</v>
      </c>
      <c r="I19" t="n">
        <v>22</v>
      </c>
      <c r="J19" t="n">
        <v>138.94</v>
      </c>
      <c r="K19" t="n">
        <v>46.47</v>
      </c>
      <c r="L19" t="n">
        <v>5.25</v>
      </c>
      <c r="M19" t="n">
        <v>9</v>
      </c>
      <c r="N19" t="n">
        <v>22.22</v>
      </c>
      <c r="O19" t="n">
        <v>17369.47</v>
      </c>
      <c r="P19" t="n">
        <v>149</v>
      </c>
      <c r="Q19" t="n">
        <v>1319.17</v>
      </c>
      <c r="R19" t="n">
        <v>80.52</v>
      </c>
      <c r="S19" t="n">
        <v>59.92</v>
      </c>
      <c r="T19" t="n">
        <v>10154.3</v>
      </c>
      <c r="U19" t="n">
        <v>0.74</v>
      </c>
      <c r="V19" t="n">
        <v>0.95</v>
      </c>
      <c r="W19" t="n">
        <v>0.22</v>
      </c>
      <c r="X19" t="n">
        <v>0.63</v>
      </c>
      <c r="Y19" t="n">
        <v>1</v>
      </c>
      <c r="Z19" t="n">
        <v>10</v>
      </c>
      <c r="AA19" t="n">
        <v>226.0105887149509</v>
      </c>
      <c r="AB19" t="n">
        <v>309.2376583631164</v>
      </c>
      <c r="AC19" t="n">
        <v>279.7244502668115</v>
      </c>
      <c r="AD19" t="n">
        <v>226010.5887149509</v>
      </c>
      <c r="AE19" t="n">
        <v>309237.6583631164</v>
      </c>
      <c r="AF19" t="n">
        <v>5.304719061984273e-06</v>
      </c>
      <c r="AG19" t="n">
        <v>5.983796296296297</v>
      </c>
      <c r="AH19" t="n">
        <v>279724.4502668115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4.8331</v>
      </c>
      <c r="E20" t="n">
        <v>20.69</v>
      </c>
      <c r="F20" t="n">
        <v>17.91</v>
      </c>
      <c r="G20" t="n">
        <v>48.85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148.72</v>
      </c>
      <c r="Q20" t="n">
        <v>1319.15</v>
      </c>
      <c r="R20" t="n">
        <v>80.45</v>
      </c>
      <c r="S20" t="n">
        <v>59.92</v>
      </c>
      <c r="T20" t="n">
        <v>10119.49</v>
      </c>
      <c r="U20" t="n">
        <v>0.74</v>
      </c>
      <c r="V20" t="n">
        <v>0.95</v>
      </c>
      <c r="W20" t="n">
        <v>0.23</v>
      </c>
      <c r="X20" t="n">
        <v>0.63</v>
      </c>
      <c r="Y20" t="n">
        <v>1</v>
      </c>
      <c r="Z20" t="n">
        <v>10</v>
      </c>
      <c r="AA20" t="n">
        <v>225.9360564965624</v>
      </c>
      <c r="AB20" t="n">
        <v>309.135680093788</v>
      </c>
      <c r="AC20" t="n">
        <v>279.6322046603803</v>
      </c>
      <c r="AD20" t="n">
        <v>225936.0564965624</v>
      </c>
      <c r="AE20" t="n">
        <v>309135.680093788</v>
      </c>
      <c r="AF20" t="n">
        <v>5.302524807858409e-06</v>
      </c>
      <c r="AG20" t="n">
        <v>5.986689814814816</v>
      </c>
      <c r="AH20" t="n">
        <v>279632.2046603803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4.833</v>
      </c>
      <c r="E21" t="n">
        <v>20.69</v>
      </c>
      <c r="F21" t="n">
        <v>17.91</v>
      </c>
      <c r="G21" t="n">
        <v>48.85</v>
      </c>
      <c r="H21" t="n">
        <v>0.73</v>
      </c>
      <c r="I21" t="n">
        <v>22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149.08</v>
      </c>
      <c r="Q21" t="n">
        <v>1319.18</v>
      </c>
      <c r="R21" t="n">
        <v>80.43000000000001</v>
      </c>
      <c r="S21" t="n">
        <v>59.92</v>
      </c>
      <c r="T21" t="n">
        <v>10111.81</v>
      </c>
      <c r="U21" t="n">
        <v>0.74</v>
      </c>
      <c r="V21" t="n">
        <v>0.95</v>
      </c>
      <c r="W21" t="n">
        <v>0.23</v>
      </c>
      <c r="X21" t="n">
        <v>0.63</v>
      </c>
      <c r="Y21" t="n">
        <v>1</v>
      </c>
      <c r="Z21" t="n">
        <v>10</v>
      </c>
      <c r="AA21" t="n">
        <v>226.1184962720391</v>
      </c>
      <c r="AB21" t="n">
        <v>309.3853022432697</v>
      </c>
      <c r="AC21" t="n">
        <v>279.8580032222626</v>
      </c>
      <c r="AD21" t="n">
        <v>226118.4962720391</v>
      </c>
      <c r="AE21" t="n">
        <v>309385.3022432697</v>
      </c>
      <c r="AF21" t="n">
        <v>5.302415095152116e-06</v>
      </c>
      <c r="AG21" t="n">
        <v>5.986689814814816</v>
      </c>
      <c r="AH21" t="n">
        <v>279858.0032222626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2.2031</v>
      </c>
      <c r="E2" t="n">
        <v>45.39</v>
      </c>
      <c r="F2" t="n">
        <v>26.94</v>
      </c>
      <c r="G2" t="n">
        <v>5.05</v>
      </c>
      <c r="H2" t="n">
        <v>0.07000000000000001</v>
      </c>
      <c r="I2" t="n">
        <v>320</v>
      </c>
      <c r="J2" t="n">
        <v>252.85</v>
      </c>
      <c r="K2" t="n">
        <v>59.19</v>
      </c>
      <c r="L2" t="n">
        <v>1</v>
      </c>
      <c r="M2" t="n">
        <v>318</v>
      </c>
      <c r="N2" t="n">
        <v>62.65</v>
      </c>
      <c r="O2" t="n">
        <v>31418.63</v>
      </c>
      <c r="P2" t="n">
        <v>439.8</v>
      </c>
      <c r="Q2" t="n">
        <v>1319.63</v>
      </c>
      <c r="R2" t="n">
        <v>376.85</v>
      </c>
      <c r="S2" t="n">
        <v>59.92</v>
      </c>
      <c r="T2" t="n">
        <v>156829.49</v>
      </c>
      <c r="U2" t="n">
        <v>0.16</v>
      </c>
      <c r="V2" t="n">
        <v>0.63</v>
      </c>
      <c r="W2" t="n">
        <v>0.68</v>
      </c>
      <c r="X2" t="n">
        <v>9.66</v>
      </c>
      <c r="Y2" t="n">
        <v>1</v>
      </c>
      <c r="Z2" t="n">
        <v>10</v>
      </c>
      <c r="AA2" t="n">
        <v>896.6502060466314</v>
      </c>
      <c r="AB2" t="n">
        <v>1226.83636932827</v>
      </c>
      <c r="AC2" t="n">
        <v>1109.748828115238</v>
      </c>
      <c r="AD2" t="n">
        <v>896650.2060466314</v>
      </c>
      <c r="AE2" t="n">
        <v>1226836.36932827</v>
      </c>
      <c r="AF2" t="n">
        <v>1.982246996970034e-06</v>
      </c>
      <c r="AG2" t="n">
        <v>13.13368055555556</v>
      </c>
      <c r="AH2" t="n">
        <v>1109748.828115238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24</v>
      </c>
      <c r="G3" t="n">
        <v>6.34</v>
      </c>
      <c r="H3" t="n">
        <v>0.09</v>
      </c>
      <c r="I3" t="n">
        <v>227</v>
      </c>
      <c r="J3" t="n">
        <v>253.3</v>
      </c>
      <c r="K3" t="n">
        <v>59.19</v>
      </c>
      <c r="L3" t="n">
        <v>1.25</v>
      </c>
      <c r="M3" t="n">
        <v>225</v>
      </c>
      <c r="N3" t="n">
        <v>62.86</v>
      </c>
      <c r="O3" t="n">
        <v>31474.5</v>
      </c>
      <c r="P3" t="n">
        <v>390.47</v>
      </c>
      <c r="Q3" t="n">
        <v>1319.5</v>
      </c>
      <c r="R3" t="n">
        <v>280.52</v>
      </c>
      <c r="S3" t="n">
        <v>59.92</v>
      </c>
      <c r="T3" t="n">
        <v>109130.88</v>
      </c>
      <c r="U3" t="n">
        <v>0.21</v>
      </c>
      <c r="V3" t="n">
        <v>0.71</v>
      </c>
      <c r="W3" t="n">
        <v>0.53</v>
      </c>
      <c r="X3" t="n">
        <v>6.72</v>
      </c>
      <c r="Y3" t="n">
        <v>1</v>
      </c>
      <c r="Z3" t="n">
        <v>10</v>
      </c>
      <c r="AA3" t="n">
        <v>693.2655777814686</v>
      </c>
      <c r="AB3" t="n">
        <v>948.5565482393365</v>
      </c>
      <c r="AC3" t="n">
        <v>858.0276425828504</v>
      </c>
      <c r="AD3" t="n">
        <v>693265.5777814685</v>
      </c>
      <c r="AE3" t="n">
        <v>948556.5482393365</v>
      </c>
      <c r="AF3" t="n">
        <v>2.373549806185352e-06</v>
      </c>
      <c r="AG3" t="n">
        <v>10.9693287037037</v>
      </c>
      <c r="AH3" t="n">
        <v>858027.6425828504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2.9569</v>
      </c>
      <c r="E4" t="n">
        <v>33.82</v>
      </c>
      <c r="F4" t="n">
        <v>22.41</v>
      </c>
      <c r="G4" t="n">
        <v>7.64</v>
      </c>
      <c r="H4" t="n">
        <v>0.11</v>
      </c>
      <c r="I4" t="n">
        <v>176</v>
      </c>
      <c r="J4" t="n">
        <v>253.75</v>
      </c>
      <c r="K4" t="n">
        <v>59.19</v>
      </c>
      <c r="L4" t="n">
        <v>1.5</v>
      </c>
      <c r="M4" t="n">
        <v>174</v>
      </c>
      <c r="N4" t="n">
        <v>63.06</v>
      </c>
      <c r="O4" t="n">
        <v>31530.44</v>
      </c>
      <c r="P4" t="n">
        <v>363.24</v>
      </c>
      <c r="Q4" t="n">
        <v>1319.44</v>
      </c>
      <c r="R4" t="n">
        <v>228.2</v>
      </c>
      <c r="S4" t="n">
        <v>59.92</v>
      </c>
      <c r="T4" t="n">
        <v>83227.27</v>
      </c>
      <c r="U4" t="n">
        <v>0.26</v>
      </c>
      <c r="V4" t="n">
        <v>0.76</v>
      </c>
      <c r="W4" t="n">
        <v>0.45</v>
      </c>
      <c r="X4" t="n">
        <v>5.13</v>
      </c>
      <c r="Y4" t="n">
        <v>1</v>
      </c>
      <c r="Z4" t="n">
        <v>10</v>
      </c>
      <c r="AA4" t="n">
        <v>587.4868911906167</v>
      </c>
      <c r="AB4" t="n">
        <v>803.8254826194346</v>
      </c>
      <c r="AC4" t="n">
        <v>727.1095067343855</v>
      </c>
      <c r="AD4" t="n">
        <v>587486.8911906166</v>
      </c>
      <c r="AE4" t="n">
        <v>803825.4826194346</v>
      </c>
      <c r="AF4" t="n">
        <v>2.660481206182512e-06</v>
      </c>
      <c r="AG4" t="n">
        <v>9.78587962962963</v>
      </c>
      <c r="AH4" t="n">
        <v>727109.5067343855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3.1939</v>
      </c>
      <c r="E5" t="n">
        <v>31.31</v>
      </c>
      <c r="F5" t="n">
        <v>21.46</v>
      </c>
      <c r="G5" t="n">
        <v>8.94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346.78</v>
      </c>
      <c r="Q5" t="n">
        <v>1319.44</v>
      </c>
      <c r="R5" t="n">
        <v>197.06</v>
      </c>
      <c r="S5" t="n">
        <v>59.92</v>
      </c>
      <c r="T5" t="n">
        <v>67817.17999999999</v>
      </c>
      <c r="U5" t="n">
        <v>0.3</v>
      </c>
      <c r="V5" t="n">
        <v>0.79</v>
      </c>
      <c r="W5" t="n">
        <v>0.4</v>
      </c>
      <c r="X5" t="n">
        <v>4.18</v>
      </c>
      <c r="Y5" t="n">
        <v>1</v>
      </c>
      <c r="Z5" t="n">
        <v>10</v>
      </c>
      <c r="AA5" t="n">
        <v>529.2464538327991</v>
      </c>
      <c r="AB5" t="n">
        <v>724.1383468397108</v>
      </c>
      <c r="AC5" t="n">
        <v>655.0275993518811</v>
      </c>
      <c r="AD5" t="n">
        <v>529246.4538327991</v>
      </c>
      <c r="AE5" t="n">
        <v>724138.3468397108</v>
      </c>
      <c r="AF5" t="n">
        <v>2.873722792257542e-06</v>
      </c>
      <c r="AG5" t="n">
        <v>9.059606481481481</v>
      </c>
      <c r="AH5" t="n">
        <v>655027.5993518811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3.3829</v>
      </c>
      <c r="E6" t="n">
        <v>29.56</v>
      </c>
      <c r="F6" t="n">
        <v>20.79</v>
      </c>
      <c r="G6" t="n">
        <v>10.23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334.77</v>
      </c>
      <c r="Q6" t="n">
        <v>1319.38</v>
      </c>
      <c r="R6" t="n">
        <v>175.21</v>
      </c>
      <c r="S6" t="n">
        <v>59.92</v>
      </c>
      <c r="T6" t="n">
        <v>57000.83</v>
      </c>
      <c r="U6" t="n">
        <v>0.34</v>
      </c>
      <c r="V6" t="n">
        <v>0.82</v>
      </c>
      <c r="W6" t="n">
        <v>0.36</v>
      </c>
      <c r="X6" t="n">
        <v>3.51</v>
      </c>
      <c r="Y6" t="n">
        <v>1</v>
      </c>
      <c r="Z6" t="n">
        <v>10</v>
      </c>
      <c r="AA6" t="n">
        <v>485.9144364952426</v>
      </c>
      <c r="AB6" t="n">
        <v>664.8495690447802</v>
      </c>
      <c r="AC6" t="n">
        <v>601.3972592973764</v>
      </c>
      <c r="AD6" t="n">
        <v>485914.4364952426</v>
      </c>
      <c r="AE6" t="n">
        <v>664849.5690447802</v>
      </c>
      <c r="AF6" t="n">
        <v>3.04377620900092e-06</v>
      </c>
      <c r="AG6" t="n">
        <v>8.55324074074074</v>
      </c>
      <c r="AH6" t="n">
        <v>601397.2592973764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3.547</v>
      </c>
      <c r="E7" t="n">
        <v>28.19</v>
      </c>
      <c r="F7" t="n">
        <v>20.25</v>
      </c>
      <c r="G7" t="n">
        <v>11.57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324.97</v>
      </c>
      <c r="Q7" t="n">
        <v>1319.26</v>
      </c>
      <c r="R7" t="n">
        <v>157.53</v>
      </c>
      <c r="S7" t="n">
        <v>59.92</v>
      </c>
      <c r="T7" t="n">
        <v>48247.49</v>
      </c>
      <c r="U7" t="n">
        <v>0.38</v>
      </c>
      <c r="V7" t="n">
        <v>0.84</v>
      </c>
      <c r="W7" t="n">
        <v>0.33</v>
      </c>
      <c r="X7" t="n">
        <v>2.98</v>
      </c>
      <c r="Y7" t="n">
        <v>1</v>
      </c>
      <c r="Z7" t="n">
        <v>10</v>
      </c>
      <c r="AA7" t="n">
        <v>462.4167792543694</v>
      </c>
      <c r="AB7" t="n">
        <v>632.6990377643427</v>
      </c>
      <c r="AC7" t="n">
        <v>572.3151295987899</v>
      </c>
      <c r="AD7" t="n">
        <v>462416.7792543694</v>
      </c>
      <c r="AE7" t="n">
        <v>632699.0377643427</v>
      </c>
      <c r="AF7" t="n">
        <v>3.191425762903504e-06</v>
      </c>
      <c r="AG7" t="n">
        <v>8.156828703703704</v>
      </c>
      <c r="AH7" t="n">
        <v>572315.1295987898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3.6666</v>
      </c>
      <c r="E8" t="n">
        <v>27.27</v>
      </c>
      <c r="F8" t="n">
        <v>19.92</v>
      </c>
      <c r="G8" t="n">
        <v>12.85</v>
      </c>
      <c r="H8" t="n">
        <v>0.17</v>
      </c>
      <c r="I8" t="n">
        <v>93</v>
      </c>
      <c r="J8" t="n">
        <v>255.57</v>
      </c>
      <c r="K8" t="n">
        <v>59.19</v>
      </c>
      <c r="L8" t="n">
        <v>2.5</v>
      </c>
      <c r="M8" t="n">
        <v>91</v>
      </c>
      <c r="N8" t="n">
        <v>63.88</v>
      </c>
      <c r="O8" t="n">
        <v>31754.97</v>
      </c>
      <c r="P8" t="n">
        <v>318.69</v>
      </c>
      <c r="Q8" t="n">
        <v>1319.28</v>
      </c>
      <c r="R8" t="n">
        <v>146.92</v>
      </c>
      <c r="S8" t="n">
        <v>59.92</v>
      </c>
      <c r="T8" t="n">
        <v>43001.29</v>
      </c>
      <c r="U8" t="n">
        <v>0.41</v>
      </c>
      <c r="V8" t="n">
        <v>0.85</v>
      </c>
      <c r="W8" t="n">
        <v>0.31</v>
      </c>
      <c r="X8" t="n">
        <v>2.64</v>
      </c>
      <c r="Y8" t="n">
        <v>1</v>
      </c>
      <c r="Z8" t="n">
        <v>10</v>
      </c>
      <c r="AA8" t="n">
        <v>434.7654612348582</v>
      </c>
      <c r="AB8" t="n">
        <v>594.8652845599919</v>
      </c>
      <c r="AC8" t="n">
        <v>538.0921767002562</v>
      </c>
      <c r="AD8" t="n">
        <v>434765.4612348581</v>
      </c>
      <c r="AE8" t="n">
        <v>594865.2845599919</v>
      </c>
      <c r="AF8" t="n">
        <v>3.299036284821536e-06</v>
      </c>
      <c r="AG8" t="n">
        <v>7.890625</v>
      </c>
      <c r="AH8" t="n">
        <v>538092.1767002562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3.7758</v>
      </c>
      <c r="E9" t="n">
        <v>26.48</v>
      </c>
      <c r="F9" t="n">
        <v>19.62</v>
      </c>
      <c r="G9" t="n">
        <v>14.18</v>
      </c>
      <c r="H9" t="n">
        <v>0.19</v>
      </c>
      <c r="I9" t="n">
        <v>83</v>
      </c>
      <c r="J9" t="n">
        <v>256.03</v>
      </c>
      <c r="K9" t="n">
        <v>59.19</v>
      </c>
      <c r="L9" t="n">
        <v>2.75</v>
      </c>
      <c r="M9" t="n">
        <v>81</v>
      </c>
      <c r="N9" t="n">
        <v>64.09</v>
      </c>
      <c r="O9" t="n">
        <v>31811.29</v>
      </c>
      <c r="P9" t="n">
        <v>312.84</v>
      </c>
      <c r="Q9" t="n">
        <v>1319.17</v>
      </c>
      <c r="R9" t="n">
        <v>136.91</v>
      </c>
      <c r="S9" t="n">
        <v>59.92</v>
      </c>
      <c r="T9" t="n">
        <v>38043.89</v>
      </c>
      <c r="U9" t="n">
        <v>0.44</v>
      </c>
      <c r="V9" t="n">
        <v>0.87</v>
      </c>
      <c r="W9" t="n">
        <v>0.3</v>
      </c>
      <c r="X9" t="n">
        <v>2.34</v>
      </c>
      <c r="Y9" t="n">
        <v>1</v>
      </c>
      <c r="Z9" t="n">
        <v>10</v>
      </c>
      <c r="AA9" t="n">
        <v>421.919226797447</v>
      </c>
      <c r="AB9" t="n">
        <v>577.2884998668607</v>
      </c>
      <c r="AC9" t="n">
        <v>522.192895669065</v>
      </c>
      <c r="AD9" t="n">
        <v>421919.226797447</v>
      </c>
      <c r="AE9" t="n">
        <v>577288.4998668607</v>
      </c>
      <c r="AF9" t="n">
        <v>3.397289370051043e-06</v>
      </c>
      <c r="AG9" t="n">
        <v>7.662037037037037</v>
      </c>
      <c r="AH9" t="n">
        <v>522192.8956690651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3.867</v>
      </c>
      <c r="E10" t="n">
        <v>25.86</v>
      </c>
      <c r="F10" t="n">
        <v>19.39</v>
      </c>
      <c r="G10" t="n">
        <v>15.51</v>
      </c>
      <c r="H10" t="n">
        <v>0.21</v>
      </c>
      <c r="I10" t="n">
        <v>75</v>
      </c>
      <c r="J10" t="n">
        <v>256.49</v>
      </c>
      <c r="K10" t="n">
        <v>59.19</v>
      </c>
      <c r="L10" t="n">
        <v>3</v>
      </c>
      <c r="M10" t="n">
        <v>73</v>
      </c>
      <c r="N10" t="n">
        <v>64.29000000000001</v>
      </c>
      <c r="O10" t="n">
        <v>31867.69</v>
      </c>
      <c r="P10" t="n">
        <v>308.07</v>
      </c>
      <c r="Q10" t="n">
        <v>1319.15</v>
      </c>
      <c r="R10" t="n">
        <v>129.25</v>
      </c>
      <c r="S10" t="n">
        <v>59.92</v>
      </c>
      <c r="T10" t="n">
        <v>34253.18</v>
      </c>
      <c r="U10" t="n">
        <v>0.46</v>
      </c>
      <c r="V10" t="n">
        <v>0.88</v>
      </c>
      <c r="W10" t="n">
        <v>0.29</v>
      </c>
      <c r="X10" t="n">
        <v>2.11</v>
      </c>
      <c r="Y10" t="n">
        <v>1</v>
      </c>
      <c r="Z10" t="n">
        <v>10</v>
      </c>
      <c r="AA10" t="n">
        <v>411.7160976874677</v>
      </c>
      <c r="AB10" t="n">
        <v>563.3281284882993</v>
      </c>
      <c r="AC10" t="n">
        <v>509.5648825413693</v>
      </c>
      <c r="AD10" t="n">
        <v>411716.0976874676</v>
      </c>
      <c r="AE10" t="n">
        <v>563328.1284882993</v>
      </c>
      <c r="AF10" t="n">
        <v>3.479346891781181e-06</v>
      </c>
      <c r="AG10" t="n">
        <v>7.482638888888889</v>
      </c>
      <c r="AH10" t="n">
        <v>509564.8825413693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3.9532</v>
      </c>
      <c r="E11" t="n">
        <v>25.3</v>
      </c>
      <c r="F11" t="n">
        <v>19.17</v>
      </c>
      <c r="G11" t="n">
        <v>16.91</v>
      </c>
      <c r="H11" t="n">
        <v>0.23</v>
      </c>
      <c r="I11" t="n">
        <v>68</v>
      </c>
      <c r="J11" t="n">
        <v>256.95</v>
      </c>
      <c r="K11" t="n">
        <v>59.19</v>
      </c>
      <c r="L11" t="n">
        <v>3.25</v>
      </c>
      <c r="M11" t="n">
        <v>66</v>
      </c>
      <c r="N11" t="n">
        <v>64.5</v>
      </c>
      <c r="O11" t="n">
        <v>31924.29</v>
      </c>
      <c r="P11" t="n">
        <v>303.42</v>
      </c>
      <c r="Q11" t="n">
        <v>1319.12</v>
      </c>
      <c r="R11" t="n">
        <v>122.18</v>
      </c>
      <c r="S11" t="n">
        <v>59.92</v>
      </c>
      <c r="T11" t="n">
        <v>30756.12</v>
      </c>
      <c r="U11" t="n">
        <v>0.49</v>
      </c>
      <c r="V11" t="n">
        <v>0.89</v>
      </c>
      <c r="W11" t="n">
        <v>0.27</v>
      </c>
      <c r="X11" t="n">
        <v>1.89</v>
      </c>
      <c r="Y11" t="n">
        <v>1</v>
      </c>
      <c r="Z11" t="n">
        <v>10</v>
      </c>
      <c r="AA11" t="n">
        <v>402.5641130599543</v>
      </c>
      <c r="AB11" t="n">
        <v>550.8059793638694</v>
      </c>
      <c r="AC11" t="n">
        <v>498.2378297544283</v>
      </c>
      <c r="AD11" t="n">
        <v>402564.1130599543</v>
      </c>
      <c r="AE11" t="n">
        <v>550805.9793638694</v>
      </c>
      <c r="AF11" t="n">
        <v>3.556905645872606e-06</v>
      </c>
      <c r="AG11" t="n">
        <v>7.320601851851852</v>
      </c>
      <c r="AH11" t="n">
        <v>498237.8297544283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4.0161</v>
      </c>
      <c r="E12" t="n">
        <v>24.9</v>
      </c>
      <c r="F12" t="n">
        <v>19.01</v>
      </c>
      <c r="G12" t="n">
        <v>18.11</v>
      </c>
      <c r="H12" t="n">
        <v>0.24</v>
      </c>
      <c r="I12" t="n">
        <v>63</v>
      </c>
      <c r="J12" t="n">
        <v>257.41</v>
      </c>
      <c r="K12" t="n">
        <v>59.19</v>
      </c>
      <c r="L12" t="n">
        <v>3.5</v>
      </c>
      <c r="M12" t="n">
        <v>61</v>
      </c>
      <c r="N12" t="n">
        <v>64.70999999999999</v>
      </c>
      <c r="O12" t="n">
        <v>31980.84</v>
      </c>
      <c r="P12" t="n">
        <v>300.31</v>
      </c>
      <c r="Q12" t="n">
        <v>1319.2</v>
      </c>
      <c r="R12" t="n">
        <v>116.98</v>
      </c>
      <c r="S12" t="n">
        <v>59.92</v>
      </c>
      <c r="T12" t="n">
        <v>28180.99</v>
      </c>
      <c r="U12" t="n">
        <v>0.51</v>
      </c>
      <c r="V12" t="n">
        <v>0.89</v>
      </c>
      <c r="W12" t="n">
        <v>0.27</v>
      </c>
      <c r="X12" t="n">
        <v>1.74</v>
      </c>
      <c r="Y12" t="n">
        <v>1</v>
      </c>
      <c r="Z12" t="n">
        <v>10</v>
      </c>
      <c r="AA12" t="n">
        <v>383.7210145796498</v>
      </c>
      <c r="AB12" t="n">
        <v>525.0240207242821</v>
      </c>
      <c r="AC12" t="n">
        <v>474.916465062197</v>
      </c>
      <c r="AD12" t="n">
        <v>383721.0145796498</v>
      </c>
      <c r="AE12" t="n">
        <v>525024.0207242821</v>
      </c>
      <c r="AF12" t="n">
        <v>3.613500142767624e-06</v>
      </c>
      <c r="AG12" t="n">
        <v>7.204861111111111</v>
      </c>
      <c r="AH12" t="n">
        <v>474916.465062197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4.0856</v>
      </c>
      <c r="E13" t="n">
        <v>24.48</v>
      </c>
      <c r="F13" t="n">
        <v>18.84</v>
      </c>
      <c r="G13" t="n">
        <v>19.49</v>
      </c>
      <c r="H13" t="n">
        <v>0.26</v>
      </c>
      <c r="I13" t="n">
        <v>58</v>
      </c>
      <c r="J13" t="n">
        <v>257.86</v>
      </c>
      <c r="K13" t="n">
        <v>59.19</v>
      </c>
      <c r="L13" t="n">
        <v>3.75</v>
      </c>
      <c r="M13" t="n">
        <v>56</v>
      </c>
      <c r="N13" t="n">
        <v>64.92</v>
      </c>
      <c r="O13" t="n">
        <v>32037.48</v>
      </c>
      <c r="P13" t="n">
        <v>296.19</v>
      </c>
      <c r="Q13" t="n">
        <v>1319.16</v>
      </c>
      <c r="R13" t="n">
        <v>111.08</v>
      </c>
      <c r="S13" t="n">
        <v>59.92</v>
      </c>
      <c r="T13" t="n">
        <v>25253.76</v>
      </c>
      <c r="U13" t="n">
        <v>0.54</v>
      </c>
      <c r="V13" t="n">
        <v>0.9</v>
      </c>
      <c r="W13" t="n">
        <v>0.26</v>
      </c>
      <c r="X13" t="n">
        <v>1.56</v>
      </c>
      <c r="Y13" t="n">
        <v>1</v>
      </c>
      <c r="Z13" t="n">
        <v>10</v>
      </c>
      <c r="AA13" t="n">
        <v>376.6468527321034</v>
      </c>
      <c r="AB13" t="n">
        <v>515.3448403944747</v>
      </c>
      <c r="AC13" t="n">
        <v>466.1610521182515</v>
      </c>
      <c r="AD13" t="n">
        <v>376646.8527321034</v>
      </c>
      <c r="AE13" t="n">
        <v>515344.8403944746</v>
      </c>
      <c r="AF13" t="n">
        <v>3.676033012945745e-06</v>
      </c>
      <c r="AG13" t="n">
        <v>7.083333333333333</v>
      </c>
      <c r="AH13" t="n">
        <v>466161.0521182514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4.1835</v>
      </c>
      <c r="E14" t="n">
        <v>23.9</v>
      </c>
      <c r="F14" t="n">
        <v>18.51</v>
      </c>
      <c r="G14" t="n">
        <v>20.95</v>
      </c>
      <c r="H14" t="n">
        <v>0.28</v>
      </c>
      <c r="I14" t="n">
        <v>53</v>
      </c>
      <c r="J14" t="n">
        <v>258.32</v>
      </c>
      <c r="K14" t="n">
        <v>59.19</v>
      </c>
      <c r="L14" t="n">
        <v>4</v>
      </c>
      <c r="M14" t="n">
        <v>51</v>
      </c>
      <c r="N14" t="n">
        <v>65.13</v>
      </c>
      <c r="O14" t="n">
        <v>32094.19</v>
      </c>
      <c r="P14" t="n">
        <v>289.73</v>
      </c>
      <c r="Q14" t="n">
        <v>1319.29</v>
      </c>
      <c r="R14" t="n">
        <v>100.11</v>
      </c>
      <c r="S14" t="n">
        <v>59.92</v>
      </c>
      <c r="T14" t="n">
        <v>19796.82</v>
      </c>
      <c r="U14" t="n">
        <v>0.6</v>
      </c>
      <c r="V14" t="n">
        <v>0.92</v>
      </c>
      <c r="W14" t="n">
        <v>0.24</v>
      </c>
      <c r="X14" t="n">
        <v>1.23</v>
      </c>
      <c r="Y14" t="n">
        <v>1</v>
      </c>
      <c r="Z14" t="n">
        <v>10</v>
      </c>
      <c r="AA14" t="n">
        <v>366.2544256716455</v>
      </c>
      <c r="AB14" t="n">
        <v>501.1254632088323</v>
      </c>
      <c r="AC14" t="n">
        <v>453.2987523341856</v>
      </c>
      <c r="AD14" t="n">
        <v>366254.4256716456</v>
      </c>
      <c r="AE14" t="n">
        <v>501125.4632088324</v>
      </c>
      <c r="AF14" t="n">
        <v>3.764118883311759e-06</v>
      </c>
      <c r="AG14" t="n">
        <v>6.91550925925926</v>
      </c>
      <c r="AH14" t="n">
        <v>453298.7523341856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4.1388</v>
      </c>
      <c r="E15" t="n">
        <v>24.16</v>
      </c>
      <c r="F15" t="n">
        <v>18.86</v>
      </c>
      <c r="G15" t="n">
        <v>22.19</v>
      </c>
      <c r="H15" t="n">
        <v>0.29</v>
      </c>
      <c r="I15" t="n">
        <v>51</v>
      </c>
      <c r="J15" t="n">
        <v>258.78</v>
      </c>
      <c r="K15" t="n">
        <v>59.19</v>
      </c>
      <c r="L15" t="n">
        <v>4.25</v>
      </c>
      <c r="M15" t="n">
        <v>49</v>
      </c>
      <c r="N15" t="n">
        <v>65.34</v>
      </c>
      <c r="O15" t="n">
        <v>32150.98</v>
      </c>
      <c r="P15" t="n">
        <v>295.07</v>
      </c>
      <c r="Q15" t="n">
        <v>1319.13</v>
      </c>
      <c r="R15" t="n">
        <v>113.9</v>
      </c>
      <c r="S15" t="n">
        <v>59.92</v>
      </c>
      <c r="T15" t="n">
        <v>26700.72</v>
      </c>
      <c r="U15" t="n">
        <v>0.53</v>
      </c>
      <c r="V15" t="n">
        <v>0.9</v>
      </c>
      <c r="W15" t="n">
        <v>0.21</v>
      </c>
      <c r="X15" t="n">
        <v>1.59</v>
      </c>
      <c r="Y15" t="n">
        <v>1</v>
      </c>
      <c r="Z15" t="n">
        <v>10</v>
      </c>
      <c r="AA15" t="n">
        <v>372.8731426530733</v>
      </c>
      <c r="AB15" t="n">
        <v>510.1814837800068</v>
      </c>
      <c r="AC15" t="n">
        <v>461.4904790122519</v>
      </c>
      <c r="AD15" t="n">
        <v>372873.1426530733</v>
      </c>
      <c r="AE15" t="n">
        <v>510181.4837800068</v>
      </c>
      <c r="AF15" t="n">
        <v>3.723899900621658e-06</v>
      </c>
      <c r="AG15" t="n">
        <v>6.99074074074074</v>
      </c>
      <c r="AH15" t="n">
        <v>461490.4790122518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18.73</v>
      </c>
      <c r="G16" t="n">
        <v>23.42</v>
      </c>
      <c r="H16" t="n">
        <v>0.31</v>
      </c>
      <c r="I16" t="n">
        <v>48</v>
      </c>
      <c r="J16" t="n">
        <v>259.25</v>
      </c>
      <c r="K16" t="n">
        <v>59.19</v>
      </c>
      <c r="L16" t="n">
        <v>4.5</v>
      </c>
      <c r="M16" t="n">
        <v>46</v>
      </c>
      <c r="N16" t="n">
        <v>65.55</v>
      </c>
      <c r="O16" t="n">
        <v>32207.85</v>
      </c>
      <c r="P16" t="n">
        <v>292.04</v>
      </c>
      <c r="Q16" t="n">
        <v>1319.16</v>
      </c>
      <c r="R16" t="n">
        <v>108.58</v>
      </c>
      <c r="S16" t="n">
        <v>59.92</v>
      </c>
      <c r="T16" t="n">
        <v>24052.58</v>
      </c>
      <c r="U16" t="n">
        <v>0.55</v>
      </c>
      <c r="V16" t="n">
        <v>0.91</v>
      </c>
      <c r="W16" t="n">
        <v>0.24</v>
      </c>
      <c r="X16" t="n">
        <v>1.45</v>
      </c>
      <c r="Y16" t="n">
        <v>1</v>
      </c>
      <c r="Z16" t="n">
        <v>10</v>
      </c>
      <c r="AA16" t="n">
        <v>368.0775266190918</v>
      </c>
      <c r="AB16" t="n">
        <v>503.6199103546656</v>
      </c>
      <c r="AC16" t="n">
        <v>455.555132945399</v>
      </c>
      <c r="AD16" t="n">
        <v>368077.5266190917</v>
      </c>
      <c r="AE16" t="n">
        <v>503619.9103546656</v>
      </c>
      <c r="AF16" t="n">
        <v>3.767178045306084e-06</v>
      </c>
      <c r="AG16" t="n">
        <v>6.909722222222222</v>
      </c>
      <c r="AH16" t="n">
        <v>455555.132945399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4.2395</v>
      </c>
      <c r="E17" t="n">
        <v>23.59</v>
      </c>
      <c r="F17" t="n">
        <v>18.58</v>
      </c>
      <c r="G17" t="n">
        <v>24.78</v>
      </c>
      <c r="H17" t="n">
        <v>0.33</v>
      </c>
      <c r="I17" t="n">
        <v>45</v>
      </c>
      <c r="J17" t="n">
        <v>259.71</v>
      </c>
      <c r="K17" t="n">
        <v>59.19</v>
      </c>
      <c r="L17" t="n">
        <v>4.75</v>
      </c>
      <c r="M17" t="n">
        <v>43</v>
      </c>
      <c r="N17" t="n">
        <v>65.76000000000001</v>
      </c>
      <c r="O17" t="n">
        <v>32264.79</v>
      </c>
      <c r="P17" t="n">
        <v>288.41</v>
      </c>
      <c r="Q17" t="n">
        <v>1319.1</v>
      </c>
      <c r="R17" t="n">
        <v>103.45</v>
      </c>
      <c r="S17" t="n">
        <v>59.92</v>
      </c>
      <c r="T17" t="n">
        <v>21504.59</v>
      </c>
      <c r="U17" t="n">
        <v>0.58</v>
      </c>
      <c r="V17" t="n">
        <v>0.91</v>
      </c>
      <c r="W17" t="n">
        <v>0.23</v>
      </c>
      <c r="X17" t="n">
        <v>1.31</v>
      </c>
      <c r="Y17" t="n">
        <v>1</v>
      </c>
      <c r="Z17" t="n">
        <v>10</v>
      </c>
      <c r="AA17" t="n">
        <v>362.7536488801673</v>
      </c>
      <c r="AB17" t="n">
        <v>496.3355459593597</v>
      </c>
      <c r="AC17" t="n">
        <v>448.9659780643116</v>
      </c>
      <c r="AD17" t="n">
        <v>362753.6488801673</v>
      </c>
      <c r="AE17" t="n">
        <v>496335.5459593597</v>
      </c>
      <c r="AF17" t="n">
        <v>3.814505080865352e-06</v>
      </c>
      <c r="AG17" t="n">
        <v>6.825810185185186</v>
      </c>
      <c r="AH17" t="n">
        <v>448965.9780643116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4.2854</v>
      </c>
      <c r="E18" t="n">
        <v>23.34</v>
      </c>
      <c r="F18" t="n">
        <v>18.48</v>
      </c>
      <c r="G18" t="n">
        <v>26.4</v>
      </c>
      <c r="H18" t="n">
        <v>0.34</v>
      </c>
      <c r="I18" t="n">
        <v>42</v>
      </c>
      <c r="J18" t="n">
        <v>260.17</v>
      </c>
      <c r="K18" t="n">
        <v>59.19</v>
      </c>
      <c r="L18" t="n">
        <v>5</v>
      </c>
      <c r="M18" t="n">
        <v>40</v>
      </c>
      <c r="N18" t="n">
        <v>65.98</v>
      </c>
      <c r="O18" t="n">
        <v>32321.82</v>
      </c>
      <c r="P18" t="n">
        <v>285.81</v>
      </c>
      <c r="Q18" t="n">
        <v>1319.2</v>
      </c>
      <c r="R18" t="n">
        <v>99.67</v>
      </c>
      <c r="S18" t="n">
        <v>59.92</v>
      </c>
      <c r="T18" t="n">
        <v>19631.01</v>
      </c>
      <c r="U18" t="n">
        <v>0.6</v>
      </c>
      <c r="V18" t="n">
        <v>0.92</v>
      </c>
      <c r="W18" t="n">
        <v>0.23</v>
      </c>
      <c r="X18" t="n">
        <v>1.2</v>
      </c>
      <c r="Y18" t="n">
        <v>1</v>
      </c>
      <c r="Z18" t="n">
        <v>10</v>
      </c>
      <c r="AA18" t="n">
        <v>358.627051483312</v>
      </c>
      <c r="AB18" t="n">
        <v>490.689353348354</v>
      </c>
      <c r="AC18" t="n">
        <v>443.858650151619</v>
      </c>
      <c r="AD18" t="n">
        <v>358627.051483312</v>
      </c>
      <c r="AE18" t="n">
        <v>490689.3533483539</v>
      </c>
      <c r="AF18" t="n">
        <v>3.855803767788744e-06</v>
      </c>
      <c r="AG18" t="n">
        <v>6.753472222222222</v>
      </c>
      <c r="AH18" t="n">
        <v>443858.650151619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4.3175</v>
      </c>
      <c r="E19" t="n">
        <v>23.16</v>
      </c>
      <c r="F19" t="n">
        <v>18.4</v>
      </c>
      <c r="G19" t="n">
        <v>27.6</v>
      </c>
      <c r="H19" t="n">
        <v>0.36</v>
      </c>
      <c r="I19" t="n">
        <v>40</v>
      </c>
      <c r="J19" t="n">
        <v>260.63</v>
      </c>
      <c r="K19" t="n">
        <v>59.19</v>
      </c>
      <c r="L19" t="n">
        <v>5.25</v>
      </c>
      <c r="M19" t="n">
        <v>38</v>
      </c>
      <c r="N19" t="n">
        <v>66.19</v>
      </c>
      <c r="O19" t="n">
        <v>32378.93</v>
      </c>
      <c r="P19" t="n">
        <v>283.81</v>
      </c>
      <c r="Q19" t="n">
        <v>1319.12</v>
      </c>
      <c r="R19" t="n">
        <v>97.23999999999999</v>
      </c>
      <c r="S19" t="n">
        <v>59.92</v>
      </c>
      <c r="T19" t="n">
        <v>18425.95</v>
      </c>
      <c r="U19" t="n">
        <v>0.62</v>
      </c>
      <c r="V19" t="n">
        <v>0.92</v>
      </c>
      <c r="W19" t="n">
        <v>0.23</v>
      </c>
      <c r="X19" t="n">
        <v>1.12</v>
      </c>
      <c r="Y19" t="n">
        <v>1</v>
      </c>
      <c r="Z19" t="n">
        <v>10</v>
      </c>
      <c r="AA19" t="n">
        <v>355.661729087079</v>
      </c>
      <c r="AB19" t="n">
        <v>486.6320684250368</v>
      </c>
      <c r="AC19" t="n">
        <v>440.1885868069481</v>
      </c>
      <c r="AD19" t="n">
        <v>355661.7290870791</v>
      </c>
      <c r="AE19" t="n">
        <v>486632.0684250368</v>
      </c>
      <c r="AF19" t="n">
        <v>3.884685856029286e-06</v>
      </c>
      <c r="AG19" t="n">
        <v>6.701388888888889</v>
      </c>
      <c r="AH19" t="n">
        <v>440188.5868069481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4.3474</v>
      </c>
      <c r="E20" t="n">
        <v>23</v>
      </c>
      <c r="F20" t="n">
        <v>18.34</v>
      </c>
      <c r="G20" t="n">
        <v>28.96</v>
      </c>
      <c r="H20" t="n">
        <v>0.37</v>
      </c>
      <c r="I20" t="n">
        <v>38</v>
      </c>
      <c r="J20" t="n">
        <v>261.1</v>
      </c>
      <c r="K20" t="n">
        <v>59.19</v>
      </c>
      <c r="L20" t="n">
        <v>5.5</v>
      </c>
      <c r="M20" t="n">
        <v>36</v>
      </c>
      <c r="N20" t="n">
        <v>66.40000000000001</v>
      </c>
      <c r="O20" t="n">
        <v>32436.11</v>
      </c>
      <c r="P20" t="n">
        <v>281.92</v>
      </c>
      <c r="Q20" t="n">
        <v>1319.15</v>
      </c>
      <c r="R20" t="n">
        <v>95.28</v>
      </c>
      <c r="S20" t="n">
        <v>59.92</v>
      </c>
      <c r="T20" t="n">
        <v>17454.39</v>
      </c>
      <c r="U20" t="n">
        <v>0.63</v>
      </c>
      <c r="V20" t="n">
        <v>0.93</v>
      </c>
      <c r="W20" t="n">
        <v>0.22</v>
      </c>
      <c r="X20" t="n">
        <v>1.06</v>
      </c>
      <c r="Y20" t="n">
        <v>1</v>
      </c>
      <c r="Z20" t="n">
        <v>10</v>
      </c>
      <c r="AA20" t="n">
        <v>352.9665821359343</v>
      </c>
      <c r="AB20" t="n">
        <v>482.9444494649887</v>
      </c>
      <c r="AC20" t="n">
        <v>436.8529090248413</v>
      </c>
      <c r="AD20" t="n">
        <v>352966.5821359343</v>
      </c>
      <c r="AE20" t="n">
        <v>482944.4494649887</v>
      </c>
      <c r="AF20" t="n">
        <v>3.911588486508794e-06</v>
      </c>
      <c r="AG20" t="n">
        <v>6.655092592592593</v>
      </c>
      <c r="AH20" t="n">
        <v>436852.9090248413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4.3778</v>
      </c>
      <c r="E21" t="n">
        <v>22.84</v>
      </c>
      <c r="F21" t="n">
        <v>18.28</v>
      </c>
      <c r="G21" t="n">
        <v>30.46</v>
      </c>
      <c r="H21" t="n">
        <v>0.39</v>
      </c>
      <c r="I21" t="n">
        <v>36</v>
      </c>
      <c r="J21" t="n">
        <v>261.56</v>
      </c>
      <c r="K21" t="n">
        <v>59.19</v>
      </c>
      <c r="L21" t="n">
        <v>5.75</v>
      </c>
      <c r="M21" t="n">
        <v>34</v>
      </c>
      <c r="N21" t="n">
        <v>66.62</v>
      </c>
      <c r="O21" t="n">
        <v>32493.38</v>
      </c>
      <c r="P21" t="n">
        <v>279.7</v>
      </c>
      <c r="Q21" t="n">
        <v>1319.34</v>
      </c>
      <c r="R21" t="n">
        <v>93.28</v>
      </c>
      <c r="S21" t="n">
        <v>59.92</v>
      </c>
      <c r="T21" t="n">
        <v>16466.63</v>
      </c>
      <c r="U21" t="n">
        <v>0.64</v>
      </c>
      <c r="V21" t="n">
        <v>0.93</v>
      </c>
      <c r="W21" t="n">
        <v>0.22</v>
      </c>
      <c r="X21" t="n">
        <v>1</v>
      </c>
      <c r="Y21" t="n">
        <v>1</v>
      </c>
      <c r="Z21" t="n">
        <v>10</v>
      </c>
      <c r="AA21" t="n">
        <v>350.1021773529739</v>
      </c>
      <c r="AB21" t="n">
        <v>479.0252444723218</v>
      </c>
      <c r="AC21" t="n">
        <v>433.3077474560358</v>
      </c>
      <c r="AD21" t="n">
        <v>350102.1773529738</v>
      </c>
      <c r="AE21" t="n">
        <v>479025.2444723218</v>
      </c>
      <c r="AF21" t="n">
        <v>3.938940993752173e-06</v>
      </c>
      <c r="AG21" t="n">
        <v>6.608796296296297</v>
      </c>
      <c r="AH21" t="n">
        <v>433307.7474560358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4.3912</v>
      </c>
      <c r="E22" t="n">
        <v>22.77</v>
      </c>
      <c r="F22" t="n">
        <v>18.26</v>
      </c>
      <c r="G22" t="n">
        <v>31.3</v>
      </c>
      <c r="H22" t="n">
        <v>0.41</v>
      </c>
      <c r="I22" t="n">
        <v>35</v>
      </c>
      <c r="J22" t="n">
        <v>262.03</v>
      </c>
      <c r="K22" t="n">
        <v>59.19</v>
      </c>
      <c r="L22" t="n">
        <v>6</v>
      </c>
      <c r="M22" t="n">
        <v>33</v>
      </c>
      <c r="N22" t="n">
        <v>66.83</v>
      </c>
      <c r="O22" t="n">
        <v>32550.72</v>
      </c>
      <c r="P22" t="n">
        <v>278.57</v>
      </c>
      <c r="Q22" t="n">
        <v>1319.18</v>
      </c>
      <c r="R22" t="n">
        <v>92.54000000000001</v>
      </c>
      <c r="S22" t="n">
        <v>59.92</v>
      </c>
      <c r="T22" t="n">
        <v>16100.6</v>
      </c>
      <c r="U22" t="n">
        <v>0.65</v>
      </c>
      <c r="V22" t="n">
        <v>0.93</v>
      </c>
      <c r="W22" t="n">
        <v>0.22</v>
      </c>
      <c r="X22" t="n">
        <v>0.98</v>
      </c>
      <c r="Y22" t="n">
        <v>1</v>
      </c>
      <c r="Z22" t="n">
        <v>10</v>
      </c>
      <c r="AA22" t="n">
        <v>336.2024630562217</v>
      </c>
      <c r="AB22" t="n">
        <v>460.007042159389</v>
      </c>
      <c r="AC22" t="n">
        <v>416.1046156796347</v>
      </c>
      <c r="AD22" t="n">
        <v>336202.4630562217</v>
      </c>
      <c r="AE22" t="n">
        <v>460007.042159389</v>
      </c>
      <c r="AF22" t="n">
        <v>3.950997691023926e-06</v>
      </c>
      <c r="AG22" t="n">
        <v>6.588541666666667</v>
      </c>
      <c r="AH22" t="n">
        <v>416104.6156796347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4.4236</v>
      </c>
      <c r="E23" t="n">
        <v>22.61</v>
      </c>
      <c r="F23" t="n">
        <v>18.19</v>
      </c>
      <c r="G23" t="n">
        <v>33.07</v>
      </c>
      <c r="H23" t="n">
        <v>0.42</v>
      </c>
      <c r="I23" t="n">
        <v>33</v>
      </c>
      <c r="J23" t="n">
        <v>262.49</v>
      </c>
      <c r="K23" t="n">
        <v>59.19</v>
      </c>
      <c r="L23" t="n">
        <v>6.25</v>
      </c>
      <c r="M23" t="n">
        <v>31</v>
      </c>
      <c r="N23" t="n">
        <v>67.05</v>
      </c>
      <c r="O23" t="n">
        <v>32608.15</v>
      </c>
      <c r="P23" t="n">
        <v>276.35</v>
      </c>
      <c r="Q23" t="n">
        <v>1319.13</v>
      </c>
      <c r="R23" t="n">
        <v>90.25</v>
      </c>
      <c r="S23" t="n">
        <v>59.92</v>
      </c>
      <c r="T23" t="n">
        <v>14965.53</v>
      </c>
      <c r="U23" t="n">
        <v>0.66</v>
      </c>
      <c r="V23" t="n">
        <v>0.93</v>
      </c>
      <c r="W23" t="n">
        <v>0.22</v>
      </c>
      <c r="X23" t="n">
        <v>0.91</v>
      </c>
      <c r="Y23" t="n">
        <v>1</v>
      </c>
      <c r="Z23" t="n">
        <v>10</v>
      </c>
      <c r="AA23" t="n">
        <v>333.2742221474016</v>
      </c>
      <c r="AB23" t="n">
        <v>456.0004937630699</v>
      </c>
      <c r="AC23" t="n">
        <v>412.4804466390343</v>
      </c>
      <c r="AD23" t="n">
        <v>333274.2221474016</v>
      </c>
      <c r="AE23" t="n">
        <v>456000.4937630699</v>
      </c>
      <c r="AF23" t="n">
        <v>3.980149705322791e-06</v>
      </c>
      <c r="AG23" t="n">
        <v>6.54224537037037</v>
      </c>
      <c r="AH23" t="n">
        <v>412480.4466390343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4.439</v>
      </c>
      <c r="E24" t="n">
        <v>22.53</v>
      </c>
      <c r="F24" t="n">
        <v>18.16</v>
      </c>
      <c r="G24" t="n">
        <v>34.05</v>
      </c>
      <c r="H24" t="n">
        <v>0.44</v>
      </c>
      <c r="I24" t="n">
        <v>32</v>
      </c>
      <c r="J24" t="n">
        <v>262.96</v>
      </c>
      <c r="K24" t="n">
        <v>59.19</v>
      </c>
      <c r="L24" t="n">
        <v>6.5</v>
      </c>
      <c r="M24" t="n">
        <v>30</v>
      </c>
      <c r="N24" t="n">
        <v>67.26000000000001</v>
      </c>
      <c r="O24" t="n">
        <v>32665.66</v>
      </c>
      <c r="P24" t="n">
        <v>275.38</v>
      </c>
      <c r="Q24" t="n">
        <v>1319.19</v>
      </c>
      <c r="R24" t="n">
        <v>89.40000000000001</v>
      </c>
      <c r="S24" t="n">
        <v>59.92</v>
      </c>
      <c r="T24" t="n">
        <v>14546.7</v>
      </c>
      <c r="U24" t="n">
        <v>0.67</v>
      </c>
      <c r="V24" t="n">
        <v>0.9399999999999999</v>
      </c>
      <c r="W24" t="n">
        <v>0.21</v>
      </c>
      <c r="X24" t="n">
        <v>0.88</v>
      </c>
      <c r="Y24" t="n">
        <v>1</v>
      </c>
      <c r="Z24" t="n">
        <v>10</v>
      </c>
      <c r="AA24" t="n">
        <v>331.9532110787199</v>
      </c>
      <c r="AB24" t="n">
        <v>454.1930281400044</v>
      </c>
      <c r="AC24" t="n">
        <v>410.8454829982402</v>
      </c>
      <c r="AD24" t="n">
        <v>331953.2110787199</v>
      </c>
      <c r="AE24" t="n">
        <v>454193.0281400044</v>
      </c>
      <c r="AF24" t="n">
        <v>3.994005909650029e-06</v>
      </c>
      <c r="AG24" t="n">
        <v>6.519097222222222</v>
      </c>
      <c r="AH24" t="n">
        <v>410845.4829982402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4.4718</v>
      </c>
      <c r="E25" t="n">
        <v>22.36</v>
      </c>
      <c r="F25" t="n">
        <v>18.09</v>
      </c>
      <c r="G25" t="n">
        <v>36.18</v>
      </c>
      <c r="H25" t="n">
        <v>0.46</v>
      </c>
      <c r="I25" t="n">
        <v>30</v>
      </c>
      <c r="J25" t="n">
        <v>263.42</v>
      </c>
      <c r="K25" t="n">
        <v>59.19</v>
      </c>
      <c r="L25" t="n">
        <v>6.75</v>
      </c>
      <c r="M25" t="n">
        <v>28</v>
      </c>
      <c r="N25" t="n">
        <v>67.48</v>
      </c>
      <c r="O25" t="n">
        <v>32723.25</v>
      </c>
      <c r="P25" t="n">
        <v>272.58</v>
      </c>
      <c r="Q25" t="n">
        <v>1319.13</v>
      </c>
      <c r="R25" t="n">
        <v>87.20999999999999</v>
      </c>
      <c r="S25" t="n">
        <v>59.92</v>
      </c>
      <c r="T25" t="n">
        <v>13459.17</v>
      </c>
      <c r="U25" t="n">
        <v>0.6899999999999999</v>
      </c>
      <c r="V25" t="n">
        <v>0.9399999999999999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328.5849339036207</v>
      </c>
      <c r="AB25" t="n">
        <v>449.5844027111322</v>
      </c>
      <c r="AC25" t="n">
        <v>406.6766983120532</v>
      </c>
      <c r="AD25" t="n">
        <v>328584.9339036207</v>
      </c>
      <c r="AE25" t="n">
        <v>449584.4027111322</v>
      </c>
      <c r="AF25" t="n">
        <v>4.023517825359991e-06</v>
      </c>
      <c r="AG25" t="n">
        <v>6.469907407407407</v>
      </c>
      <c r="AH25" t="n">
        <v>406676.6983120532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4.4893</v>
      </c>
      <c r="E26" t="n">
        <v>22.28</v>
      </c>
      <c r="F26" t="n">
        <v>18.05</v>
      </c>
      <c r="G26" t="n">
        <v>37.35</v>
      </c>
      <c r="H26" t="n">
        <v>0.47</v>
      </c>
      <c r="I26" t="n">
        <v>29</v>
      </c>
      <c r="J26" t="n">
        <v>263.89</v>
      </c>
      <c r="K26" t="n">
        <v>59.19</v>
      </c>
      <c r="L26" t="n">
        <v>7</v>
      </c>
      <c r="M26" t="n">
        <v>27</v>
      </c>
      <c r="N26" t="n">
        <v>67.7</v>
      </c>
      <c r="O26" t="n">
        <v>32780.92</v>
      </c>
      <c r="P26" t="n">
        <v>271.3</v>
      </c>
      <c r="Q26" t="n">
        <v>1319.11</v>
      </c>
      <c r="R26" t="n">
        <v>85.73</v>
      </c>
      <c r="S26" t="n">
        <v>59.92</v>
      </c>
      <c r="T26" t="n">
        <v>12724.95</v>
      </c>
      <c r="U26" t="n">
        <v>0.7</v>
      </c>
      <c r="V26" t="n">
        <v>0.9399999999999999</v>
      </c>
      <c r="W26" t="n">
        <v>0.21</v>
      </c>
      <c r="X26" t="n">
        <v>0.78</v>
      </c>
      <c r="Y26" t="n">
        <v>1</v>
      </c>
      <c r="Z26" t="n">
        <v>10</v>
      </c>
      <c r="AA26" t="n">
        <v>327.0056693589028</v>
      </c>
      <c r="AB26" t="n">
        <v>447.4235832888147</v>
      </c>
      <c r="AC26" t="n">
        <v>404.7221044626726</v>
      </c>
      <c r="AD26" t="n">
        <v>327005.6693589028</v>
      </c>
      <c r="AE26" t="n">
        <v>447423.5832888146</v>
      </c>
      <c r="AF26" t="n">
        <v>4.039263512095489e-06</v>
      </c>
      <c r="AG26" t="n">
        <v>6.44675925925926</v>
      </c>
      <c r="AH26" t="n">
        <v>404722.1044626726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4.5085</v>
      </c>
      <c r="E27" t="n">
        <v>22.18</v>
      </c>
      <c r="F27" t="n">
        <v>18.01</v>
      </c>
      <c r="G27" t="n">
        <v>38.59</v>
      </c>
      <c r="H27" t="n">
        <v>0.49</v>
      </c>
      <c r="I27" t="n">
        <v>28</v>
      </c>
      <c r="J27" t="n">
        <v>264.36</v>
      </c>
      <c r="K27" t="n">
        <v>59.19</v>
      </c>
      <c r="L27" t="n">
        <v>7.25</v>
      </c>
      <c r="M27" t="n">
        <v>26</v>
      </c>
      <c r="N27" t="n">
        <v>67.92</v>
      </c>
      <c r="O27" t="n">
        <v>32838.68</v>
      </c>
      <c r="P27" t="n">
        <v>269.39</v>
      </c>
      <c r="Q27" t="n">
        <v>1319.15</v>
      </c>
      <c r="R27" t="n">
        <v>84.26000000000001</v>
      </c>
      <c r="S27" t="n">
        <v>59.92</v>
      </c>
      <c r="T27" t="n">
        <v>11996.92</v>
      </c>
      <c r="U27" t="n">
        <v>0.71</v>
      </c>
      <c r="V27" t="n">
        <v>0.9399999999999999</v>
      </c>
      <c r="W27" t="n">
        <v>0.21</v>
      </c>
      <c r="X27" t="n">
        <v>0.73</v>
      </c>
      <c r="Y27" t="n">
        <v>1</v>
      </c>
      <c r="Z27" t="n">
        <v>10</v>
      </c>
      <c r="AA27" t="n">
        <v>325.0268267578242</v>
      </c>
      <c r="AB27" t="n">
        <v>444.7160435416447</v>
      </c>
      <c r="AC27" t="n">
        <v>402.2729685089166</v>
      </c>
      <c r="AD27" t="n">
        <v>325026.8267578242</v>
      </c>
      <c r="AE27" t="n">
        <v>444716.0435416447</v>
      </c>
      <c r="AF27" t="n">
        <v>4.056538779828149e-06</v>
      </c>
      <c r="AG27" t="n">
        <v>6.417824074074074</v>
      </c>
      <c r="AH27" t="n">
        <v>402272.9685089166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4.5436</v>
      </c>
      <c r="E28" t="n">
        <v>22.01</v>
      </c>
      <c r="F28" t="n">
        <v>17.88</v>
      </c>
      <c r="G28" t="n">
        <v>39.74</v>
      </c>
      <c r="H28" t="n">
        <v>0.5</v>
      </c>
      <c r="I28" t="n">
        <v>27</v>
      </c>
      <c r="J28" t="n">
        <v>264.83</v>
      </c>
      <c r="K28" t="n">
        <v>59.19</v>
      </c>
      <c r="L28" t="n">
        <v>7.5</v>
      </c>
      <c r="M28" t="n">
        <v>25</v>
      </c>
      <c r="N28" t="n">
        <v>68.14</v>
      </c>
      <c r="O28" t="n">
        <v>32896.51</v>
      </c>
      <c r="P28" t="n">
        <v>265.94</v>
      </c>
      <c r="Q28" t="n">
        <v>1319.18</v>
      </c>
      <c r="R28" t="n">
        <v>80.08</v>
      </c>
      <c r="S28" t="n">
        <v>59.92</v>
      </c>
      <c r="T28" t="n">
        <v>9911.190000000001</v>
      </c>
      <c r="U28" t="n">
        <v>0.75</v>
      </c>
      <c r="V28" t="n">
        <v>0.95</v>
      </c>
      <c r="W28" t="n">
        <v>0.2</v>
      </c>
      <c r="X28" t="n">
        <v>0.61</v>
      </c>
      <c r="Y28" t="n">
        <v>1</v>
      </c>
      <c r="Z28" t="n">
        <v>10</v>
      </c>
      <c r="AA28" t="n">
        <v>321.3149510078758</v>
      </c>
      <c r="AB28" t="n">
        <v>439.6372913841646</v>
      </c>
      <c r="AC28" t="n">
        <v>397.678925329273</v>
      </c>
      <c r="AD28" t="n">
        <v>321314.9510078758</v>
      </c>
      <c r="AE28" t="n">
        <v>439637.2913841646</v>
      </c>
      <c r="AF28" t="n">
        <v>4.08812012865192e-06</v>
      </c>
      <c r="AG28" t="n">
        <v>6.36863425925926</v>
      </c>
      <c r="AH28" t="n">
        <v>397678.925329273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4.5126</v>
      </c>
      <c r="E29" t="n">
        <v>22.16</v>
      </c>
      <c r="F29" t="n">
        <v>18.08</v>
      </c>
      <c r="G29" t="n">
        <v>41.73</v>
      </c>
      <c r="H29" t="n">
        <v>0.52</v>
      </c>
      <c r="I29" t="n">
        <v>26</v>
      </c>
      <c r="J29" t="n">
        <v>265.3</v>
      </c>
      <c r="K29" t="n">
        <v>59.19</v>
      </c>
      <c r="L29" t="n">
        <v>7.75</v>
      </c>
      <c r="M29" t="n">
        <v>24</v>
      </c>
      <c r="N29" t="n">
        <v>68.36</v>
      </c>
      <c r="O29" t="n">
        <v>32954.43</v>
      </c>
      <c r="P29" t="n">
        <v>269</v>
      </c>
      <c r="Q29" t="n">
        <v>1319.08</v>
      </c>
      <c r="R29" t="n">
        <v>87.87</v>
      </c>
      <c r="S29" t="n">
        <v>59.92</v>
      </c>
      <c r="T29" t="n">
        <v>13811.18</v>
      </c>
      <c r="U29" t="n">
        <v>0.68</v>
      </c>
      <c r="V29" t="n">
        <v>0.9399999999999999</v>
      </c>
      <c r="W29" t="n">
        <v>0.19</v>
      </c>
      <c r="X29" t="n">
        <v>0.8100000000000001</v>
      </c>
      <c r="Y29" t="n">
        <v>1</v>
      </c>
      <c r="Z29" t="n">
        <v>10</v>
      </c>
      <c r="AA29" t="n">
        <v>324.8381339171128</v>
      </c>
      <c r="AB29" t="n">
        <v>444.4578656724428</v>
      </c>
      <c r="AC29" t="n">
        <v>402.0394307731964</v>
      </c>
      <c r="AD29" t="n">
        <v>324838.1339171128</v>
      </c>
      <c r="AE29" t="n">
        <v>444457.8656724428</v>
      </c>
      <c r="AF29" t="n">
        <v>4.060227769291895e-06</v>
      </c>
      <c r="AG29" t="n">
        <v>6.412037037037037</v>
      </c>
      <c r="AH29" t="n">
        <v>402039.4307731965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4.5439</v>
      </c>
      <c r="E30" t="n">
        <v>22.01</v>
      </c>
      <c r="F30" t="n">
        <v>17.98</v>
      </c>
      <c r="G30" t="n">
        <v>43.15</v>
      </c>
      <c r="H30" t="n">
        <v>0.54</v>
      </c>
      <c r="I30" t="n">
        <v>25</v>
      </c>
      <c r="J30" t="n">
        <v>265.77</v>
      </c>
      <c r="K30" t="n">
        <v>59.19</v>
      </c>
      <c r="L30" t="n">
        <v>8</v>
      </c>
      <c r="M30" t="n">
        <v>23</v>
      </c>
      <c r="N30" t="n">
        <v>68.58</v>
      </c>
      <c r="O30" t="n">
        <v>33012.44</v>
      </c>
      <c r="P30" t="n">
        <v>266.41</v>
      </c>
      <c r="Q30" t="n">
        <v>1319.14</v>
      </c>
      <c r="R30" t="n">
        <v>83.76000000000001</v>
      </c>
      <c r="S30" t="n">
        <v>59.92</v>
      </c>
      <c r="T30" t="n">
        <v>11761.18</v>
      </c>
      <c r="U30" t="n">
        <v>0.72</v>
      </c>
      <c r="V30" t="n">
        <v>0.95</v>
      </c>
      <c r="W30" t="n">
        <v>0.2</v>
      </c>
      <c r="X30" t="n">
        <v>0.7</v>
      </c>
      <c r="Y30" t="n">
        <v>1</v>
      </c>
      <c r="Z30" t="n">
        <v>10</v>
      </c>
      <c r="AA30" t="n">
        <v>321.8333144353468</v>
      </c>
      <c r="AB30" t="n">
        <v>440.3465390942107</v>
      </c>
      <c r="AC30" t="n">
        <v>398.3204834333077</v>
      </c>
      <c r="AD30" t="n">
        <v>321833.3144353468</v>
      </c>
      <c r="AE30" t="n">
        <v>440346.5390942107</v>
      </c>
      <c r="AF30" t="n">
        <v>4.088390054710242e-06</v>
      </c>
      <c r="AG30" t="n">
        <v>6.36863425925926</v>
      </c>
      <c r="AH30" t="n">
        <v>398320.4834333077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4.5603</v>
      </c>
      <c r="E31" t="n">
        <v>21.93</v>
      </c>
      <c r="F31" t="n">
        <v>17.95</v>
      </c>
      <c r="G31" t="n">
        <v>44.88</v>
      </c>
      <c r="H31" t="n">
        <v>0.55</v>
      </c>
      <c r="I31" t="n">
        <v>24</v>
      </c>
      <c r="J31" t="n">
        <v>266.24</v>
      </c>
      <c r="K31" t="n">
        <v>59.19</v>
      </c>
      <c r="L31" t="n">
        <v>8.25</v>
      </c>
      <c r="M31" t="n">
        <v>22</v>
      </c>
      <c r="N31" t="n">
        <v>68.8</v>
      </c>
      <c r="O31" t="n">
        <v>33070.52</v>
      </c>
      <c r="P31" t="n">
        <v>264.16</v>
      </c>
      <c r="Q31" t="n">
        <v>1319.13</v>
      </c>
      <c r="R31" t="n">
        <v>82.58</v>
      </c>
      <c r="S31" t="n">
        <v>59.92</v>
      </c>
      <c r="T31" t="n">
        <v>11174.17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319.8644575312487</v>
      </c>
      <c r="AB31" t="n">
        <v>437.6526622181875</v>
      </c>
      <c r="AC31" t="n">
        <v>395.8837063854521</v>
      </c>
      <c r="AD31" t="n">
        <v>319864.4575312487</v>
      </c>
      <c r="AE31" t="n">
        <v>437652.6622181875</v>
      </c>
      <c r="AF31" t="n">
        <v>4.103146012565224e-06</v>
      </c>
      <c r="AG31" t="n">
        <v>6.345486111111111</v>
      </c>
      <c r="AH31" t="n">
        <v>395883.7063854521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4.5593</v>
      </c>
      <c r="E32" t="n">
        <v>21.93</v>
      </c>
      <c r="F32" t="n">
        <v>17.95</v>
      </c>
      <c r="G32" t="n">
        <v>44.89</v>
      </c>
      <c r="H32" t="n">
        <v>0.57</v>
      </c>
      <c r="I32" t="n">
        <v>24</v>
      </c>
      <c r="J32" t="n">
        <v>266.71</v>
      </c>
      <c r="K32" t="n">
        <v>59.19</v>
      </c>
      <c r="L32" t="n">
        <v>8.5</v>
      </c>
      <c r="M32" t="n">
        <v>22</v>
      </c>
      <c r="N32" t="n">
        <v>69.02</v>
      </c>
      <c r="O32" t="n">
        <v>33128.7</v>
      </c>
      <c r="P32" t="n">
        <v>263.97</v>
      </c>
      <c r="Q32" t="n">
        <v>1319.2</v>
      </c>
      <c r="R32" t="n">
        <v>82.73</v>
      </c>
      <c r="S32" t="n">
        <v>59.92</v>
      </c>
      <c r="T32" t="n">
        <v>11250.83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319.8054114227319</v>
      </c>
      <c r="AB32" t="n">
        <v>437.5718727275843</v>
      </c>
      <c r="AC32" t="n">
        <v>395.8106273304435</v>
      </c>
      <c r="AD32" t="n">
        <v>319805.4114227319</v>
      </c>
      <c r="AE32" t="n">
        <v>437571.8727275843</v>
      </c>
      <c r="AF32" t="n">
        <v>4.102246259037481e-06</v>
      </c>
      <c r="AG32" t="n">
        <v>6.345486111111111</v>
      </c>
      <c r="AH32" t="n">
        <v>395810.6273304435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4.5776</v>
      </c>
      <c r="E33" t="n">
        <v>21.85</v>
      </c>
      <c r="F33" t="n">
        <v>17.92</v>
      </c>
      <c r="G33" t="n">
        <v>46.74</v>
      </c>
      <c r="H33" t="n">
        <v>0.58</v>
      </c>
      <c r="I33" t="n">
        <v>23</v>
      </c>
      <c r="J33" t="n">
        <v>267.18</v>
      </c>
      <c r="K33" t="n">
        <v>59.19</v>
      </c>
      <c r="L33" t="n">
        <v>8.75</v>
      </c>
      <c r="M33" t="n">
        <v>21</v>
      </c>
      <c r="N33" t="n">
        <v>69.23999999999999</v>
      </c>
      <c r="O33" t="n">
        <v>33186.95</v>
      </c>
      <c r="P33" t="n">
        <v>262.03</v>
      </c>
      <c r="Q33" t="n">
        <v>1319.08</v>
      </c>
      <c r="R33" t="n">
        <v>81.34999999999999</v>
      </c>
      <c r="S33" t="n">
        <v>59.92</v>
      </c>
      <c r="T33" t="n">
        <v>10566.66</v>
      </c>
      <c r="U33" t="n">
        <v>0.74</v>
      </c>
      <c r="V33" t="n">
        <v>0.95</v>
      </c>
      <c r="W33" t="n">
        <v>0.2</v>
      </c>
      <c r="X33" t="n">
        <v>0.64</v>
      </c>
      <c r="Y33" t="n">
        <v>1</v>
      </c>
      <c r="Z33" t="n">
        <v>10</v>
      </c>
      <c r="AA33" t="n">
        <v>317.9360776122784</v>
      </c>
      <c r="AB33" t="n">
        <v>435.0141677389346</v>
      </c>
      <c r="AC33" t="n">
        <v>393.4970261161489</v>
      </c>
      <c r="AD33" t="n">
        <v>317936.0776122785</v>
      </c>
      <c r="AE33" t="n">
        <v>435014.1677389346</v>
      </c>
      <c r="AF33" t="n">
        <v>4.118711748595174e-06</v>
      </c>
      <c r="AG33" t="n">
        <v>6.322337962962963</v>
      </c>
      <c r="AH33" t="n">
        <v>393497.0261161489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4.5953</v>
      </c>
      <c r="E34" t="n">
        <v>21.76</v>
      </c>
      <c r="F34" t="n">
        <v>17.88</v>
      </c>
      <c r="G34" t="n">
        <v>48.77</v>
      </c>
      <c r="H34" t="n">
        <v>0.6</v>
      </c>
      <c r="I34" t="n">
        <v>22</v>
      </c>
      <c r="J34" t="n">
        <v>267.66</v>
      </c>
      <c r="K34" t="n">
        <v>59.19</v>
      </c>
      <c r="L34" t="n">
        <v>9</v>
      </c>
      <c r="M34" t="n">
        <v>20</v>
      </c>
      <c r="N34" t="n">
        <v>69.45999999999999</v>
      </c>
      <c r="O34" t="n">
        <v>33245.29</v>
      </c>
      <c r="P34" t="n">
        <v>260.56</v>
      </c>
      <c r="Q34" t="n">
        <v>1319.15</v>
      </c>
      <c r="R34" t="n">
        <v>80.39</v>
      </c>
      <c r="S34" t="n">
        <v>59.92</v>
      </c>
      <c r="T34" t="n">
        <v>10089.81</v>
      </c>
      <c r="U34" t="n">
        <v>0.75</v>
      </c>
      <c r="V34" t="n">
        <v>0.95</v>
      </c>
      <c r="W34" t="n">
        <v>0.2</v>
      </c>
      <c r="X34" t="n">
        <v>0.6</v>
      </c>
      <c r="Y34" t="n">
        <v>1</v>
      </c>
      <c r="Z34" t="n">
        <v>10</v>
      </c>
      <c r="AA34" t="n">
        <v>316.3255926218623</v>
      </c>
      <c r="AB34" t="n">
        <v>432.8106311254639</v>
      </c>
      <c r="AC34" t="n">
        <v>391.5037919443848</v>
      </c>
      <c r="AD34" t="n">
        <v>316325.5926218623</v>
      </c>
      <c r="AE34" t="n">
        <v>432810.6311254639</v>
      </c>
      <c r="AF34" t="n">
        <v>4.134637386036219e-06</v>
      </c>
      <c r="AG34" t="n">
        <v>6.296296296296297</v>
      </c>
      <c r="AH34" t="n">
        <v>391503.7919443848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4.5939</v>
      </c>
      <c r="E35" t="n">
        <v>21.77</v>
      </c>
      <c r="F35" t="n">
        <v>17.89</v>
      </c>
      <c r="G35" t="n">
        <v>48.78</v>
      </c>
      <c r="H35" t="n">
        <v>0.61</v>
      </c>
      <c r="I35" t="n">
        <v>22</v>
      </c>
      <c r="J35" t="n">
        <v>268.13</v>
      </c>
      <c r="K35" t="n">
        <v>59.19</v>
      </c>
      <c r="L35" t="n">
        <v>9.25</v>
      </c>
      <c r="M35" t="n">
        <v>20</v>
      </c>
      <c r="N35" t="n">
        <v>69.69</v>
      </c>
      <c r="O35" t="n">
        <v>33303.72</v>
      </c>
      <c r="P35" t="n">
        <v>259.68</v>
      </c>
      <c r="Q35" t="n">
        <v>1319.08</v>
      </c>
      <c r="R35" t="n">
        <v>80.59</v>
      </c>
      <c r="S35" t="n">
        <v>59.92</v>
      </c>
      <c r="T35" t="n">
        <v>10188.76</v>
      </c>
      <c r="U35" t="n">
        <v>0.74</v>
      </c>
      <c r="V35" t="n">
        <v>0.95</v>
      </c>
      <c r="W35" t="n">
        <v>0.2</v>
      </c>
      <c r="X35" t="n">
        <v>0.61</v>
      </c>
      <c r="Y35" t="n">
        <v>1</v>
      </c>
      <c r="Z35" t="n">
        <v>10</v>
      </c>
      <c r="AA35" t="n">
        <v>315.9469860572777</v>
      </c>
      <c r="AB35" t="n">
        <v>432.2926049208564</v>
      </c>
      <c r="AC35" t="n">
        <v>391.0352054336907</v>
      </c>
      <c r="AD35" t="n">
        <v>315946.9860572777</v>
      </c>
      <c r="AE35" t="n">
        <v>432292.6049208564</v>
      </c>
      <c r="AF35" t="n">
        <v>4.13337773109738e-06</v>
      </c>
      <c r="AG35" t="n">
        <v>6.299189814814814</v>
      </c>
      <c r="AH35" t="n">
        <v>391035.2054336907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4.6129</v>
      </c>
      <c r="E36" t="n">
        <v>21.68</v>
      </c>
      <c r="F36" t="n">
        <v>17.85</v>
      </c>
      <c r="G36" t="n">
        <v>50.99</v>
      </c>
      <c r="H36" t="n">
        <v>0.63</v>
      </c>
      <c r="I36" t="n">
        <v>21</v>
      </c>
      <c r="J36" t="n">
        <v>268.61</v>
      </c>
      <c r="K36" t="n">
        <v>59.19</v>
      </c>
      <c r="L36" t="n">
        <v>9.5</v>
      </c>
      <c r="M36" t="n">
        <v>19</v>
      </c>
      <c r="N36" t="n">
        <v>69.91</v>
      </c>
      <c r="O36" t="n">
        <v>33362.23</v>
      </c>
      <c r="P36" t="n">
        <v>258.01</v>
      </c>
      <c r="Q36" t="n">
        <v>1319.08</v>
      </c>
      <c r="R36" t="n">
        <v>79.22</v>
      </c>
      <c r="S36" t="n">
        <v>59.92</v>
      </c>
      <c r="T36" t="n">
        <v>9512.35</v>
      </c>
      <c r="U36" t="n">
        <v>0.76</v>
      </c>
      <c r="V36" t="n">
        <v>0.95</v>
      </c>
      <c r="W36" t="n">
        <v>0.2</v>
      </c>
      <c r="X36" t="n">
        <v>0.57</v>
      </c>
      <c r="Y36" t="n">
        <v>1</v>
      </c>
      <c r="Z36" t="n">
        <v>10</v>
      </c>
      <c r="AA36" t="n">
        <v>314.1928777496344</v>
      </c>
      <c r="AB36" t="n">
        <v>429.892556548542</v>
      </c>
      <c r="AC36" t="n">
        <v>388.8642143095409</v>
      </c>
      <c r="AD36" t="n">
        <v>314192.8777496344</v>
      </c>
      <c r="AE36" t="n">
        <v>429892.556548542</v>
      </c>
      <c r="AF36" t="n">
        <v>4.150473048124492e-06</v>
      </c>
      <c r="AG36" t="n">
        <v>6.273148148148149</v>
      </c>
      <c r="AH36" t="n">
        <v>388864.2143095409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4.6318</v>
      </c>
      <c r="E37" t="n">
        <v>21.59</v>
      </c>
      <c r="F37" t="n">
        <v>17.81</v>
      </c>
      <c r="G37" t="n">
        <v>53.42</v>
      </c>
      <c r="H37" t="n">
        <v>0.64</v>
      </c>
      <c r="I37" t="n">
        <v>20</v>
      </c>
      <c r="J37" t="n">
        <v>269.08</v>
      </c>
      <c r="K37" t="n">
        <v>59.19</v>
      </c>
      <c r="L37" t="n">
        <v>9.75</v>
      </c>
      <c r="M37" t="n">
        <v>18</v>
      </c>
      <c r="N37" t="n">
        <v>70.14</v>
      </c>
      <c r="O37" t="n">
        <v>33420.83</v>
      </c>
      <c r="P37" t="n">
        <v>255.58</v>
      </c>
      <c r="Q37" t="n">
        <v>1319.08</v>
      </c>
      <c r="R37" t="n">
        <v>77.79000000000001</v>
      </c>
      <c r="S37" t="n">
        <v>59.92</v>
      </c>
      <c r="T37" t="n">
        <v>8798.67</v>
      </c>
      <c r="U37" t="n">
        <v>0.77</v>
      </c>
      <c r="V37" t="n">
        <v>0.95</v>
      </c>
      <c r="W37" t="n">
        <v>0.2</v>
      </c>
      <c r="X37" t="n">
        <v>0.53</v>
      </c>
      <c r="Y37" t="n">
        <v>1</v>
      </c>
      <c r="Z37" t="n">
        <v>10</v>
      </c>
      <c r="AA37" t="n">
        <v>312.0602501406196</v>
      </c>
      <c r="AB37" t="n">
        <v>426.9746013689979</v>
      </c>
      <c r="AC37" t="n">
        <v>386.2247446769568</v>
      </c>
      <c r="AD37" t="n">
        <v>312060.2501406196</v>
      </c>
      <c r="AE37" t="n">
        <v>426974.6013689979</v>
      </c>
      <c r="AF37" t="n">
        <v>4.16747838979883e-06</v>
      </c>
      <c r="AG37" t="n">
        <v>6.247106481481482</v>
      </c>
      <c r="AH37" t="n">
        <v>386224.7446769568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4.6284</v>
      </c>
      <c r="E38" t="n">
        <v>21.61</v>
      </c>
      <c r="F38" t="n">
        <v>17.82</v>
      </c>
      <c r="G38" t="n">
        <v>53.47</v>
      </c>
      <c r="H38" t="n">
        <v>0.66</v>
      </c>
      <c r="I38" t="n">
        <v>20</v>
      </c>
      <c r="J38" t="n">
        <v>269.56</v>
      </c>
      <c r="K38" t="n">
        <v>59.19</v>
      </c>
      <c r="L38" t="n">
        <v>10</v>
      </c>
      <c r="M38" t="n">
        <v>18</v>
      </c>
      <c r="N38" t="n">
        <v>70.36</v>
      </c>
      <c r="O38" t="n">
        <v>33479.51</v>
      </c>
      <c r="P38" t="n">
        <v>255.07</v>
      </c>
      <c r="Q38" t="n">
        <v>1319.13</v>
      </c>
      <c r="R38" t="n">
        <v>78.33</v>
      </c>
      <c r="S38" t="n">
        <v>59.92</v>
      </c>
      <c r="T38" t="n">
        <v>9067.799999999999</v>
      </c>
      <c r="U38" t="n">
        <v>0.77</v>
      </c>
      <c r="V38" t="n">
        <v>0.95</v>
      </c>
      <c r="W38" t="n">
        <v>0.2</v>
      </c>
      <c r="X38" t="n">
        <v>0.55</v>
      </c>
      <c r="Y38" t="n">
        <v>1</v>
      </c>
      <c r="Z38" t="n">
        <v>10</v>
      </c>
      <c r="AA38" t="n">
        <v>311.9553991667551</v>
      </c>
      <c r="AB38" t="n">
        <v>426.8311396408581</v>
      </c>
      <c r="AC38" t="n">
        <v>386.0949747348008</v>
      </c>
      <c r="AD38" t="n">
        <v>311955.3991667551</v>
      </c>
      <c r="AE38" t="n">
        <v>426831.139640858</v>
      </c>
      <c r="AF38" t="n">
        <v>4.164419227804504e-06</v>
      </c>
      <c r="AG38" t="n">
        <v>6.252893518518519</v>
      </c>
      <c r="AH38" t="n">
        <v>386094.9747348008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4.6479</v>
      </c>
      <c r="E39" t="n">
        <v>21.52</v>
      </c>
      <c r="F39" t="n">
        <v>17.78</v>
      </c>
      <c r="G39" t="n">
        <v>56.15</v>
      </c>
      <c r="H39" t="n">
        <v>0.68</v>
      </c>
      <c r="I39" t="n">
        <v>19</v>
      </c>
      <c r="J39" t="n">
        <v>270.03</v>
      </c>
      <c r="K39" t="n">
        <v>59.19</v>
      </c>
      <c r="L39" t="n">
        <v>10.25</v>
      </c>
      <c r="M39" t="n">
        <v>17</v>
      </c>
      <c r="N39" t="n">
        <v>70.59</v>
      </c>
      <c r="O39" t="n">
        <v>33538.28</v>
      </c>
      <c r="P39" t="n">
        <v>253.08</v>
      </c>
      <c r="Q39" t="n">
        <v>1319.08</v>
      </c>
      <c r="R39" t="n">
        <v>77.04000000000001</v>
      </c>
      <c r="S39" t="n">
        <v>59.92</v>
      </c>
      <c r="T39" t="n">
        <v>8430.459999999999</v>
      </c>
      <c r="U39" t="n">
        <v>0.78</v>
      </c>
      <c r="V39" t="n">
        <v>0.96</v>
      </c>
      <c r="W39" t="n">
        <v>0.19</v>
      </c>
      <c r="X39" t="n">
        <v>0.5</v>
      </c>
      <c r="Y39" t="n">
        <v>1</v>
      </c>
      <c r="Z39" t="n">
        <v>10</v>
      </c>
      <c r="AA39" t="n">
        <v>310.0446725815194</v>
      </c>
      <c r="AB39" t="n">
        <v>424.2167992316308</v>
      </c>
      <c r="AC39" t="n">
        <v>383.7301433049803</v>
      </c>
      <c r="AD39" t="n">
        <v>310044.6725815193</v>
      </c>
      <c r="AE39" t="n">
        <v>424216.7992316308</v>
      </c>
      <c r="AF39" t="n">
        <v>4.181964421595488e-06</v>
      </c>
      <c r="AG39" t="n">
        <v>6.226851851851852</v>
      </c>
      <c r="AH39" t="n">
        <v>383730.1433049804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4.6587</v>
      </c>
      <c r="E40" t="n">
        <v>21.47</v>
      </c>
      <c r="F40" t="n">
        <v>17.73</v>
      </c>
      <c r="G40" t="n">
        <v>55.99</v>
      </c>
      <c r="H40" t="n">
        <v>0.6899999999999999</v>
      </c>
      <c r="I40" t="n">
        <v>19</v>
      </c>
      <c r="J40" t="n">
        <v>270.51</v>
      </c>
      <c r="K40" t="n">
        <v>59.19</v>
      </c>
      <c r="L40" t="n">
        <v>10.5</v>
      </c>
      <c r="M40" t="n">
        <v>17</v>
      </c>
      <c r="N40" t="n">
        <v>70.81999999999999</v>
      </c>
      <c r="O40" t="n">
        <v>33597.14</v>
      </c>
      <c r="P40" t="n">
        <v>251.79</v>
      </c>
      <c r="Q40" t="n">
        <v>1319.12</v>
      </c>
      <c r="R40" t="n">
        <v>75.08</v>
      </c>
      <c r="S40" t="n">
        <v>59.92</v>
      </c>
      <c r="T40" t="n">
        <v>7449.66</v>
      </c>
      <c r="U40" t="n">
        <v>0.8</v>
      </c>
      <c r="V40" t="n">
        <v>0.96</v>
      </c>
      <c r="W40" t="n">
        <v>0.2</v>
      </c>
      <c r="X40" t="n">
        <v>0.45</v>
      </c>
      <c r="Y40" t="n">
        <v>1</v>
      </c>
      <c r="Z40" t="n">
        <v>10</v>
      </c>
      <c r="AA40" t="n">
        <v>308.8195038482548</v>
      </c>
      <c r="AB40" t="n">
        <v>422.5404693201485</v>
      </c>
      <c r="AC40" t="n">
        <v>382.213799967506</v>
      </c>
      <c r="AD40" t="n">
        <v>308819.5038482548</v>
      </c>
      <c r="AE40" t="n">
        <v>422540.4693201485</v>
      </c>
      <c r="AF40" t="n">
        <v>4.19168175969511e-06</v>
      </c>
      <c r="AG40" t="n">
        <v>6.21238425925926</v>
      </c>
      <c r="AH40" t="n">
        <v>382213.799967506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4.6718</v>
      </c>
      <c r="E41" t="n">
        <v>21.4</v>
      </c>
      <c r="F41" t="n">
        <v>17.72</v>
      </c>
      <c r="G41" t="n">
        <v>59.07</v>
      </c>
      <c r="H41" t="n">
        <v>0.71</v>
      </c>
      <c r="I41" t="n">
        <v>18</v>
      </c>
      <c r="J41" t="n">
        <v>270.99</v>
      </c>
      <c r="K41" t="n">
        <v>59.19</v>
      </c>
      <c r="L41" t="n">
        <v>10.75</v>
      </c>
      <c r="M41" t="n">
        <v>16</v>
      </c>
      <c r="N41" t="n">
        <v>71.04000000000001</v>
      </c>
      <c r="O41" t="n">
        <v>33656.08</v>
      </c>
      <c r="P41" t="n">
        <v>250.31</v>
      </c>
      <c r="Q41" t="n">
        <v>1319.09</v>
      </c>
      <c r="R41" t="n">
        <v>75.27</v>
      </c>
      <c r="S41" t="n">
        <v>59.92</v>
      </c>
      <c r="T41" t="n">
        <v>7551.9</v>
      </c>
      <c r="U41" t="n">
        <v>0.8</v>
      </c>
      <c r="V41" t="n">
        <v>0.96</v>
      </c>
      <c r="W41" t="n">
        <v>0.18</v>
      </c>
      <c r="X41" t="n">
        <v>0.44</v>
      </c>
      <c r="Y41" t="n">
        <v>1</v>
      </c>
      <c r="Z41" t="n">
        <v>10</v>
      </c>
      <c r="AA41" t="n">
        <v>307.5232357362943</v>
      </c>
      <c r="AB41" t="n">
        <v>420.7668581020512</v>
      </c>
      <c r="AC41" t="n">
        <v>380.609459714785</v>
      </c>
      <c r="AD41" t="n">
        <v>307523.2357362944</v>
      </c>
      <c r="AE41" t="n">
        <v>420766.8581020512</v>
      </c>
      <c r="AF41" t="n">
        <v>4.20346853090854e-06</v>
      </c>
      <c r="AG41" t="n">
        <v>6.19212962962963</v>
      </c>
      <c r="AH41" t="n">
        <v>380609.459714785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4.6607</v>
      </c>
      <c r="E42" t="n">
        <v>21.46</v>
      </c>
      <c r="F42" t="n">
        <v>17.77</v>
      </c>
      <c r="G42" t="n">
        <v>59.24</v>
      </c>
      <c r="H42" t="n">
        <v>0.72</v>
      </c>
      <c r="I42" t="n">
        <v>18</v>
      </c>
      <c r="J42" t="n">
        <v>271.47</v>
      </c>
      <c r="K42" t="n">
        <v>59.19</v>
      </c>
      <c r="L42" t="n">
        <v>11</v>
      </c>
      <c r="M42" t="n">
        <v>16</v>
      </c>
      <c r="N42" t="n">
        <v>71.27</v>
      </c>
      <c r="O42" t="n">
        <v>33715.11</v>
      </c>
      <c r="P42" t="n">
        <v>250.11</v>
      </c>
      <c r="Q42" t="n">
        <v>1319.08</v>
      </c>
      <c r="R42" t="n">
        <v>76.87</v>
      </c>
      <c r="S42" t="n">
        <v>59.92</v>
      </c>
      <c r="T42" t="n">
        <v>8351.32</v>
      </c>
      <c r="U42" t="n">
        <v>0.78</v>
      </c>
      <c r="V42" t="n">
        <v>0.96</v>
      </c>
      <c r="W42" t="n">
        <v>0.19</v>
      </c>
      <c r="X42" t="n">
        <v>0.49</v>
      </c>
      <c r="Y42" t="n">
        <v>1</v>
      </c>
      <c r="Z42" t="n">
        <v>10</v>
      </c>
      <c r="AA42" t="n">
        <v>307.980264524102</v>
      </c>
      <c r="AB42" t="n">
        <v>421.3921850522165</v>
      </c>
      <c r="AC42" t="n">
        <v>381.1751063384785</v>
      </c>
      <c r="AD42" t="n">
        <v>307980.264524102</v>
      </c>
      <c r="AE42" t="n">
        <v>421392.1850522165</v>
      </c>
      <c r="AF42" t="n">
        <v>4.193481266750595e-06</v>
      </c>
      <c r="AG42" t="n">
        <v>6.209490740740741</v>
      </c>
      <c r="AH42" t="n">
        <v>381175.1063384785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4.6765</v>
      </c>
      <c r="E43" t="n">
        <v>21.38</v>
      </c>
      <c r="F43" t="n">
        <v>17.75</v>
      </c>
      <c r="G43" t="n">
        <v>62.64</v>
      </c>
      <c r="H43" t="n">
        <v>0.74</v>
      </c>
      <c r="I43" t="n">
        <v>17</v>
      </c>
      <c r="J43" t="n">
        <v>271.95</v>
      </c>
      <c r="K43" t="n">
        <v>59.19</v>
      </c>
      <c r="L43" t="n">
        <v>11.25</v>
      </c>
      <c r="M43" t="n">
        <v>15</v>
      </c>
      <c r="N43" t="n">
        <v>71.5</v>
      </c>
      <c r="O43" t="n">
        <v>33774.23</v>
      </c>
      <c r="P43" t="n">
        <v>249.19</v>
      </c>
      <c r="Q43" t="n">
        <v>1319.08</v>
      </c>
      <c r="R43" t="n">
        <v>76.06</v>
      </c>
      <c r="S43" t="n">
        <v>59.92</v>
      </c>
      <c r="T43" t="n">
        <v>7950.91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306.8469597699988</v>
      </c>
      <c r="AB43" t="n">
        <v>419.8415474897755</v>
      </c>
      <c r="AC43" t="n">
        <v>379.7724594486634</v>
      </c>
      <c r="AD43" t="n">
        <v>306846.9597699988</v>
      </c>
      <c r="AE43" t="n">
        <v>419841.5474897755</v>
      </c>
      <c r="AF43" t="n">
        <v>4.20769737248893e-06</v>
      </c>
      <c r="AG43" t="n">
        <v>6.186342592592593</v>
      </c>
      <c r="AH43" t="n">
        <v>379772.4594486634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4.6771</v>
      </c>
      <c r="E44" t="n">
        <v>21.38</v>
      </c>
      <c r="F44" t="n">
        <v>17.74</v>
      </c>
      <c r="G44" t="n">
        <v>62.63</v>
      </c>
      <c r="H44" t="n">
        <v>0.75</v>
      </c>
      <c r="I44" t="n">
        <v>17</v>
      </c>
      <c r="J44" t="n">
        <v>272.43</v>
      </c>
      <c r="K44" t="n">
        <v>59.19</v>
      </c>
      <c r="L44" t="n">
        <v>11.5</v>
      </c>
      <c r="M44" t="n">
        <v>15</v>
      </c>
      <c r="N44" t="n">
        <v>71.73</v>
      </c>
      <c r="O44" t="n">
        <v>33833.57</v>
      </c>
      <c r="P44" t="n">
        <v>247.37</v>
      </c>
      <c r="Q44" t="n">
        <v>1319.08</v>
      </c>
      <c r="R44" t="n">
        <v>75.98</v>
      </c>
      <c r="S44" t="n">
        <v>59.92</v>
      </c>
      <c r="T44" t="n">
        <v>7908.53</v>
      </c>
      <c r="U44" t="n">
        <v>0.79</v>
      </c>
      <c r="V44" t="n">
        <v>0.96</v>
      </c>
      <c r="W44" t="n">
        <v>0.19</v>
      </c>
      <c r="X44" t="n">
        <v>0.47</v>
      </c>
      <c r="Y44" t="n">
        <v>1</v>
      </c>
      <c r="Z44" t="n">
        <v>10</v>
      </c>
      <c r="AA44" t="n">
        <v>305.8557587909159</v>
      </c>
      <c r="AB44" t="n">
        <v>418.4853425814933</v>
      </c>
      <c r="AC44" t="n">
        <v>378.5456888333821</v>
      </c>
      <c r="AD44" t="n">
        <v>305855.7587909159</v>
      </c>
      <c r="AE44" t="n">
        <v>418485.3425814933</v>
      </c>
      <c r="AF44" t="n">
        <v>4.208237224605576e-06</v>
      </c>
      <c r="AG44" t="n">
        <v>6.186342592592593</v>
      </c>
      <c r="AH44" t="n">
        <v>378545.6888333821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4.6964</v>
      </c>
      <c r="E45" t="n">
        <v>21.29</v>
      </c>
      <c r="F45" t="n">
        <v>17.71</v>
      </c>
      <c r="G45" t="n">
        <v>66.40000000000001</v>
      </c>
      <c r="H45" t="n">
        <v>0.77</v>
      </c>
      <c r="I45" t="n">
        <v>16</v>
      </c>
      <c r="J45" t="n">
        <v>272.91</v>
      </c>
      <c r="K45" t="n">
        <v>59.19</v>
      </c>
      <c r="L45" t="n">
        <v>11.75</v>
      </c>
      <c r="M45" t="n">
        <v>14</v>
      </c>
      <c r="N45" t="n">
        <v>71.95999999999999</v>
      </c>
      <c r="O45" t="n">
        <v>33892.87</v>
      </c>
      <c r="P45" t="n">
        <v>245.23</v>
      </c>
      <c r="Q45" t="n">
        <v>1319.09</v>
      </c>
      <c r="R45" t="n">
        <v>74.5</v>
      </c>
      <c r="S45" t="n">
        <v>59.92</v>
      </c>
      <c r="T45" t="n">
        <v>7176.27</v>
      </c>
      <c r="U45" t="n">
        <v>0.8</v>
      </c>
      <c r="V45" t="n">
        <v>0.96</v>
      </c>
      <c r="W45" t="n">
        <v>0.19</v>
      </c>
      <c r="X45" t="n">
        <v>0.43</v>
      </c>
      <c r="Y45" t="n">
        <v>1</v>
      </c>
      <c r="Z45" t="n">
        <v>10</v>
      </c>
      <c r="AA45" t="n">
        <v>303.947522907145</v>
      </c>
      <c r="AB45" t="n">
        <v>415.8744100598925</v>
      </c>
      <c r="AC45" t="n">
        <v>376.1839400471759</v>
      </c>
      <c r="AD45" t="n">
        <v>303947.522907145</v>
      </c>
      <c r="AE45" t="n">
        <v>415874.4100598925</v>
      </c>
      <c r="AF45" t="n">
        <v>4.225602467691011e-06</v>
      </c>
      <c r="AG45" t="n">
        <v>6.160300925925926</v>
      </c>
      <c r="AH45" t="n">
        <v>376183.9400471759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4.6972</v>
      </c>
      <c r="E46" t="n">
        <v>21.29</v>
      </c>
      <c r="F46" t="n">
        <v>17.7</v>
      </c>
      <c r="G46" t="n">
        <v>66.38</v>
      </c>
      <c r="H46" t="n">
        <v>0.78</v>
      </c>
      <c r="I46" t="n">
        <v>16</v>
      </c>
      <c r="J46" t="n">
        <v>273.39</v>
      </c>
      <c r="K46" t="n">
        <v>59.19</v>
      </c>
      <c r="L46" t="n">
        <v>12</v>
      </c>
      <c r="M46" t="n">
        <v>14</v>
      </c>
      <c r="N46" t="n">
        <v>72.2</v>
      </c>
      <c r="O46" t="n">
        <v>33952.26</v>
      </c>
      <c r="P46" t="n">
        <v>244.79</v>
      </c>
      <c r="Q46" t="n">
        <v>1319.11</v>
      </c>
      <c r="R46" t="n">
        <v>74.47</v>
      </c>
      <c r="S46" t="n">
        <v>59.92</v>
      </c>
      <c r="T46" t="n">
        <v>7159.85</v>
      </c>
      <c r="U46" t="n">
        <v>0.8</v>
      </c>
      <c r="V46" t="n">
        <v>0.96</v>
      </c>
      <c r="W46" t="n">
        <v>0.19</v>
      </c>
      <c r="X46" t="n">
        <v>0.42</v>
      </c>
      <c r="Y46" t="n">
        <v>1</v>
      </c>
      <c r="Z46" t="n">
        <v>10</v>
      </c>
      <c r="AA46" t="n">
        <v>303.6640869641247</v>
      </c>
      <c r="AB46" t="n">
        <v>415.4866004983407</v>
      </c>
      <c r="AC46" t="n">
        <v>375.8331424858846</v>
      </c>
      <c r="AD46" t="n">
        <v>303664.0869641247</v>
      </c>
      <c r="AE46" t="n">
        <v>415486.6004983407</v>
      </c>
      <c r="AF46" t="n">
        <v>4.226322270513205e-06</v>
      </c>
      <c r="AG46" t="n">
        <v>6.160300925925926</v>
      </c>
      <c r="AH46" t="n">
        <v>375833.1424858846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4.6947</v>
      </c>
      <c r="E47" t="n">
        <v>21.3</v>
      </c>
      <c r="F47" t="n">
        <v>17.71</v>
      </c>
      <c r="G47" t="n">
        <v>66.43000000000001</v>
      </c>
      <c r="H47" t="n">
        <v>0.8</v>
      </c>
      <c r="I47" t="n">
        <v>16</v>
      </c>
      <c r="J47" t="n">
        <v>273.87</v>
      </c>
      <c r="K47" t="n">
        <v>59.19</v>
      </c>
      <c r="L47" t="n">
        <v>12.25</v>
      </c>
      <c r="M47" t="n">
        <v>14</v>
      </c>
      <c r="N47" t="n">
        <v>72.43000000000001</v>
      </c>
      <c r="O47" t="n">
        <v>34011.74</v>
      </c>
      <c r="P47" t="n">
        <v>243.5</v>
      </c>
      <c r="Q47" t="n">
        <v>1319.12</v>
      </c>
      <c r="R47" t="n">
        <v>74.86</v>
      </c>
      <c r="S47" t="n">
        <v>59.92</v>
      </c>
      <c r="T47" t="n">
        <v>7357.28</v>
      </c>
      <c r="U47" t="n">
        <v>0.8</v>
      </c>
      <c r="V47" t="n">
        <v>0.96</v>
      </c>
      <c r="W47" t="n">
        <v>0.19</v>
      </c>
      <c r="X47" t="n">
        <v>0.44</v>
      </c>
      <c r="Y47" t="n">
        <v>1</v>
      </c>
      <c r="Z47" t="n">
        <v>10</v>
      </c>
      <c r="AA47" t="n">
        <v>303.119407788447</v>
      </c>
      <c r="AB47" t="n">
        <v>414.741346420629</v>
      </c>
      <c r="AC47" t="n">
        <v>375.1590144113791</v>
      </c>
      <c r="AD47" t="n">
        <v>303119.407788447</v>
      </c>
      <c r="AE47" t="n">
        <v>414741.3464206291</v>
      </c>
      <c r="AF47" t="n">
        <v>4.224072886693848e-06</v>
      </c>
      <c r="AG47" t="n">
        <v>6.163194444444446</v>
      </c>
      <c r="AH47" t="n">
        <v>375159.0144113791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4.7156</v>
      </c>
      <c r="E48" t="n">
        <v>21.21</v>
      </c>
      <c r="F48" t="n">
        <v>17.67</v>
      </c>
      <c r="G48" t="n">
        <v>70.67</v>
      </c>
      <c r="H48" t="n">
        <v>0.8100000000000001</v>
      </c>
      <c r="I48" t="n">
        <v>15</v>
      </c>
      <c r="J48" t="n">
        <v>274.35</v>
      </c>
      <c r="K48" t="n">
        <v>59.19</v>
      </c>
      <c r="L48" t="n">
        <v>12.5</v>
      </c>
      <c r="M48" t="n">
        <v>13</v>
      </c>
      <c r="N48" t="n">
        <v>72.66</v>
      </c>
      <c r="O48" t="n">
        <v>34071.31</v>
      </c>
      <c r="P48" t="n">
        <v>241.8</v>
      </c>
      <c r="Q48" t="n">
        <v>1319.11</v>
      </c>
      <c r="R48" t="n">
        <v>73.27</v>
      </c>
      <c r="S48" t="n">
        <v>59.92</v>
      </c>
      <c r="T48" t="n">
        <v>6566.25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301.3698571174044</v>
      </c>
      <c r="AB48" t="n">
        <v>412.3475340077804</v>
      </c>
      <c r="AC48" t="n">
        <v>372.9936640954759</v>
      </c>
      <c r="AD48" t="n">
        <v>301369.8571174043</v>
      </c>
      <c r="AE48" t="n">
        <v>412347.5340077804</v>
      </c>
      <c r="AF48" t="n">
        <v>4.242877735423671e-06</v>
      </c>
      <c r="AG48" t="n">
        <v>6.137152777777779</v>
      </c>
      <c r="AH48" t="n">
        <v>372993.6640954759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4.7132</v>
      </c>
      <c r="E49" t="n">
        <v>21.22</v>
      </c>
      <c r="F49" t="n">
        <v>17.68</v>
      </c>
      <c r="G49" t="n">
        <v>70.70999999999999</v>
      </c>
      <c r="H49" t="n">
        <v>0.83</v>
      </c>
      <c r="I49" t="n">
        <v>15</v>
      </c>
      <c r="J49" t="n">
        <v>274.84</v>
      </c>
      <c r="K49" t="n">
        <v>59.19</v>
      </c>
      <c r="L49" t="n">
        <v>12.75</v>
      </c>
      <c r="M49" t="n">
        <v>13</v>
      </c>
      <c r="N49" t="n">
        <v>72.89</v>
      </c>
      <c r="O49" t="n">
        <v>34130.98</v>
      </c>
      <c r="P49" t="n">
        <v>241.21</v>
      </c>
      <c r="Q49" t="n">
        <v>1319.11</v>
      </c>
      <c r="R49" t="n">
        <v>73.78</v>
      </c>
      <c r="S49" t="n">
        <v>59.92</v>
      </c>
      <c r="T49" t="n">
        <v>6818.12</v>
      </c>
      <c r="U49" t="n">
        <v>0.8100000000000001</v>
      </c>
      <c r="V49" t="n">
        <v>0.96</v>
      </c>
      <c r="W49" t="n">
        <v>0.19</v>
      </c>
      <c r="X49" t="n">
        <v>0.4</v>
      </c>
      <c r="Y49" t="n">
        <v>1</v>
      </c>
      <c r="Z49" t="n">
        <v>10</v>
      </c>
      <c r="AA49" t="n">
        <v>301.181668394504</v>
      </c>
      <c r="AB49" t="n">
        <v>412.0900458948076</v>
      </c>
      <c r="AC49" t="n">
        <v>372.7607502866184</v>
      </c>
      <c r="AD49" t="n">
        <v>301181.668394504</v>
      </c>
      <c r="AE49" t="n">
        <v>412090.0458948076</v>
      </c>
      <c r="AF49" t="n">
        <v>4.240718326957088e-06</v>
      </c>
      <c r="AG49" t="n">
        <v>6.140046296296297</v>
      </c>
      <c r="AH49" t="n">
        <v>372760.7502866184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4.715</v>
      </c>
      <c r="E50" t="n">
        <v>21.21</v>
      </c>
      <c r="F50" t="n">
        <v>17.67</v>
      </c>
      <c r="G50" t="n">
        <v>70.68000000000001</v>
      </c>
      <c r="H50" t="n">
        <v>0.84</v>
      </c>
      <c r="I50" t="n">
        <v>15</v>
      </c>
      <c r="J50" t="n">
        <v>275.32</v>
      </c>
      <c r="K50" t="n">
        <v>59.19</v>
      </c>
      <c r="L50" t="n">
        <v>13</v>
      </c>
      <c r="M50" t="n">
        <v>13</v>
      </c>
      <c r="N50" t="n">
        <v>73.13</v>
      </c>
      <c r="O50" t="n">
        <v>34190.73</v>
      </c>
      <c r="P50" t="n">
        <v>237.44</v>
      </c>
      <c r="Q50" t="n">
        <v>1319.13</v>
      </c>
      <c r="R50" t="n">
        <v>73.36</v>
      </c>
      <c r="S50" t="n">
        <v>59.92</v>
      </c>
      <c r="T50" t="n">
        <v>6611.45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299.1551800035766</v>
      </c>
      <c r="AB50" t="n">
        <v>409.3173150759826</v>
      </c>
      <c r="AC50" t="n">
        <v>370.2526450055899</v>
      </c>
      <c r="AD50" t="n">
        <v>299155.1800035766</v>
      </c>
      <c r="AE50" t="n">
        <v>409317.3150759826</v>
      </c>
      <c r="AF50" t="n">
        <v>4.242337883307025e-06</v>
      </c>
      <c r="AG50" t="n">
        <v>6.137152777777779</v>
      </c>
      <c r="AH50" t="n">
        <v>370252.6450055899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4.7481</v>
      </c>
      <c r="E51" t="n">
        <v>21.06</v>
      </c>
      <c r="F51" t="n">
        <v>17.57</v>
      </c>
      <c r="G51" t="n">
        <v>75.31</v>
      </c>
      <c r="H51" t="n">
        <v>0.86</v>
      </c>
      <c r="I51" t="n">
        <v>14</v>
      </c>
      <c r="J51" t="n">
        <v>275.81</v>
      </c>
      <c r="K51" t="n">
        <v>59.19</v>
      </c>
      <c r="L51" t="n">
        <v>13.25</v>
      </c>
      <c r="M51" t="n">
        <v>12</v>
      </c>
      <c r="N51" t="n">
        <v>73.36</v>
      </c>
      <c r="O51" t="n">
        <v>34250.57</v>
      </c>
      <c r="P51" t="n">
        <v>235.57</v>
      </c>
      <c r="Q51" t="n">
        <v>1319.09</v>
      </c>
      <c r="R51" t="n">
        <v>69.87</v>
      </c>
      <c r="S51" t="n">
        <v>59.92</v>
      </c>
      <c r="T51" t="n">
        <v>4868.1</v>
      </c>
      <c r="U51" t="n">
        <v>0.86</v>
      </c>
      <c r="V51" t="n">
        <v>0.97</v>
      </c>
      <c r="W51" t="n">
        <v>0.19</v>
      </c>
      <c r="X51" t="n">
        <v>0.29</v>
      </c>
      <c r="Y51" t="n">
        <v>1</v>
      </c>
      <c r="Z51" t="n">
        <v>10</v>
      </c>
      <c r="AA51" t="n">
        <v>296.751350895871</v>
      </c>
      <c r="AB51" t="n">
        <v>406.0282900413642</v>
      </c>
      <c r="AC51" t="n">
        <v>367.2775199040999</v>
      </c>
      <c r="AD51" t="n">
        <v>296751.3508958711</v>
      </c>
      <c r="AE51" t="n">
        <v>406028.2900413643</v>
      </c>
      <c r="AF51" t="n">
        <v>4.27211972507531e-06</v>
      </c>
      <c r="AG51" t="n">
        <v>6.09375</v>
      </c>
      <c r="AH51" t="n">
        <v>367277.5199040999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4.7294</v>
      </c>
      <c r="E52" t="n">
        <v>21.14</v>
      </c>
      <c r="F52" t="n">
        <v>17.65</v>
      </c>
      <c r="G52" t="n">
        <v>75.66</v>
      </c>
      <c r="H52" t="n">
        <v>0.87</v>
      </c>
      <c r="I52" t="n">
        <v>14</v>
      </c>
      <c r="J52" t="n">
        <v>276.29</v>
      </c>
      <c r="K52" t="n">
        <v>59.19</v>
      </c>
      <c r="L52" t="n">
        <v>13.5</v>
      </c>
      <c r="M52" t="n">
        <v>12</v>
      </c>
      <c r="N52" t="n">
        <v>73.59999999999999</v>
      </c>
      <c r="O52" t="n">
        <v>34310.51</v>
      </c>
      <c r="P52" t="n">
        <v>236.36</v>
      </c>
      <c r="Q52" t="n">
        <v>1319.08</v>
      </c>
      <c r="R52" t="n">
        <v>73.25</v>
      </c>
      <c r="S52" t="n">
        <v>59.92</v>
      </c>
      <c r="T52" t="n">
        <v>6561.28</v>
      </c>
      <c r="U52" t="n">
        <v>0.82</v>
      </c>
      <c r="V52" t="n">
        <v>0.96</v>
      </c>
      <c r="W52" t="n">
        <v>0.18</v>
      </c>
      <c r="X52" t="n">
        <v>0.38</v>
      </c>
      <c r="Y52" t="n">
        <v>1</v>
      </c>
      <c r="Z52" t="n">
        <v>10</v>
      </c>
      <c r="AA52" t="n">
        <v>298.0324219132157</v>
      </c>
      <c r="AB52" t="n">
        <v>407.7811079241598</v>
      </c>
      <c r="AC52" t="n">
        <v>368.8630513082567</v>
      </c>
      <c r="AD52" t="n">
        <v>298032.4219132157</v>
      </c>
      <c r="AE52" t="n">
        <v>407781.1079241597</v>
      </c>
      <c r="AF52" t="n">
        <v>4.255294334106521e-06</v>
      </c>
      <c r="AG52" t="n">
        <v>6.116898148148149</v>
      </c>
      <c r="AH52" t="n">
        <v>368863.0513082567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4.7284</v>
      </c>
      <c r="E53" t="n">
        <v>21.15</v>
      </c>
      <c r="F53" t="n">
        <v>17.66</v>
      </c>
      <c r="G53" t="n">
        <v>75.68000000000001</v>
      </c>
      <c r="H53" t="n">
        <v>0.88</v>
      </c>
      <c r="I53" t="n">
        <v>14</v>
      </c>
      <c r="J53" t="n">
        <v>276.78</v>
      </c>
      <c r="K53" t="n">
        <v>59.19</v>
      </c>
      <c r="L53" t="n">
        <v>13.75</v>
      </c>
      <c r="M53" t="n">
        <v>12</v>
      </c>
      <c r="N53" t="n">
        <v>73.84</v>
      </c>
      <c r="O53" t="n">
        <v>34370.54</v>
      </c>
      <c r="P53" t="n">
        <v>233.72</v>
      </c>
      <c r="Q53" t="n">
        <v>1319.09</v>
      </c>
      <c r="R53" t="n">
        <v>73.23</v>
      </c>
      <c r="S53" t="n">
        <v>59.92</v>
      </c>
      <c r="T53" t="n">
        <v>6550.2</v>
      </c>
      <c r="U53" t="n">
        <v>0.82</v>
      </c>
      <c r="V53" t="n">
        <v>0.96</v>
      </c>
      <c r="W53" t="n">
        <v>0.18</v>
      </c>
      <c r="X53" t="n">
        <v>0.38</v>
      </c>
      <c r="Y53" t="n">
        <v>1</v>
      </c>
      <c r="Z53" t="n">
        <v>10</v>
      </c>
      <c r="AA53" t="n">
        <v>296.7446474137224</v>
      </c>
      <c r="AB53" t="n">
        <v>406.0191180413516</v>
      </c>
      <c r="AC53" t="n">
        <v>367.2692232668955</v>
      </c>
      <c r="AD53" t="n">
        <v>296744.6474137224</v>
      </c>
      <c r="AE53" t="n">
        <v>406019.1180413517</v>
      </c>
      <c r="AF53" t="n">
        <v>4.254394580578778e-06</v>
      </c>
      <c r="AG53" t="n">
        <v>6.119791666666667</v>
      </c>
      <c r="AH53" t="n">
        <v>367269.2232668955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4.7498</v>
      </c>
      <c r="E54" t="n">
        <v>21.05</v>
      </c>
      <c r="F54" t="n">
        <v>17.61</v>
      </c>
      <c r="G54" t="n">
        <v>81.29000000000001</v>
      </c>
      <c r="H54" t="n">
        <v>0.9</v>
      </c>
      <c r="I54" t="n">
        <v>13</v>
      </c>
      <c r="J54" t="n">
        <v>277.27</v>
      </c>
      <c r="K54" t="n">
        <v>59.19</v>
      </c>
      <c r="L54" t="n">
        <v>14</v>
      </c>
      <c r="M54" t="n">
        <v>11</v>
      </c>
      <c r="N54" t="n">
        <v>74.06999999999999</v>
      </c>
      <c r="O54" t="n">
        <v>34430.66</v>
      </c>
      <c r="P54" t="n">
        <v>232.87</v>
      </c>
      <c r="Q54" t="n">
        <v>1319.08</v>
      </c>
      <c r="R54" t="n">
        <v>71.62</v>
      </c>
      <c r="S54" t="n">
        <v>59.92</v>
      </c>
      <c r="T54" t="n">
        <v>5752.27</v>
      </c>
      <c r="U54" t="n">
        <v>0.84</v>
      </c>
      <c r="V54" t="n">
        <v>0.96</v>
      </c>
      <c r="W54" t="n">
        <v>0.18</v>
      </c>
      <c r="X54" t="n">
        <v>0.34</v>
      </c>
      <c r="Y54" t="n">
        <v>1</v>
      </c>
      <c r="Z54" t="n">
        <v>10</v>
      </c>
      <c r="AA54" t="n">
        <v>295.4241031617369</v>
      </c>
      <c r="AB54" t="n">
        <v>404.2122911374844</v>
      </c>
      <c r="AC54" t="n">
        <v>365.6348373868358</v>
      </c>
      <c r="AD54" t="n">
        <v>295424.1031617369</v>
      </c>
      <c r="AE54" t="n">
        <v>404212.2911374844</v>
      </c>
      <c r="AF54" t="n">
        <v>4.273649306072473e-06</v>
      </c>
      <c r="AG54" t="n">
        <v>6.090856481481482</v>
      </c>
      <c r="AH54" t="n">
        <v>365634.8373868358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4.7479</v>
      </c>
      <c r="E55" t="n">
        <v>21.06</v>
      </c>
      <c r="F55" t="n">
        <v>17.62</v>
      </c>
      <c r="G55" t="n">
        <v>81.33</v>
      </c>
      <c r="H55" t="n">
        <v>0.91</v>
      </c>
      <c r="I55" t="n">
        <v>13</v>
      </c>
      <c r="J55" t="n">
        <v>277.76</v>
      </c>
      <c r="K55" t="n">
        <v>59.19</v>
      </c>
      <c r="L55" t="n">
        <v>14.25</v>
      </c>
      <c r="M55" t="n">
        <v>11</v>
      </c>
      <c r="N55" t="n">
        <v>74.31</v>
      </c>
      <c r="O55" t="n">
        <v>34490.87</v>
      </c>
      <c r="P55" t="n">
        <v>232.31</v>
      </c>
      <c r="Q55" t="n">
        <v>1319.08</v>
      </c>
      <c r="R55" t="n">
        <v>71.88</v>
      </c>
      <c r="S55" t="n">
        <v>59.92</v>
      </c>
      <c r="T55" t="n">
        <v>5877.97</v>
      </c>
      <c r="U55" t="n">
        <v>0.83</v>
      </c>
      <c r="V55" t="n">
        <v>0.96</v>
      </c>
      <c r="W55" t="n">
        <v>0.18</v>
      </c>
      <c r="X55" t="n">
        <v>0.34</v>
      </c>
      <c r="Y55" t="n">
        <v>1</v>
      </c>
      <c r="Z55" t="n">
        <v>10</v>
      </c>
      <c r="AA55" t="n">
        <v>295.232096506967</v>
      </c>
      <c r="AB55" t="n">
        <v>403.9495791616926</v>
      </c>
      <c r="AC55" t="n">
        <v>365.397198273295</v>
      </c>
      <c r="AD55" t="n">
        <v>295232.096506967</v>
      </c>
      <c r="AE55" t="n">
        <v>403949.5791616925</v>
      </c>
      <c r="AF55" t="n">
        <v>4.271939774369761e-06</v>
      </c>
      <c r="AG55" t="n">
        <v>6.09375</v>
      </c>
      <c r="AH55" t="n">
        <v>365397.198273295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4.7468</v>
      </c>
      <c r="E56" t="n">
        <v>21.07</v>
      </c>
      <c r="F56" t="n">
        <v>17.63</v>
      </c>
      <c r="G56" t="n">
        <v>81.34999999999999</v>
      </c>
      <c r="H56" t="n">
        <v>0.93</v>
      </c>
      <c r="I56" t="n">
        <v>13</v>
      </c>
      <c r="J56" t="n">
        <v>278.25</v>
      </c>
      <c r="K56" t="n">
        <v>59.19</v>
      </c>
      <c r="L56" t="n">
        <v>14.5</v>
      </c>
      <c r="M56" t="n">
        <v>11</v>
      </c>
      <c r="N56" t="n">
        <v>74.55</v>
      </c>
      <c r="O56" t="n">
        <v>34551.18</v>
      </c>
      <c r="P56" t="n">
        <v>231.16</v>
      </c>
      <c r="Q56" t="n">
        <v>1319.14</v>
      </c>
      <c r="R56" t="n">
        <v>72.05</v>
      </c>
      <c r="S56" t="n">
        <v>59.92</v>
      </c>
      <c r="T56" t="n">
        <v>5967.43</v>
      </c>
      <c r="U56" t="n">
        <v>0.83</v>
      </c>
      <c r="V56" t="n">
        <v>0.96</v>
      </c>
      <c r="W56" t="n">
        <v>0.18</v>
      </c>
      <c r="X56" t="n">
        <v>0.35</v>
      </c>
      <c r="Y56" t="n">
        <v>1</v>
      </c>
      <c r="Z56" t="n">
        <v>10</v>
      </c>
      <c r="AA56" t="n">
        <v>294.7114179056084</v>
      </c>
      <c r="AB56" t="n">
        <v>403.2371637285949</v>
      </c>
      <c r="AC56" t="n">
        <v>364.7527747692509</v>
      </c>
      <c r="AD56" t="n">
        <v>294711.4179056084</v>
      </c>
      <c r="AE56" t="n">
        <v>403237.1637285949</v>
      </c>
      <c r="AF56" t="n">
        <v>4.270950045489246e-06</v>
      </c>
      <c r="AG56" t="n">
        <v>6.096643518518519</v>
      </c>
      <c r="AH56" t="n">
        <v>364752.7747692509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4.7499</v>
      </c>
      <c r="E57" t="n">
        <v>21.05</v>
      </c>
      <c r="F57" t="n">
        <v>17.61</v>
      </c>
      <c r="G57" t="n">
        <v>81.29000000000001</v>
      </c>
      <c r="H57" t="n">
        <v>0.9399999999999999</v>
      </c>
      <c r="I57" t="n">
        <v>13</v>
      </c>
      <c r="J57" t="n">
        <v>278.74</v>
      </c>
      <c r="K57" t="n">
        <v>59.19</v>
      </c>
      <c r="L57" t="n">
        <v>14.75</v>
      </c>
      <c r="M57" t="n">
        <v>11</v>
      </c>
      <c r="N57" t="n">
        <v>74.79000000000001</v>
      </c>
      <c r="O57" t="n">
        <v>34611.59</v>
      </c>
      <c r="P57" t="n">
        <v>228.59</v>
      </c>
      <c r="Q57" t="n">
        <v>1319.08</v>
      </c>
      <c r="R57" t="n">
        <v>71.52</v>
      </c>
      <c r="S57" t="n">
        <v>59.92</v>
      </c>
      <c r="T57" t="n">
        <v>5700.03</v>
      </c>
      <c r="U57" t="n">
        <v>0.84</v>
      </c>
      <c r="V57" t="n">
        <v>0.96</v>
      </c>
      <c r="W57" t="n">
        <v>0.19</v>
      </c>
      <c r="X57" t="n">
        <v>0.34</v>
      </c>
      <c r="Y57" t="n">
        <v>1</v>
      </c>
      <c r="Z57" t="n">
        <v>10</v>
      </c>
      <c r="AA57" t="n">
        <v>293.2412353313455</v>
      </c>
      <c r="AB57" t="n">
        <v>401.2255950706109</v>
      </c>
      <c r="AC57" t="n">
        <v>362.9331874007304</v>
      </c>
      <c r="AD57" t="n">
        <v>293241.2353313455</v>
      </c>
      <c r="AE57" t="n">
        <v>401225.5950706109</v>
      </c>
      <c r="AF57" t="n">
        <v>4.273739281425248e-06</v>
      </c>
      <c r="AG57" t="n">
        <v>6.090856481481482</v>
      </c>
      <c r="AH57" t="n">
        <v>362933.1874007304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4.766</v>
      </c>
      <c r="E58" t="n">
        <v>20.98</v>
      </c>
      <c r="F58" t="n">
        <v>17.59</v>
      </c>
      <c r="G58" t="n">
        <v>87.95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10</v>
      </c>
      <c r="N58" t="n">
        <v>75.03</v>
      </c>
      <c r="O58" t="n">
        <v>34672.08</v>
      </c>
      <c r="P58" t="n">
        <v>227.47</v>
      </c>
      <c r="Q58" t="n">
        <v>1319.08</v>
      </c>
      <c r="R58" t="n">
        <v>70.87</v>
      </c>
      <c r="S58" t="n">
        <v>59.92</v>
      </c>
      <c r="T58" t="n">
        <v>5382.36</v>
      </c>
      <c r="U58" t="n">
        <v>0.85</v>
      </c>
      <c r="V58" t="n">
        <v>0.97</v>
      </c>
      <c r="W58" t="n">
        <v>0.18</v>
      </c>
      <c r="X58" t="n">
        <v>0.31</v>
      </c>
      <c r="Y58" t="n">
        <v>1</v>
      </c>
      <c r="Z58" t="n">
        <v>10</v>
      </c>
      <c r="AA58" t="n">
        <v>292.0662739426234</v>
      </c>
      <c r="AB58" t="n">
        <v>399.6179610629232</v>
      </c>
      <c r="AC58" t="n">
        <v>361.478983726408</v>
      </c>
      <c r="AD58" t="n">
        <v>292066.2739426234</v>
      </c>
      <c r="AE58" t="n">
        <v>399617.9610629232</v>
      </c>
      <c r="AF58" t="n">
        <v>4.288225313221905e-06</v>
      </c>
      <c r="AG58" t="n">
        <v>6.070601851851852</v>
      </c>
      <c r="AH58" t="n">
        <v>361478.983726408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4.7647</v>
      </c>
      <c r="E59" t="n">
        <v>20.99</v>
      </c>
      <c r="F59" t="n">
        <v>17.6</v>
      </c>
      <c r="G59" t="n">
        <v>87.98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9</v>
      </c>
      <c r="N59" t="n">
        <v>75.27</v>
      </c>
      <c r="O59" t="n">
        <v>34732.68</v>
      </c>
      <c r="P59" t="n">
        <v>226.9</v>
      </c>
      <c r="Q59" t="n">
        <v>1319.09</v>
      </c>
      <c r="R59" t="n">
        <v>70.95</v>
      </c>
      <c r="S59" t="n">
        <v>59.92</v>
      </c>
      <c r="T59" t="n">
        <v>5417.8</v>
      </c>
      <c r="U59" t="n">
        <v>0.84</v>
      </c>
      <c r="V59" t="n">
        <v>0.97</v>
      </c>
      <c r="W59" t="n">
        <v>0.18</v>
      </c>
      <c r="X59" t="n">
        <v>0.32</v>
      </c>
      <c r="Y59" t="n">
        <v>1</v>
      </c>
      <c r="Z59" t="n">
        <v>10</v>
      </c>
      <c r="AA59" t="n">
        <v>291.8480615911103</v>
      </c>
      <c r="AB59" t="n">
        <v>399.3193932967335</v>
      </c>
      <c r="AC59" t="n">
        <v>361.2089108487809</v>
      </c>
      <c r="AD59" t="n">
        <v>291848.0615911103</v>
      </c>
      <c r="AE59" t="n">
        <v>399319.3932967335</v>
      </c>
      <c r="AF59" t="n">
        <v>4.28705563363584e-06</v>
      </c>
      <c r="AG59" t="n">
        <v>6.07349537037037</v>
      </c>
      <c r="AH59" t="n">
        <v>361208.9108487809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4.7656</v>
      </c>
      <c r="E60" t="n">
        <v>20.98</v>
      </c>
      <c r="F60" t="n">
        <v>17.59</v>
      </c>
      <c r="G60" t="n">
        <v>87.95999999999999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6</v>
      </c>
      <c r="N60" t="n">
        <v>75.52</v>
      </c>
      <c r="O60" t="n">
        <v>34793.36</v>
      </c>
      <c r="P60" t="n">
        <v>225.99</v>
      </c>
      <c r="Q60" t="n">
        <v>1319.08</v>
      </c>
      <c r="R60" t="n">
        <v>70.73999999999999</v>
      </c>
      <c r="S60" t="n">
        <v>59.92</v>
      </c>
      <c r="T60" t="n">
        <v>5313.95</v>
      </c>
      <c r="U60" t="n">
        <v>0.85</v>
      </c>
      <c r="V60" t="n">
        <v>0.97</v>
      </c>
      <c r="W60" t="n">
        <v>0.19</v>
      </c>
      <c r="X60" t="n">
        <v>0.32</v>
      </c>
      <c r="Y60" t="n">
        <v>1</v>
      </c>
      <c r="Z60" t="n">
        <v>10</v>
      </c>
      <c r="AA60" t="n">
        <v>291.3287833877632</v>
      </c>
      <c r="AB60" t="n">
        <v>398.6088939499764</v>
      </c>
      <c r="AC60" t="n">
        <v>360.5662205624863</v>
      </c>
      <c r="AD60" t="n">
        <v>291328.7833877632</v>
      </c>
      <c r="AE60" t="n">
        <v>398608.8939499764</v>
      </c>
      <c r="AF60" t="n">
        <v>4.287865411810809e-06</v>
      </c>
      <c r="AG60" t="n">
        <v>6.070601851851852</v>
      </c>
      <c r="AH60" t="n">
        <v>360566.2205624863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4.7678</v>
      </c>
      <c r="E61" t="n">
        <v>20.97</v>
      </c>
      <c r="F61" t="n">
        <v>17.58</v>
      </c>
      <c r="G61" t="n">
        <v>87.91</v>
      </c>
      <c r="H61" t="n">
        <v>1</v>
      </c>
      <c r="I61" t="n">
        <v>12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224.76</v>
      </c>
      <c r="Q61" t="n">
        <v>1319.16</v>
      </c>
      <c r="R61" t="n">
        <v>70.19</v>
      </c>
      <c r="S61" t="n">
        <v>59.92</v>
      </c>
      <c r="T61" t="n">
        <v>5039.89</v>
      </c>
      <c r="U61" t="n">
        <v>0.85</v>
      </c>
      <c r="V61" t="n">
        <v>0.97</v>
      </c>
      <c r="W61" t="n">
        <v>0.19</v>
      </c>
      <c r="X61" t="n">
        <v>0.31</v>
      </c>
      <c r="Y61" t="n">
        <v>1</v>
      </c>
      <c r="Z61" t="n">
        <v>10</v>
      </c>
      <c r="AA61" t="n">
        <v>290.6033942274279</v>
      </c>
      <c r="AB61" t="n">
        <v>397.6163844988945</v>
      </c>
      <c r="AC61" t="n">
        <v>359.6684348204199</v>
      </c>
      <c r="AD61" t="n">
        <v>290603.394227428</v>
      </c>
      <c r="AE61" t="n">
        <v>397616.3844988946</v>
      </c>
      <c r="AF61" t="n">
        <v>4.289844869571843e-06</v>
      </c>
      <c r="AG61" t="n">
        <v>6.067708333333333</v>
      </c>
      <c r="AH61" t="n">
        <v>359668.4348204199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4.7634</v>
      </c>
      <c r="E62" t="n">
        <v>20.99</v>
      </c>
      <c r="F62" t="n">
        <v>17.6</v>
      </c>
      <c r="G62" t="n">
        <v>88.01000000000001</v>
      </c>
      <c r="H62" t="n">
        <v>1.01</v>
      </c>
      <c r="I62" t="n">
        <v>12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224.04</v>
      </c>
      <c r="Q62" t="n">
        <v>1319.09</v>
      </c>
      <c r="R62" t="n">
        <v>70.81</v>
      </c>
      <c r="S62" t="n">
        <v>59.92</v>
      </c>
      <c r="T62" t="n">
        <v>5348.36</v>
      </c>
      <c r="U62" t="n">
        <v>0.85</v>
      </c>
      <c r="V62" t="n">
        <v>0.97</v>
      </c>
      <c r="W62" t="n">
        <v>0.2</v>
      </c>
      <c r="X62" t="n">
        <v>0.32</v>
      </c>
      <c r="Y62" t="n">
        <v>1</v>
      </c>
      <c r="Z62" t="n">
        <v>10</v>
      </c>
      <c r="AA62" t="n">
        <v>290.4401762998313</v>
      </c>
      <c r="AB62" t="n">
        <v>397.39306252969</v>
      </c>
      <c r="AC62" t="n">
        <v>359.4664263865219</v>
      </c>
      <c r="AD62" t="n">
        <v>290440.1762998313</v>
      </c>
      <c r="AE62" t="n">
        <v>397393.06252969</v>
      </c>
      <c r="AF62" t="n">
        <v>4.285885954049775e-06</v>
      </c>
      <c r="AG62" t="n">
        <v>6.07349537037037</v>
      </c>
      <c r="AH62" t="n">
        <v>359466.4263865219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4.7643</v>
      </c>
      <c r="E63" t="n">
        <v>20.99</v>
      </c>
      <c r="F63" t="n">
        <v>17.6</v>
      </c>
      <c r="G63" t="n">
        <v>87.98999999999999</v>
      </c>
      <c r="H63" t="n">
        <v>1.03</v>
      </c>
      <c r="I63" t="n">
        <v>12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224.4</v>
      </c>
      <c r="Q63" t="n">
        <v>1319.1</v>
      </c>
      <c r="R63" t="n">
        <v>70.48999999999999</v>
      </c>
      <c r="S63" t="n">
        <v>59.92</v>
      </c>
      <c r="T63" t="n">
        <v>5191.2</v>
      </c>
      <c r="U63" t="n">
        <v>0.85</v>
      </c>
      <c r="V63" t="n">
        <v>0.97</v>
      </c>
      <c r="W63" t="n">
        <v>0.2</v>
      </c>
      <c r="X63" t="n">
        <v>0.32</v>
      </c>
      <c r="Y63" t="n">
        <v>1</v>
      </c>
      <c r="Z63" t="n">
        <v>10</v>
      </c>
      <c r="AA63" t="n">
        <v>290.592537486792</v>
      </c>
      <c r="AB63" t="n">
        <v>397.6015298273909</v>
      </c>
      <c r="AC63" t="n">
        <v>359.6549978579159</v>
      </c>
      <c r="AD63" t="n">
        <v>290592.537486792</v>
      </c>
      <c r="AE63" t="n">
        <v>397601.5298273909</v>
      </c>
      <c r="AF63" t="n">
        <v>4.286695732224743e-06</v>
      </c>
      <c r="AG63" t="n">
        <v>6.07349537037037</v>
      </c>
      <c r="AH63" t="n">
        <v>359654.9978579159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3.221</v>
      </c>
      <c r="E2" t="n">
        <v>31.05</v>
      </c>
      <c r="F2" t="n">
        <v>22.9</v>
      </c>
      <c r="G2" t="n">
        <v>7.16</v>
      </c>
      <c r="H2" t="n">
        <v>0.12</v>
      </c>
      <c r="I2" t="n">
        <v>192</v>
      </c>
      <c r="J2" t="n">
        <v>150.44</v>
      </c>
      <c r="K2" t="n">
        <v>49.1</v>
      </c>
      <c r="L2" t="n">
        <v>1</v>
      </c>
      <c r="M2" t="n">
        <v>190</v>
      </c>
      <c r="N2" t="n">
        <v>25.34</v>
      </c>
      <c r="O2" t="n">
        <v>18787.76</v>
      </c>
      <c r="P2" t="n">
        <v>264.47</v>
      </c>
      <c r="Q2" t="n">
        <v>1319.55</v>
      </c>
      <c r="R2" t="n">
        <v>244.32</v>
      </c>
      <c r="S2" t="n">
        <v>59.92</v>
      </c>
      <c r="T2" t="n">
        <v>91203.81</v>
      </c>
      <c r="U2" t="n">
        <v>0.25</v>
      </c>
      <c r="V2" t="n">
        <v>0.74</v>
      </c>
      <c r="W2" t="n">
        <v>0.47</v>
      </c>
      <c r="X2" t="n">
        <v>5.62</v>
      </c>
      <c r="Y2" t="n">
        <v>1</v>
      </c>
      <c r="Z2" t="n">
        <v>10</v>
      </c>
      <c r="AA2" t="n">
        <v>436.4524653028171</v>
      </c>
      <c r="AB2" t="n">
        <v>597.1735179511402</v>
      </c>
      <c r="AC2" t="n">
        <v>540.1801155361791</v>
      </c>
      <c r="AD2" t="n">
        <v>436452.4653028171</v>
      </c>
      <c r="AE2" t="n">
        <v>597173.5179511402</v>
      </c>
      <c r="AF2" t="n">
        <v>3.396601856762431e-06</v>
      </c>
      <c r="AG2" t="n">
        <v>8.984375</v>
      </c>
      <c r="AH2" t="n">
        <v>540180.115536179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3.5707</v>
      </c>
      <c r="E3" t="n">
        <v>28.01</v>
      </c>
      <c r="F3" t="n">
        <v>21.39</v>
      </c>
      <c r="G3" t="n">
        <v>9.039999999999999</v>
      </c>
      <c r="H3" t="n">
        <v>0.15</v>
      </c>
      <c r="I3" t="n">
        <v>142</v>
      </c>
      <c r="J3" t="n">
        <v>150.78</v>
      </c>
      <c r="K3" t="n">
        <v>49.1</v>
      </c>
      <c r="L3" t="n">
        <v>1.25</v>
      </c>
      <c r="M3" t="n">
        <v>140</v>
      </c>
      <c r="N3" t="n">
        <v>25.44</v>
      </c>
      <c r="O3" t="n">
        <v>18830.65</v>
      </c>
      <c r="P3" t="n">
        <v>244.86</v>
      </c>
      <c r="Q3" t="n">
        <v>1319.32</v>
      </c>
      <c r="R3" t="n">
        <v>194.64</v>
      </c>
      <c r="S3" t="n">
        <v>59.92</v>
      </c>
      <c r="T3" t="n">
        <v>66614.24000000001</v>
      </c>
      <c r="U3" t="n">
        <v>0.31</v>
      </c>
      <c r="V3" t="n">
        <v>0.79</v>
      </c>
      <c r="W3" t="n">
        <v>0.39</v>
      </c>
      <c r="X3" t="n">
        <v>4.11</v>
      </c>
      <c r="Y3" t="n">
        <v>1</v>
      </c>
      <c r="Z3" t="n">
        <v>10</v>
      </c>
      <c r="AA3" t="n">
        <v>380.6340002358368</v>
      </c>
      <c r="AB3" t="n">
        <v>520.8002315096162</v>
      </c>
      <c r="AC3" t="n">
        <v>471.0957883620534</v>
      </c>
      <c r="AD3" t="n">
        <v>380634.0002358368</v>
      </c>
      <c r="AE3" t="n">
        <v>520800.2315096162</v>
      </c>
      <c r="AF3" t="n">
        <v>3.765366733915435e-06</v>
      </c>
      <c r="AG3" t="n">
        <v>8.104745370370372</v>
      </c>
      <c r="AH3" t="n">
        <v>471095.7883620534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3.8106</v>
      </c>
      <c r="E4" t="n">
        <v>26.24</v>
      </c>
      <c r="F4" t="n">
        <v>20.51</v>
      </c>
      <c r="G4" t="n">
        <v>10.89</v>
      </c>
      <c r="H4" t="n">
        <v>0.18</v>
      </c>
      <c r="I4" t="n">
        <v>113</v>
      </c>
      <c r="J4" t="n">
        <v>151.13</v>
      </c>
      <c r="K4" t="n">
        <v>49.1</v>
      </c>
      <c r="L4" t="n">
        <v>1.5</v>
      </c>
      <c r="M4" t="n">
        <v>111</v>
      </c>
      <c r="N4" t="n">
        <v>25.54</v>
      </c>
      <c r="O4" t="n">
        <v>18873.58</v>
      </c>
      <c r="P4" t="n">
        <v>232.72</v>
      </c>
      <c r="Q4" t="n">
        <v>1319.27</v>
      </c>
      <c r="R4" t="n">
        <v>166.14</v>
      </c>
      <c r="S4" t="n">
        <v>59.92</v>
      </c>
      <c r="T4" t="n">
        <v>52507.52</v>
      </c>
      <c r="U4" t="n">
        <v>0.36</v>
      </c>
      <c r="V4" t="n">
        <v>0.83</v>
      </c>
      <c r="W4" t="n">
        <v>0.35</v>
      </c>
      <c r="X4" t="n">
        <v>3.23</v>
      </c>
      <c r="Y4" t="n">
        <v>1</v>
      </c>
      <c r="Z4" t="n">
        <v>10</v>
      </c>
      <c r="AA4" t="n">
        <v>344.6251453604318</v>
      </c>
      <c r="AB4" t="n">
        <v>471.5313276705275</v>
      </c>
      <c r="AC4" t="n">
        <v>426.5290395560265</v>
      </c>
      <c r="AD4" t="n">
        <v>344625.1453604318</v>
      </c>
      <c r="AE4" t="n">
        <v>471531.3276705275</v>
      </c>
      <c r="AF4" t="n">
        <v>4.018345555845675e-06</v>
      </c>
      <c r="AG4" t="n">
        <v>7.592592592592593</v>
      </c>
      <c r="AH4" t="n">
        <v>426529.0395560265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3.9801</v>
      </c>
      <c r="E5" t="n">
        <v>25.12</v>
      </c>
      <c r="F5" t="n">
        <v>19.98</v>
      </c>
      <c r="G5" t="n">
        <v>12.75</v>
      </c>
      <c r="H5" t="n">
        <v>0.2</v>
      </c>
      <c r="I5" t="n">
        <v>94</v>
      </c>
      <c r="J5" t="n">
        <v>151.48</v>
      </c>
      <c r="K5" t="n">
        <v>49.1</v>
      </c>
      <c r="L5" t="n">
        <v>1.75</v>
      </c>
      <c r="M5" t="n">
        <v>92</v>
      </c>
      <c r="N5" t="n">
        <v>25.64</v>
      </c>
      <c r="O5" t="n">
        <v>18916.54</v>
      </c>
      <c r="P5" t="n">
        <v>224.63</v>
      </c>
      <c r="Q5" t="n">
        <v>1319.21</v>
      </c>
      <c r="R5" t="n">
        <v>148.61</v>
      </c>
      <c r="S5" t="n">
        <v>59.92</v>
      </c>
      <c r="T5" t="n">
        <v>43841.48</v>
      </c>
      <c r="U5" t="n">
        <v>0.4</v>
      </c>
      <c r="V5" t="n">
        <v>0.85</v>
      </c>
      <c r="W5" t="n">
        <v>0.32</v>
      </c>
      <c r="X5" t="n">
        <v>2.7</v>
      </c>
      <c r="Y5" t="n">
        <v>1</v>
      </c>
      <c r="Z5" t="n">
        <v>10</v>
      </c>
      <c r="AA5" t="n">
        <v>329.5434694244819</v>
      </c>
      <c r="AB5" t="n">
        <v>450.8959132983773</v>
      </c>
      <c r="AC5" t="n">
        <v>407.8630401695683</v>
      </c>
      <c r="AD5" t="n">
        <v>329543.469424482</v>
      </c>
      <c r="AE5" t="n">
        <v>450895.9132983773</v>
      </c>
      <c r="AF5" t="n">
        <v>4.197086324154037e-06</v>
      </c>
      <c r="AG5" t="n">
        <v>7.268518518518519</v>
      </c>
      <c r="AH5" t="n">
        <v>407863.0401695683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4.1354</v>
      </c>
      <c r="E6" t="n">
        <v>24.18</v>
      </c>
      <c r="F6" t="n">
        <v>19.49</v>
      </c>
      <c r="G6" t="n">
        <v>14.8</v>
      </c>
      <c r="H6" t="n">
        <v>0.23</v>
      </c>
      <c r="I6" t="n">
        <v>79</v>
      </c>
      <c r="J6" t="n">
        <v>151.83</v>
      </c>
      <c r="K6" t="n">
        <v>49.1</v>
      </c>
      <c r="L6" t="n">
        <v>2</v>
      </c>
      <c r="M6" t="n">
        <v>77</v>
      </c>
      <c r="N6" t="n">
        <v>25.73</v>
      </c>
      <c r="O6" t="n">
        <v>18959.54</v>
      </c>
      <c r="P6" t="n">
        <v>217.07</v>
      </c>
      <c r="Q6" t="n">
        <v>1319.21</v>
      </c>
      <c r="R6" t="n">
        <v>132.76</v>
      </c>
      <c r="S6" t="n">
        <v>59.92</v>
      </c>
      <c r="T6" t="n">
        <v>35990.56</v>
      </c>
      <c r="U6" t="n">
        <v>0.45</v>
      </c>
      <c r="V6" t="n">
        <v>0.87</v>
      </c>
      <c r="W6" t="n">
        <v>0.29</v>
      </c>
      <c r="X6" t="n">
        <v>2.21</v>
      </c>
      <c r="Y6" t="n">
        <v>1</v>
      </c>
      <c r="Z6" t="n">
        <v>10</v>
      </c>
      <c r="AA6" t="n">
        <v>305.2115192876519</v>
      </c>
      <c r="AB6" t="n">
        <v>417.6038656712867</v>
      </c>
      <c r="AC6" t="n">
        <v>377.7483388423249</v>
      </c>
      <c r="AD6" t="n">
        <v>305211.5192876519</v>
      </c>
      <c r="AE6" t="n">
        <v>417603.8656712867</v>
      </c>
      <c r="AF6" t="n">
        <v>4.360852939601167e-06</v>
      </c>
      <c r="AG6" t="n">
        <v>6.996527777777778</v>
      </c>
      <c r="AH6" t="n">
        <v>377748.3388423249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4.2407</v>
      </c>
      <c r="E7" t="n">
        <v>23.58</v>
      </c>
      <c r="F7" t="n">
        <v>19.2</v>
      </c>
      <c r="G7" t="n">
        <v>16.69</v>
      </c>
      <c r="H7" t="n">
        <v>0.26</v>
      </c>
      <c r="I7" t="n">
        <v>69</v>
      </c>
      <c r="J7" t="n">
        <v>152.18</v>
      </c>
      <c r="K7" t="n">
        <v>49.1</v>
      </c>
      <c r="L7" t="n">
        <v>2.25</v>
      </c>
      <c r="M7" t="n">
        <v>67</v>
      </c>
      <c r="N7" t="n">
        <v>25.83</v>
      </c>
      <c r="O7" t="n">
        <v>19002.56</v>
      </c>
      <c r="P7" t="n">
        <v>211.8</v>
      </c>
      <c r="Q7" t="n">
        <v>1319.31</v>
      </c>
      <c r="R7" t="n">
        <v>122.98</v>
      </c>
      <c r="S7" t="n">
        <v>59.92</v>
      </c>
      <c r="T7" t="n">
        <v>31148.58</v>
      </c>
      <c r="U7" t="n">
        <v>0.49</v>
      </c>
      <c r="V7" t="n">
        <v>0.89</v>
      </c>
      <c r="W7" t="n">
        <v>0.27</v>
      </c>
      <c r="X7" t="n">
        <v>1.92</v>
      </c>
      <c r="Y7" t="n">
        <v>1</v>
      </c>
      <c r="Z7" t="n">
        <v>10</v>
      </c>
      <c r="AA7" t="n">
        <v>297.1580521895947</v>
      </c>
      <c r="AB7" t="n">
        <v>406.5847566938318</v>
      </c>
      <c r="AC7" t="n">
        <v>367.7808781602617</v>
      </c>
      <c r="AD7" t="n">
        <v>297158.0521895947</v>
      </c>
      <c r="AE7" t="n">
        <v>406584.7566938318</v>
      </c>
      <c r="AF7" t="n">
        <v>4.471893664691849e-06</v>
      </c>
      <c r="AG7" t="n">
        <v>6.822916666666667</v>
      </c>
      <c r="AH7" t="n">
        <v>367780.8781602617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4.3321</v>
      </c>
      <c r="E8" t="n">
        <v>23.08</v>
      </c>
      <c r="F8" t="n">
        <v>18.94</v>
      </c>
      <c r="G8" t="n">
        <v>18.63</v>
      </c>
      <c r="H8" t="n">
        <v>0.29</v>
      </c>
      <c r="I8" t="n">
        <v>61</v>
      </c>
      <c r="J8" t="n">
        <v>152.53</v>
      </c>
      <c r="K8" t="n">
        <v>49.1</v>
      </c>
      <c r="L8" t="n">
        <v>2.5</v>
      </c>
      <c r="M8" t="n">
        <v>59</v>
      </c>
      <c r="N8" t="n">
        <v>25.93</v>
      </c>
      <c r="O8" t="n">
        <v>19045.63</v>
      </c>
      <c r="P8" t="n">
        <v>207.05</v>
      </c>
      <c r="Q8" t="n">
        <v>1319.19</v>
      </c>
      <c r="R8" t="n">
        <v>114.52</v>
      </c>
      <c r="S8" t="n">
        <v>59.92</v>
      </c>
      <c r="T8" t="n">
        <v>26960.59</v>
      </c>
      <c r="U8" t="n">
        <v>0.52</v>
      </c>
      <c r="V8" t="n">
        <v>0.9</v>
      </c>
      <c r="W8" t="n">
        <v>0.27</v>
      </c>
      <c r="X8" t="n">
        <v>1.67</v>
      </c>
      <c r="Y8" t="n">
        <v>1</v>
      </c>
      <c r="Z8" t="n">
        <v>10</v>
      </c>
      <c r="AA8" t="n">
        <v>290.3674600115209</v>
      </c>
      <c r="AB8" t="n">
        <v>397.2935688960076</v>
      </c>
      <c r="AC8" t="n">
        <v>359.3764282855978</v>
      </c>
      <c r="AD8" t="n">
        <v>290367.4600115209</v>
      </c>
      <c r="AE8" t="n">
        <v>397293.5688960075</v>
      </c>
      <c r="AF8" t="n">
        <v>4.568276592263436e-06</v>
      </c>
      <c r="AG8" t="n">
        <v>6.67824074074074</v>
      </c>
      <c r="AH8" t="n">
        <v>359376.4282855978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4.4657</v>
      </c>
      <c r="E9" t="n">
        <v>22.39</v>
      </c>
      <c r="F9" t="n">
        <v>18.5</v>
      </c>
      <c r="G9" t="n">
        <v>20.94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51</v>
      </c>
      <c r="N9" t="n">
        <v>26.03</v>
      </c>
      <c r="O9" t="n">
        <v>19088.72</v>
      </c>
      <c r="P9" t="n">
        <v>199.55</v>
      </c>
      <c r="Q9" t="n">
        <v>1319.27</v>
      </c>
      <c r="R9" t="n">
        <v>99.83</v>
      </c>
      <c r="S9" t="n">
        <v>59.92</v>
      </c>
      <c r="T9" t="n">
        <v>19656.82</v>
      </c>
      <c r="U9" t="n">
        <v>0.6</v>
      </c>
      <c r="V9" t="n">
        <v>0.92</v>
      </c>
      <c r="W9" t="n">
        <v>0.24</v>
      </c>
      <c r="X9" t="n">
        <v>1.22</v>
      </c>
      <c r="Y9" t="n">
        <v>1</v>
      </c>
      <c r="Z9" t="n">
        <v>10</v>
      </c>
      <c r="AA9" t="n">
        <v>268.8570619898251</v>
      </c>
      <c r="AB9" t="n">
        <v>367.8620933509378</v>
      </c>
      <c r="AC9" t="n">
        <v>332.7538514592142</v>
      </c>
      <c r="AD9" t="n">
        <v>268857.0619898251</v>
      </c>
      <c r="AE9" t="n">
        <v>367862.0933509378</v>
      </c>
      <c r="AF9" t="n">
        <v>4.709160171295868e-06</v>
      </c>
      <c r="AG9" t="n">
        <v>6.478587962962963</v>
      </c>
      <c r="AH9" t="n">
        <v>332753.8514592142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</v>
      </c>
      <c r="E10" t="n">
        <v>22.73</v>
      </c>
      <c r="F10" t="n">
        <v>18.92</v>
      </c>
      <c r="G10" t="n">
        <v>22.71</v>
      </c>
      <c r="H10" t="n">
        <v>0.35</v>
      </c>
      <c r="I10" t="n">
        <v>50</v>
      </c>
      <c r="J10" t="n">
        <v>153.23</v>
      </c>
      <c r="K10" t="n">
        <v>49.1</v>
      </c>
      <c r="L10" t="n">
        <v>3</v>
      </c>
      <c r="M10" t="n">
        <v>48</v>
      </c>
      <c r="N10" t="n">
        <v>26.13</v>
      </c>
      <c r="O10" t="n">
        <v>19131.85</v>
      </c>
      <c r="P10" t="n">
        <v>203.38</v>
      </c>
      <c r="Q10" t="n">
        <v>1319.35</v>
      </c>
      <c r="R10" t="n">
        <v>115.52</v>
      </c>
      <c r="S10" t="n">
        <v>59.92</v>
      </c>
      <c r="T10" t="n">
        <v>27513.73</v>
      </c>
      <c r="U10" t="n">
        <v>0.52</v>
      </c>
      <c r="V10" t="n">
        <v>0.9</v>
      </c>
      <c r="W10" t="n">
        <v>0.23</v>
      </c>
      <c r="X10" t="n">
        <v>1.64</v>
      </c>
      <c r="Y10" t="n">
        <v>1</v>
      </c>
      <c r="Z10" t="n">
        <v>10</v>
      </c>
      <c r="AA10" t="n">
        <v>274.3548639079123</v>
      </c>
      <c r="AB10" t="n">
        <v>375.3844284811672</v>
      </c>
      <c r="AC10" t="n">
        <v>339.5582654822782</v>
      </c>
      <c r="AD10" t="n">
        <v>274354.8639079123</v>
      </c>
      <c r="AE10" t="n">
        <v>375384.4284811672</v>
      </c>
      <c r="AF10" t="n">
        <v>4.639878351367495e-06</v>
      </c>
      <c r="AG10" t="n">
        <v>6.576967592592593</v>
      </c>
      <c r="AH10" t="n">
        <v>339558.2654822782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4.4945</v>
      </c>
      <c r="E11" t="n">
        <v>22.25</v>
      </c>
      <c r="F11" t="n">
        <v>18.6</v>
      </c>
      <c r="G11" t="n">
        <v>24.8</v>
      </c>
      <c r="H11" t="n">
        <v>0.37</v>
      </c>
      <c r="I11" t="n">
        <v>45</v>
      </c>
      <c r="J11" t="n">
        <v>153.58</v>
      </c>
      <c r="K11" t="n">
        <v>49.1</v>
      </c>
      <c r="L11" t="n">
        <v>3.25</v>
      </c>
      <c r="M11" t="n">
        <v>43</v>
      </c>
      <c r="N11" t="n">
        <v>26.23</v>
      </c>
      <c r="O11" t="n">
        <v>19175.02</v>
      </c>
      <c r="P11" t="n">
        <v>197.3</v>
      </c>
      <c r="Q11" t="n">
        <v>1319.17</v>
      </c>
      <c r="R11" t="n">
        <v>103.76</v>
      </c>
      <c r="S11" t="n">
        <v>59.92</v>
      </c>
      <c r="T11" t="n">
        <v>21658.45</v>
      </c>
      <c r="U11" t="n">
        <v>0.58</v>
      </c>
      <c r="V11" t="n">
        <v>0.91</v>
      </c>
      <c r="W11" t="n">
        <v>0.24</v>
      </c>
      <c r="X11" t="n">
        <v>1.32</v>
      </c>
      <c r="Y11" t="n">
        <v>1</v>
      </c>
      <c r="Z11" t="n">
        <v>10</v>
      </c>
      <c r="AA11" t="n">
        <v>266.9097988375603</v>
      </c>
      <c r="AB11" t="n">
        <v>365.1977619988219</v>
      </c>
      <c r="AC11" t="n">
        <v>330.3438001519317</v>
      </c>
      <c r="AD11" t="n">
        <v>266909.7988375603</v>
      </c>
      <c r="AE11" t="n">
        <v>365197.7619988219</v>
      </c>
      <c r="AF11" t="n">
        <v>4.739530284141183e-06</v>
      </c>
      <c r="AG11" t="n">
        <v>6.438078703703703</v>
      </c>
      <c r="AH11" t="n">
        <v>330343.8001519317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4.5527</v>
      </c>
      <c r="E12" t="n">
        <v>21.96</v>
      </c>
      <c r="F12" t="n">
        <v>18.44</v>
      </c>
      <c r="G12" t="n">
        <v>26.98</v>
      </c>
      <c r="H12" t="n">
        <v>0.4</v>
      </c>
      <c r="I12" t="n">
        <v>41</v>
      </c>
      <c r="J12" t="n">
        <v>153.93</v>
      </c>
      <c r="K12" t="n">
        <v>49.1</v>
      </c>
      <c r="L12" t="n">
        <v>3.5</v>
      </c>
      <c r="M12" t="n">
        <v>39</v>
      </c>
      <c r="N12" t="n">
        <v>26.33</v>
      </c>
      <c r="O12" t="n">
        <v>19218.22</v>
      </c>
      <c r="P12" t="n">
        <v>193.64</v>
      </c>
      <c r="Q12" t="n">
        <v>1319.09</v>
      </c>
      <c r="R12" t="n">
        <v>98.39</v>
      </c>
      <c r="S12" t="n">
        <v>59.92</v>
      </c>
      <c r="T12" t="n">
        <v>18996.08</v>
      </c>
      <c r="U12" t="n">
        <v>0.61</v>
      </c>
      <c r="V12" t="n">
        <v>0.92</v>
      </c>
      <c r="W12" t="n">
        <v>0.23</v>
      </c>
      <c r="X12" t="n">
        <v>1.16</v>
      </c>
      <c r="Y12" t="n">
        <v>1</v>
      </c>
      <c r="Z12" t="n">
        <v>10</v>
      </c>
      <c r="AA12" t="n">
        <v>262.7080645881701</v>
      </c>
      <c r="AB12" t="n">
        <v>359.4487638313736</v>
      </c>
      <c r="AC12" t="n">
        <v>325.1434783008151</v>
      </c>
      <c r="AD12" t="n">
        <v>262708.0645881701</v>
      </c>
      <c r="AE12" t="n">
        <v>359448.7638313737</v>
      </c>
      <c r="AF12" t="n">
        <v>4.800903220516089e-06</v>
      </c>
      <c r="AG12" t="n">
        <v>6.354166666666667</v>
      </c>
      <c r="AH12" t="n">
        <v>325143.4783008151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4.5885</v>
      </c>
      <c r="E13" t="n">
        <v>21.79</v>
      </c>
      <c r="F13" t="n">
        <v>18.36</v>
      </c>
      <c r="G13" t="n">
        <v>28.98</v>
      </c>
      <c r="H13" t="n">
        <v>0.43</v>
      </c>
      <c r="I13" t="n">
        <v>38</v>
      </c>
      <c r="J13" t="n">
        <v>154.28</v>
      </c>
      <c r="K13" t="n">
        <v>49.1</v>
      </c>
      <c r="L13" t="n">
        <v>3.75</v>
      </c>
      <c r="M13" t="n">
        <v>36</v>
      </c>
      <c r="N13" t="n">
        <v>26.43</v>
      </c>
      <c r="O13" t="n">
        <v>19261.45</v>
      </c>
      <c r="P13" t="n">
        <v>190.59</v>
      </c>
      <c r="Q13" t="n">
        <v>1319.18</v>
      </c>
      <c r="R13" t="n">
        <v>95.83</v>
      </c>
      <c r="S13" t="n">
        <v>59.92</v>
      </c>
      <c r="T13" t="n">
        <v>17730.65</v>
      </c>
      <c r="U13" t="n">
        <v>0.63</v>
      </c>
      <c r="V13" t="n">
        <v>0.93</v>
      </c>
      <c r="W13" t="n">
        <v>0.22</v>
      </c>
      <c r="X13" t="n">
        <v>1.08</v>
      </c>
      <c r="Y13" t="n">
        <v>1</v>
      </c>
      <c r="Z13" t="n">
        <v>10</v>
      </c>
      <c r="AA13" t="n">
        <v>259.7964924746815</v>
      </c>
      <c r="AB13" t="n">
        <v>355.4650224162024</v>
      </c>
      <c r="AC13" t="n">
        <v>321.5399395750916</v>
      </c>
      <c r="AD13" t="n">
        <v>259796.4924746815</v>
      </c>
      <c r="AE13" t="n">
        <v>355465.0224162024</v>
      </c>
      <c r="AF13" t="n">
        <v>4.838654958011306e-06</v>
      </c>
      <c r="AG13" t="n">
        <v>6.304976851851851</v>
      </c>
      <c r="AH13" t="n">
        <v>321539.9395750916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4.633</v>
      </c>
      <c r="E14" t="n">
        <v>21.58</v>
      </c>
      <c r="F14" t="n">
        <v>18.24</v>
      </c>
      <c r="G14" t="n">
        <v>31.27</v>
      </c>
      <c r="H14" t="n">
        <v>0.46</v>
      </c>
      <c r="I14" t="n">
        <v>35</v>
      </c>
      <c r="J14" t="n">
        <v>154.63</v>
      </c>
      <c r="K14" t="n">
        <v>49.1</v>
      </c>
      <c r="L14" t="n">
        <v>4</v>
      </c>
      <c r="M14" t="n">
        <v>33</v>
      </c>
      <c r="N14" t="n">
        <v>26.53</v>
      </c>
      <c r="O14" t="n">
        <v>19304.72</v>
      </c>
      <c r="P14" t="n">
        <v>187.37</v>
      </c>
      <c r="Q14" t="n">
        <v>1319.08</v>
      </c>
      <c r="R14" t="n">
        <v>91.98999999999999</v>
      </c>
      <c r="S14" t="n">
        <v>59.92</v>
      </c>
      <c r="T14" t="n">
        <v>15824.35</v>
      </c>
      <c r="U14" t="n">
        <v>0.65</v>
      </c>
      <c r="V14" t="n">
        <v>0.93</v>
      </c>
      <c r="W14" t="n">
        <v>0.22</v>
      </c>
      <c r="X14" t="n">
        <v>0.96</v>
      </c>
      <c r="Y14" t="n">
        <v>1</v>
      </c>
      <c r="Z14" t="n">
        <v>10</v>
      </c>
      <c r="AA14" t="n">
        <v>256.4929205641728</v>
      </c>
      <c r="AB14" t="n">
        <v>350.9449295847718</v>
      </c>
      <c r="AC14" t="n">
        <v>317.4512380596082</v>
      </c>
      <c r="AD14" t="n">
        <v>256492.9205641728</v>
      </c>
      <c r="AE14" t="n">
        <v>350944.9295847719</v>
      </c>
      <c r="AF14" t="n">
        <v>4.885581000428546e-06</v>
      </c>
      <c r="AG14" t="n">
        <v>6.244212962962963</v>
      </c>
      <c r="AH14" t="n">
        <v>317451.2380596082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4.6704</v>
      </c>
      <c r="E15" t="n">
        <v>21.41</v>
      </c>
      <c r="F15" t="n">
        <v>18.16</v>
      </c>
      <c r="G15" t="n">
        <v>34.05</v>
      </c>
      <c r="H15" t="n">
        <v>0.49</v>
      </c>
      <c r="I15" t="n">
        <v>32</v>
      </c>
      <c r="J15" t="n">
        <v>154.98</v>
      </c>
      <c r="K15" t="n">
        <v>49.1</v>
      </c>
      <c r="L15" t="n">
        <v>4.25</v>
      </c>
      <c r="M15" t="n">
        <v>30</v>
      </c>
      <c r="N15" t="n">
        <v>26.63</v>
      </c>
      <c r="O15" t="n">
        <v>19348.03</v>
      </c>
      <c r="P15" t="n">
        <v>183.89</v>
      </c>
      <c r="Q15" t="n">
        <v>1319.13</v>
      </c>
      <c r="R15" t="n">
        <v>89.26000000000001</v>
      </c>
      <c r="S15" t="n">
        <v>59.92</v>
      </c>
      <c r="T15" t="n">
        <v>14476.8</v>
      </c>
      <c r="U15" t="n">
        <v>0.67</v>
      </c>
      <c r="V15" t="n">
        <v>0.9399999999999999</v>
      </c>
      <c r="W15" t="n">
        <v>0.22</v>
      </c>
      <c r="X15" t="n">
        <v>0.88</v>
      </c>
      <c r="Y15" t="n">
        <v>1</v>
      </c>
      <c r="Z15" t="n">
        <v>10</v>
      </c>
      <c r="AA15" t="n">
        <v>253.410066223843</v>
      </c>
      <c r="AB15" t="n">
        <v>346.7268322704</v>
      </c>
      <c r="AC15" t="n">
        <v>313.635710032782</v>
      </c>
      <c r="AD15" t="n">
        <v>253410.066223843</v>
      </c>
      <c r="AE15" t="n">
        <v>346726.8322704</v>
      </c>
      <c r="AF15" t="n">
        <v>4.925019966415169e-06</v>
      </c>
      <c r="AG15" t="n">
        <v>6.195023148148149</v>
      </c>
      <c r="AH15" t="n">
        <v>313635.7100327819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4.6997</v>
      </c>
      <c r="E16" t="n">
        <v>21.28</v>
      </c>
      <c r="F16" t="n">
        <v>18.08</v>
      </c>
      <c r="G16" t="n">
        <v>36.17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28</v>
      </c>
      <c r="N16" t="n">
        <v>26.74</v>
      </c>
      <c r="O16" t="n">
        <v>19391.36</v>
      </c>
      <c r="P16" t="n">
        <v>180.88</v>
      </c>
      <c r="Q16" t="n">
        <v>1319.2</v>
      </c>
      <c r="R16" t="n">
        <v>86.83</v>
      </c>
      <c r="S16" t="n">
        <v>59.92</v>
      </c>
      <c r="T16" t="n">
        <v>13269.42</v>
      </c>
      <c r="U16" t="n">
        <v>0.6899999999999999</v>
      </c>
      <c r="V16" t="n">
        <v>0.9399999999999999</v>
      </c>
      <c r="W16" t="n">
        <v>0.21</v>
      </c>
      <c r="X16" t="n">
        <v>0.8100000000000001</v>
      </c>
      <c r="Y16" t="n">
        <v>1</v>
      </c>
      <c r="Z16" t="n">
        <v>10</v>
      </c>
      <c r="AA16" t="n">
        <v>250.8454820768728</v>
      </c>
      <c r="AB16" t="n">
        <v>343.2178550990498</v>
      </c>
      <c r="AC16" t="n">
        <v>310.4616247177838</v>
      </c>
      <c r="AD16" t="n">
        <v>250845.4820768728</v>
      </c>
      <c r="AE16" t="n">
        <v>343217.8550990497</v>
      </c>
      <c r="AF16" t="n">
        <v>4.955917338164049e-06</v>
      </c>
      <c r="AG16" t="n">
        <v>6.157407407407408</v>
      </c>
      <c r="AH16" t="n">
        <v>310461.6247177838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4.7254</v>
      </c>
      <c r="E17" t="n">
        <v>21.16</v>
      </c>
      <c r="F17" t="n">
        <v>18.03</v>
      </c>
      <c r="G17" t="n">
        <v>38.64</v>
      </c>
      <c r="H17" t="n">
        <v>0.54</v>
      </c>
      <c r="I17" t="n">
        <v>28</v>
      </c>
      <c r="J17" t="n">
        <v>155.68</v>
      </c>
      <c r="K17" t="n">
        <v>49.1</v>
      </c>
      <c r="L17" t="n">
        <v>4.75</v>
      </c>
      <c r="M17" t="n">
        <v>26</v>
      </c>
      <c r="N17" t="n">
        <v>26.84</v>
      </c>
      <c r="O17" t="n">
        <v>19434.74</v>
      </c>
      <c r="P17" t="n">
        <v>178.47</v>
      </c>
      <c r="Q17" t="n">
        <v>1319.25</v>
      </c>
      <c r="R17" t="n">
        <v>84.92</v>
      </c>
      <c r="S17" t="n">
        <v>59.92</v>
      </c>
      <c r="T17" t="n">
        <v>12324.01</v>
      </c>
      <c r="U17" t="n">
        <v>0.71</v>
      </c>
      <c r="V17" t="n">
        <v>0.9399999999999999</v>
      </c>
      <c r="W17" t="n">
        <v>0.21</v>
      </c>
      <c r="X17" t="n">
        <v>0.75</v>
      </c>
      <c r="Y17" t="n">
        <v>1</v>
      </c>
      <c r="Z17" t="n">
        <v>10</v>
      </c>
      <c r="AA17" t="n">
        <v>248.7836276465575</v>
      </c>
      <c r="AB17" t="n">
        <v>340.3967349048961</v>
      </c>
      <c r="AC17" t="n">
        <v>307.9097482754922</v>
      </c>
      <c r="AD17" t="n">
        <v>248783.6276465575</v>
      </c>
      <c r="AE17" t="n">
        <v>340396.7349048961</v>
      </c>
      <c r="AF17" t="n">
        <v>4.983018445807262e-06</v>
      </c>
      <c r="AG17" t="n">
        <v>6.122685185185186</v>
      </c>
      <c r="AH17" t="n">
        <v>307909.7482754922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4.7616</v>
      </c>
      <c r="E18" t="n">
        <v>21</v>
      </c>
      <c r="F18" t="n">
        <v>17.93</v>
      </c>
      <c r="G18" t="n">
        <v>41.38</v>
      </c>
      <c r="H18" t="n">
        <v>0.57</v>
      </c>
      <c r="I18" t="n">
        <v>26</v>
      </c>
      <c r="J18" t="n">
        <v>156.03</v>
      </c>
      <c r="K18" t="n">
        <v>49.1</v>
      </c>
      <c r="L18" t="n">
        <v>5</v>
      </c>
      <c r="M18" t="n">
        <v>24</v>
      </c>
      <c r="N18" t="n">
        <v>26.94</v>
      </c>
      <c r="O18" t="n">
        <v>19478.15</v>
      </c>
      <c r="P18" t="n">
        <v>174.53</v>
      </c>
      <c r="Q18" t="n">
        <v>1319.14</v>
      </c>
      <c r="R18" t="n">
        <v>82.26000000000001</v>
      </c>
      <c r="S18" t="n">
        <v>59.92</v>
      </c>
      <c r="T18" t="n">
        <v>11005.03</v>
      </c>
      <c r="U18" t="n">
        <v>0.73</v>
      </c>
      <c r="V18" t="n">
        <v>0.95</v>
      </c>
      <c r="W18" t="n">
        <v>0.19</v>
      </c>
      <c r="X18" t="n">
        <v>0.65</v>
      </c>
      <c r="Y18" t="n">
        <v>1</v>
      </c>
      <c r="Z18" t="n">
        <v>10</v>
      </c>
      <c r="AA18" t="n">
        <v>245.5766305446338</v>
      </c>
      <c r="AB18" t="n">
        <v>336.0087799873195</v>
      </c>
      <c r="AC18" t="n">
        <v>303.9405736167143</v>
      </c>
      <c r="AD18" t="n">
        <v>245576.6305446338</v>
      </c>
      <c r="AE18" t="n">
        <v>336008.7799873195</v>
      </c>
      <c r="AF18" t="n">
        <v>5.021191990425331e-06</v>
      </c>
      <c r="AG18" t="n">
        <v>6.076388888888889</v>
      </c>
      <c r="AH18" t="n">
        <v>303940.5736167143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4.7534</v>
      </c>
      <c r="E19" t="n">
        <v>21.04</v>
      </c>
      <c r="F19" t="n">
        <v>18</v>
      </c>
      <c r="G19" t="n">
        <v>43.19</v>
      </c>
      <c r="H19" t="n">
        <v>0.59</v>
      </c>
      <c r="I19" t="n">
        <v>25</v>
      </c>
      <c r="J19" t="n">
        <v>156.39</v>
      </c>
      <c r="K19" t="n">
        <v>49.1</v>
      </c>
      <c r="L19" t="n">
        <v>5.25</v>
      </c>
      <c r="M19" t="n">
        <v>23</v>
      </c>
      <c r="N19" t="n">
        <v>27.04</v>
      </c>
      <c r="O19" t="n">
        <v>19521.59</v>
      </c>
      <c r="P19" t="n">
        <v>174.18</v>
      </c>
      <c r="Q19" t="n">
        <v>1319.18</v>
      </c>
      <c r="R19" t="n">
        <v>84.23</v>
      </c>
      <c r="S19" t="n">
        <v>59.92</v>
      </c>
      <c r="T19" t="n">
        <v>11996.5</v>
      </c>
      <c r="U19" t="n">
        <v>0.71</v>
      </c>
      <c r="V19" t="n">
        <v>0.9399999999999999</v>
      </c>
      <c r="W19" t="n">
        <v>0.2</v>
      </c>
      <c r="X19" t="n">
        <v>0.72</v>
      </c>
      <c r="Y19" t="n">
        <v>1</v>
      </c>
      <c r="Z19" t="n">
        <v>10</v>
      </c>
      <c r="AA19" t="n">
        <v>245.768413471168</v>
      </c>
      <c r="AB19" t="n">
        <v>336.2711858482692</v>
      </c>
      <c r="AC19" t="n">
        <v>304.177935830584</v>
      </c>
      <c r="AD19" t="n">
        <v>245768.413471168</v>
      </c>
      <c r="AE19" t="n">
        <v>336271.1858482691</v>
      </c>
      <c r="AF19" t="n">
        <v>5.012544944406874e-06</v>
      </c>
      <c r="AG19" t="n">
        <v>6.087962962962963</v>
      </c>
      <c r="AH19" t="n">
        <v>304177.935830584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4.7708</v>
      </c>
      <c r="E20" t="n">
        <v>20.96</v>
      </c>
      <c r="F20" t="n">
        <v>17.95</v>
      </c>
      <c r="G20" t="n">
        <v>44.88</v>
      </c>
      <c r="H20" t="n">
        <v>0.62</v>
      </c>
      <c r="I20" t="n">
        <v>24</v>
      </c>
      <c r="J20" t="n">
        <v>156.74</v>
      </c>
      <c r="K20" t="n">
        <v>49.1</v>
      </c>
      <c r="L20" t="n">
        <v>5.5</v>
      </c>
      <c r="M20" t="n">
        <v>22</v>
      </c>
      <c r="N20" t="n">
        <v>27.14</v>
      </c>
      <c r="O20" t="n">
        <v>19565.07</v>
      </c>
      <c r="P20" t="n">
        <v>170.12</v>
      </c>
      <c r="Q20" t="n">
        <v>1319.09</v>
      </c>
      <c r="R20" t="n">
        <v>82.7</v>
      </c>
      <c r="S20" t="n">
        <v>59.92</v>
      </c>
      <c r="T20" t="n">
        <v>11234.22</v>
      </c>
      <c r="U20" t="n">
        <v>0.72</v>
      </c>
      <c r="V20" t="n">
        <v>0.95</v>
      </c>
      <c r="W20" t="n">
        <v>0.2</v>
      </c>
      <c r="X20" t="n">
        <v>0.67</v>
      </c>
      <c r="Y20" t="n">
        <v>1</v>
      </c>
      <c r="Z20" t="n">
        <v>10</v>
      </c>
      <c r="AA20" t="n">
        <v>243.1385646843767</v>
      </c>
      <c r="AB20" t="n">
        <v>332.6729107174428</v>
      </c>
      <c r="AC20" t="n">
        <v>300.9230750280317</v>
      </c>
      <c r="AD20" t="n">
        <v>243138.5646843767</v>
      </c>
      <c r="AE20" t="n">
        <v>332672.9107174429</v>
      </c>
      <c r="AF20" t="n">
        <v>5.030893554250919e-06</v>
      </c>
      <c r="AG20" t="n">
        <v>6.064814814814816</v>
      </c>
      <c r="AH20" t="n">
        <v>300923.0750280318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4.8007</v>
      </c>
      <c r="E21" t="n">
        <v>20.83</v>
      </c>
      <c r="F21" t="n">
        <v>17.88</v>
      </c>
      <c r="G21" t="n">
        <v>48.77</v>
      </c>
      <c r="H21" t="n">
        <v>0.65</v>
      </c>
      <c r="I21" t="n">
        <v>22</v>
      </c>
      <c r="J21" t="n">
        <v>157.09</v>
      </c>
      <c r="K21" t="n">
        <v>49.1</v>
      </c>
      <c r="L21" t="n">
        <v>5.75</v>
      </c>
      <c r="M21" t="n">
        <v>20</v>
      </c>
      <c r="N21" t="n">
        <v>27.25</v>
      </c>
      <c r="O21" t="n">
        <v>19608.58</v>
      </c>
      <c r="P21" t="n">
        <v>166.9</v>
      </c>
      <c r="Q21" t="n">
        <v>1319.13</v>
      </c>
      <c r="R21" t="n">
        <v>80.38</v>
      </c>
      <c r="S21" t="n">
        <v>59.92</v>
      </c>
      <c r="T21" t="n">
        <v>10086.08</v>
      </c>
      <c r="U21" t="n">
        <v>0.75</v>
      </c>
      <c r="V21" t="n">
        <v>0.95</v>
      </c>
      <c r="W21" t="n">
        <v>0.2</v>
      </c>
      <c r="X21" t="n">
        <v>0.6</v>
      </c>
      <c r="Y21" t="n">
        <v>1</v>
      </c>
      <c r="Z21" t="n">
        <v>10</v>
      </c>
      <c r="AA21" t="n">
        <v>240.5905324617378</v>
      </c>
      <c r="AB21" t="n">
        <v>329.186580619182</v>
      </c>
      <c r="AC21" t="n">
        <v>297.7694753812527</v>
      </c>
      <c r="AD21" t="n">
        <v>240590.5324617377</v>
      </c>
      <c r="AE21" t="n">
        <v>329186.580619182</v>
      </c>
      <c r="AF21" t="n">
        <v>5.062423636684075e-06</v>
      </c>
      <c r="AG21" t="n">
        <v>6.027199074074074</v>
      </c>
      <c r="AH21" t="n">
        <v>297769.4753812527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4.8144</v>
      </c>
      <c r="E22" t="n">
        <v>20.77</v>
      </c>
      <c r="F22" t="n">
        <v>17.85</v>
      </c>
      <c r="G22" t="n">
        <v>51.01</v>
      </c>
      <c r="H22" t="n">
        <v>0.67</v>
      </c>
      <c r="I22" t="n">
        <v>21</v>
      </c>
      <c r="J22" t="n">
        <v>157.44</v>
      </c>
      <c r="K22" t="n">
        <v>49.1</v>
      </c>
      <c r="L22" t="n">
        <v>6</v>
      </c>
      <c r="M22" t="n">
        <v>18</v>
      </c>
      <c r="N22" t="n">
        <v>27.35</v>
      </c>
      <c r="O22" t="n">
        <v>19652.13</v>
      </c>
      <c r="P22" t="n">
        <v>164.08</v>
      </c>
      <c r="Q22" t="n">
        <v>1319.15</v>
      </c>
      <c r="R22" t="n">
        <v>79.39</v>
      </c>
      <c r="S22" t="n">
        <v>59.92</v>
      </c>
      <c r="T22" t="n">
        <v>9592.5</v>
      </c>
      <c r="U22" t="n">
        <v>0.75</v>
      </c>
      <c r="V22" t="n">
        <v>0.95</v>
      </c>
      <c r="W22" t="n">
        <v>0.2</v>
      </c>
      <c r="X22" t="n">
        <v>0.58</v>
      </c>
      <c r="Y22" t="n">
        <v>1</v>
      </c>
      <c r="Z22" t="n">
        <v>10</v>
      </c>
      <c r="AA22" t="n">
        <v>238.7625101461935</v>
      </c>
      <c r="AB22" t="n">
        <v>326.6853998404026</v>
      </c>
      <c r="AC22" t="n">
        <v>295.5070037855701</v>
      </c>
      <c r="AD22" t="n">
        <v>238762.5101461935</v>
      </c>
      <c r="AE22" t="n">
        <v>326685.3998404026</v>
      </c>
      <c r="AF22" t="n">
        <v>5.076870530641742e-06</v>
      </c>
      <c r="AG22" t="n">
        <v>6.009837962962963</v>
      </c>
      <c r="AH22" t="n">
        <v>295507.0037855701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4.8285</v>
      </c>
      <c r="E23" t="n">
        <v>20.71</v>
      </c>
      <c r="F23" t="n">
        <v>17.82</v>
      </c>
      <c r="G23" t="n">
        <v>53.47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13</v>
      </c>
      <c r="N23" t="n">
        <v>27.45</v>
      </c>
      <c r="O23" t="n">
        <v>19695.71</v>
      </c>
      <c r="P23" t="n">
        <v>161.01</v>
      </c>
      <c r="Q23" t="n">
        <v>1319.11</v>
      </c>
      <c r="R23" t="n">
        <v>78.20999999999999</v>
      </c>
      <c r="S23" t="n">
        <v>59.92</v>
      </c>
      <c r="T23" t="n">
        <v>9011.32</v>
      </c>
      <c r="U23" t="n">
        <v>0.77</v>
      </c>
      <c r="V23" t="n">
        <v>0.95</v>
      </c>
      <c r="W23" t="n">
        <v>0.2</v>
      </c>
      <c r="X23" t="n">
        <v>0.55</v>
      </c>
      <c r="Y23" t="n">
        <v>1</v>
      </c>
      <c r="Z23" t="n">
        <v>10</v>
      </c>
      <c r="AA23" t="n">
        <v>236.6392243455035</v>
      </c>
      <c r="AB23" t="n">
        <v>323.7802265351417</v>
      </c>
      <c r="AC23" t="n">
        <v>292.879096143126</v>
      </c>
      <c r="AD23" t="n">
        <v>236639.2243455035</v>
      </c>
      <c r="AE23" t="n">
        <v>323780.2265351417</v>
      </c>
      <c r="AF23" t="n">
        <v>5.09173923172226e-06</v>
      </c>
      <c r="AG23" t="n">
        <v>5.992476851851852</v>
      </c>
      <c r="AH23" t="n">
        <v>292879.096143126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4.8433</v>
      </c>
      <c r="E24" t="n">
        <v>20.65</v>
      </c>
      <c r="F24" t="n">
        <v>17.79</v>
      </c>
      <c r="G24" t="n">
        <v>56.18</v>
      </c>
      <c r="H24" t="n">
        <v>0.73</v>
      </c>
      <c r="I24" t="n">
        <v>19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159.18</v>
      </c>
      <c r="Q24" t="n">
        <v>1319.13</v>
      </c>
      <c r="R24" t="n">
        <v>76.72</v>
      </c>
      <c r="S24" t="n">
        <v>59.92</v>
      </c>
      <c r="T24" t="n">
        <v>8267.860000000001</v>
      </c>
      <c r="U24" t="n">
        <v>0.78</v>
      </c>
      <c r="V24" t="n">
        <v>0.96</v>
      </c>
      <c r="W24" t="n">
        <v>0.21</v>
      </c>
      <c r="X24" t="n">
        <v>0.51</v>
      </c>
      <c r="Y24" t="n">
        <v>1</v>
      </c>
      <c r="Z24" t="n">
        <v>10</v>
      </c>
      <c r="AA24" t="n">
        <v>235.3003048492285</v>
      </c>
      <c r="AB24" t="n">
        <v>321.9482578113798</v>
      </c>
      <c r="AC24" t="n">
        <v>291.2219679431751</v>
      </c>
      <c r="AD24" t="n">
        <v>235300.3048492285</v>
      </c>
      <c r="AE24" t="n">
        <v>321948.2578113799</v>
      </c>
      <c r="AF24" t="n">
        <v>5.107346095267769e-06</v>
      </c>
      <c r="AG24" t="n">
        <v>5.97511574074074</v>
      </c>
      <c r="AH24" t="n">
        <v>291221.9679431751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4.8444</v>
      </c>
      <c r="E25" t="n">
        <v>20.64</v>
      </c>
      <c r="F25" t="n">
        <v>17.79</v>
      </c>
      <c r="G25" t="n">
        <v>56.16</v>
      </c>
      <c r="H25" t="n">
        <v>0.75</v>
      </c>
      <c r="I25" t="n">
        <v>19</v>
      </c>
      <c r="J25" t="n">
        <v>158.51</v>
      </c>
      <c r="K25" t="n">
        <v>49.1</v>
      </c>
      <c r="L25" t="n">
        <v>6.75</v>
      </c>
      <c r="M25" t="n">
        <v>1</v>
      </c>
      <c r="N25" t="n">
        <v>27.66</v>
      </c>
      <c r="O25" t="n">
        <v>19782.99</v>
      </c>
      <c r="P25" t="n">
        <v>159.12</v>
      </c>
      <c r="Q25" t="n">
        <v>1319.09</v>
      </c>
      <c r="R25" t="n">
        <v>76.33</v>
      </c>
      <c r="S25" t="n">
        <v>59.92</v>
      </c>
      <c r="T25" t="n">
        <v>8074.98</v>
      </c>
      <c r="U25" t="n">
        <v>0.79</v>
      </c>
      <c r="V25" t="n">
        <v>0.96</v>
      </c>
      <c r="W25" t="n">
        <v>0.22</v>
      </c>
      <c r="X25" t="n">
        <v>0.51</v>
      </c>
      <c r="Y25" t="n">
        <v>1</v>
      </c>
      <c r="Z25" t="n">
        <v>10</v>
      </c>
      <c r="AA25" t="n">
        <v>235.2437732206405</v>
      </c>
      <c r="AB25" t="n">
        <v>321.8709087431465</v>
      </c>
      <c r="AC25" t="n">
        <v>291.1520009614538</v>
      </c>
      <c r="AD25" t="n">
        <v>235243.7732206405</v>
      </c>
      <c r="AE25" t="n">
        <v>321870.9087431465</v>
      </c>
      <c r="AF25" t="n">
        <v>5.108506064855611e-06</v>
      </c>
      <c r="AG25" t="n">
        <v>5.972222222222222</v>
      </c>
      <c r="AH25" t="n">
        <v>291152.0009614538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4.8438</v>
      </c>
      <c r="E26" t="n">
        <v>20.64</v>
      </c>
      <c r="F26" t="n">
        <v>17.79</v>
      </c>
      <c r="G26" t="n">
        <v>56.17</v>
      </c>
      <c r="H26" t="n">
        <v>0.78</v>
      </c>
      <c r="I26" t="n">
        <v>19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159.44</v>
      </c>
      <c r="Q26" t="n">
        <v>1319.08</v>
      </c>
      <c r="R26" t="n">
        <v>76.43000000000001</v>
      </c>
      <c r="S26" t="n">
        <v>59.92</v>
      </c>
      <c r="T26" t="n">
        <v>8124.86</v>
      </c>
      <c r="U26" t="n">
        <v>0.78</v>
      </c>
      <c r="V26" t="n">
        <v>0.96</v>
      </c>
      <c r="W26" t="n">
        <v>0.22</v>
      </c>
      <c r="X26" t="n">
        <v>0.51</v>
      </c>
      <c r="Y26" t="n">
        <v>1</v>
      </c>
      <c r="Z26" t="n">
        <v>10</v>
      </c>
      <c r="AA26" t="n">
        <v>235.4180489826587</v>
      </c>
      <c r="AB26" t="n">
        <v>322.1093605292436</v>
      </c>
      <c r="AC26" t="n">
        <v>291.3676952437551</v>
      </c>
      <c r="AD26" t="n">
        <v>235418.0489826587</v>
      </c>
      <c r="AE26" t="n">
        <v>322109.3605292436</v>
      </c>
      <c r="AF26" t="n">
        <v>5.107873354171334e-06</v>
      </c>
      <c r="AG26" t="n">
        <v>5.972222222222222</v>
      </c>
      <c r="AH26" t="n">
        <v>291367.6952437551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2.8211</v>
      </c>
      <c r="E2" t="n">
        <v>35.45</v>
      </c>
      <c r="F2" t="n">
        <v>24.23</v>
      </c>
      <c r="G2" t="n">
        <v>6.19</v>
      </c>
      <c r="H2" t="n">
        <v>0.1</v>
      </c>
      <c r="I2" t="n">
        <v>235</v>
      </c>
      <c r="J2" t="n">
        <v>185.69</v>
      </c>
      <c r="K2" t="n">
        <v>53.44</v>
      </c>
      <c r="L2" t="n">
        <v>1</v>
      </c>
      <c r="M2" t="n">
        <v>233</v>
      </c>
      <c r="N2" t="n">
        <v>36.26</v>
      </c>
      <c r="O2" t="n">
        <v>23136.14</v>
      </c>
      <c r="P2" t="n">
        <v>322.97</v>
      </c>
      <c r="Q2" t="n">
        <v>1319.59</v>
      </c>
      <c r="R2" t="n">
        <v>288.09</v>
      </c>
      <c r="S2" t="n">
        <v>59.92</v>
      </c>
      <c r="T2" t="n">
        <v>112877.03</v>
      </c>
      <c r="U2" t="n">
        <v>0.21</v>
      </c>
      <c r="V2" t="n">
        <v>0.7</v>
      </c>
      <c r="W2" t="n">
        <v>0.54</v>
      </c>
      <c r="X2" t="n">
        <v>6.95</v>
      </c>
      <c r="Y2" t="n">
        <v>1</v>
      </c>
      <c r="Z2" t="n">
        <v>10</v>
      </c>
      <c r="AA2" t="n">
        <v>569.2768129177609</v>
      </c>
      <c r="AB2" t="n">
        <v>778.9096501545591</v>
      </c>
      <c r="AC2" t="n">
        <v>704.5716063503675</v>
      </c>
      <c r="AD2" t="n">
        <v>569276.8129177609</v>
      </c>
      <c r="AE2" t="n">
        <v>778909.6501545592</v>
      </c>
      <c r="AF2" t="n">
        <v>2.782166091031529e-06</v>
      </c>
      <c r="AG2" t="n">
        <v>10.25752314814815</v>
      </c>
      <c r="AH2" t="n">
        <v>704571.6063503674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3.2087</v>
      </c>
      <c r="E3" t="n">
        <v>31.16</v>
      </c>
      <c r="F3" t="n">
        <v>22.29</v>
      </c>
      <c r="G3" t="n">
        <v>7.78</v>
      </c>
      <c r="H3" t="n">
        <v>0.12</v>
      </c>
      <c r="I3" t="n">
        <v>172</v>
      </c>
      <c r="J3" t="n">
        <v>186.07</v>
      </c>
      <c r="K3" t="n">
        <v>53.44</v>
      </c>
      <c r="L3" t="n">
        <v>1.25</v>
      </c>
      <c r="M3" t="n">
        <v>170</v>
      </c>
      <c r="N3" t="n">
        <v>36.39</v>
      </c>
      <c r="O3" t="n">
        <v>23182.76</v>
      </c>
      <c r="P3" t="n">
        <v>295.38</v>
      </c>
      <c r="Q3" t="n">
        <v>1319.64</v>
      </c>
      <c r="R3" t="n">
        <v>224.26</v>
      </c>
      <c r="S3" t="n">
        <v>59.92</v>
      </c>
      <c r="T3" t="n">
        <v>81274.92</v>
      </c>
      <c r="U3" t="n">
        <v>0.27</v>
      </c>
      <c r="V3" t="n">
        <v>0.76</v>
      </c>
      <c r="W3" t="n">
        <v>0.44</v>
      </c>
      <c r="X3" t="n">
        <v>5.01</v>
      </c>
      <c r="Y3" t="n">
        <v>1</v>
      </c>
      <c r="Z3" t="n">
        <v>10</v>
      </c>
      <c r="AA3" t="n">
        <v>472.3809542932884</v>
      </c>
      <c r="AB3" t="n">
        <v>646.3324616409698</v>
      </c>
      <c r="AC3" t="n">
        <v>584.647398635262</v>
      </c>
      <c r="AD3" t="n">
        <v>472380.9542932883</v>
      </c>
      <c r="AE3" t="n">
        <v>646332.4616409697</v>
      </c>
      <c r="AF3" t="n">
        <v>3.164416836089776e-06</v>
      </c>
      <c r="AG3" t="n">
        <v>9.016203703703704</v>
      </c>
      <c r="AH3" t="n">
        <v>584647.398635262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3.4898</v>
      </c>
      <c r="E4" t="n">
        <v>28.66</v>
      </c>
      <c r="F4" t="n">
        <v>21.16</v>
      </c>
      <c r="G4" t="n">
        <v>9.41</v>
      </c>
      <c r="H4" t="n">
        <v>0.14</v>
      </c>
      <c r="I4" t="n">
        <v>135</v>
      </c>
      <c r="J4" t="n">
        <v>186.45</v>
      </c>
      <c r="K4" t="n">
        <v>53.44</v>
      </c>
      <c r="L4" t="n">
        <v>1.5</v>
      </c>
      <c r="M4" t="n">
        <v>133</v>
      </c>
      <c r="N4" t="n">
        <v>36.51</v>
      </c>
      <c r="O4" t="n">
        <v>23229.42</v>
      </c>
      <c r="P4" t="n">
        <v>278.71</v>
      </c>
      <c r="Q4" t="n">
        <v>1319.32</v>
      </c>
      <c r="R4" t="n">
        <v>187.56</v>
      </c>
      <c r="S4" t="n">
        <v>59.92</v>
      </c>
      <c r="T4" t="n">
        <v>63111.78</v>
      </c>
      <c r="U4" t="n">
        <v>0.32</v>
      </c>
      <c r="V4" t="n">
        <v>0.8</v>
      </c>
      <c r="W4" t="n">
        <v>0.37</v>
      </c>
      <c r="X4" t="n">
        <v>3.88</v>
      </c>
      <c r="Y4" t="n">
        <v>1</v>
      </c>
      <c r="Z4" t="n">
        <v>10</v>
      </c>
      <c r="AA4" t="n">
        <v>420.6966185204504</v>
      </c>
      <c r="AB4" t="n">
        <v>575.6156732846035</v>
      </c>
      <c r="AC4" t="n">
        <v>520.6797213079916</v>
      </c>
      <c r="AD4" t="n">
        <v>420696.6185204504</v>
      </c>
      <c r="AE4" t="n">
        <v>575615.6732846035</v>
      </c>
      <c r="AF4" t="n">
        <v>3.441637384169944e-06</v>
      </c>
      <c r="AG4" t="n">
        <v>8.292824074074074</v>
      </c>
      <c r="AH4" t="n">
        <v>520679.7213079917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3.6966</v>
      </c>
      <c r="E5" t="n">
        <v>27.05</v>
      </c>
      <c r="F5" t="n">
        <v>20.45</v>
      </c>
      <c r="G5" t="n">
        <v>11.05</v>
      </c>
      <c r="H5" t="n">
        <v>0.17</v>
      </c>
      <c r="I5" t="n">
        <v>111</v>
      </c>
      <c r="J5" t="n">
        <v>186.83</v>
      </c>
      <c r="K5" t="n">
        <v>53.44</v>
      </c>
      <c r="L5" t="n">
        <v>1.75</v>
      </c>
      <c r="M5" t="n">
        <v>109</v>
      </c>
      <c r="N5" t="n">
        <v>36.64</v>
      </c>
      <c r="O5" t="n">
        <v>23276.13</v>
      </c>
      <c r="P5" t="n">
        <v>267.62</v>
      </c>
      <c r="Q5" t="n">
        <v>1319.32</v>
      </c>
      <c r="R5" t="n">
        <v>163.95</v>
      </c>
      <c r="S5" t="n">
        <v>59.92</v>
      </c>
      <c r="T5" t="n">
        <v>51427.07</v>
      </c>
      <c r="U5" t="n">
        <v>0.37</v>
      </c>
      <c r="V5" t="n">
        <v>0.83</v>
      </c>
      <c r="W5" t="n">
        <v>0.34</v>
      </c>
      <c r="X5" t="n">
        <v>3.17</v>
      </c>
      <c r="Y5" t="n">
        <v>1</v>
      </c>
      <c r="Z5" t="n">
        <v>10</v>
      </c>
      <c r="AA5" t="n">
        <v>384.5674074954154</v>
      </c>
      <c r="AB5" t="n">
        <v>526.1820928518526</v>
      </c>
      <c r="AC5" t="n">
        <v>475.9640124112767</v>
      </c>
      <c r="AD5" t="n">
        <v>384567.4074954154</v>
      </c>
      <c r="AE5" t="n">
        <v>526182.0928518526</v>
      </c>
      <c r="AF5" t="n">
        <v>3.645583344123622e-06</v>
      </c>
      <c r="AG5" t="n">
        <v>7.826967592592593</v>
      </c>
      <c r="AH5" t="n">
        <v>475964.0124112767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3.8484</v>
      </c>
      <c r="E6" t="n">
        <v>25.98</v>
      </c>
      <c r="F6" t="n">
        <v>19.98</v>
      </c>
      <c r="G6" t="n">
        <v>12.62</v>
      </c>
      <c r="H6" t="n">
        <v>0.19</v>
      </c>
      <c r="I6" t="n">
        <v>95</v>
      </c>
      <c r="J6" t="n">
        <v>187.21</v>
      </c>
      <c r="K6" t="n">
        <v>53.44</v>
      </c>
      <c r="L6" t="n">
        <v>2</v>
      </c>
      <c r="M6" t="n">
        <v>93</v>
      </c>
      <c r="N6" t="n">
        <v>36.77</v>
      </c>
      <c r="O6" t="n">
        <v>23322.88</v>
      </c>
      <c r="P6" t="n">
        <v>259.94</v>
      </c>
      <c r="Q6" t="n">
        <v>1319.34</v>
      </c>
      <c r="R6" t="n">
        <v>148.56</v>
      </c>
      <c r="S6" t="n">
        <v>59.92</v>
      </c>
      <c r="T6" t="n">
        <v>43811.16</v>
      </c>
      <c r="U6" t="n">
        <v>0.4</v>
      </c>
      <c r="V6" t="n">
        <v>0.85</v>
      </c>
      <c r="W6" t="n">
        <v>0.32</v>
      </c>
      <c r="X6" t="n">
        <v>2.7</v>
      </c>
      <c r="Y6" t="n">
        <v>1</v>
      </c>
      <c r="Z6" t="n">
        <v>10</v>
      </c>
      <c r="AA6" t="n">
        <v>369.0066634447337</v>
      </c>
      <c r="AB6" t="n">
        <v>504.8911963501327</v>
      </c>
      <c r="AC6" t="n">
        <v>456.7050891897199</v>
      </c>
      <c r="AD6" t="n">
        <v>369006.6634447337</v>
      </c>
      <c r="AE6" t="n">
        <v>504891.1963501327</v>
      </c>
      <c r="AF6" t="n">
        <v>3.795288357281109e-06</v>
      </c>
      <c r="AG6" t="n">
        <v>7.517361111111112</v>
      </c>
      <c r="AH6" t="n">
        <v>456705.0891897199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3.9827</v>
      </c>
      <c r="E7" t="n">
        <v>25.11</v>
      </c>
      <c r="F7" t="n">
        <v>19.59</v>
      </c>
      <c r="G7" t="n">
        <v>14.33</v>
      </c>
      <c r="H7" t="n">
        <v>0.21</v>
      </c>
      <c r="I7" t="n">
        <v>82</v>
      </c>
      <c r="J7" t="n">
        <v>187.59</v>
      </c>
      <c r="K7" t="n">
        <v>53.44</v>
      </c>
      <c r="L7" t="n">
        <v>2.25</v>
      </c>
      <c r="M7" t="n">
        <v>80</v>
      </c>
      <c r="N7" t="n">
        <v>36.9</v>
      </c>
      <c r="O7" t="n">
        <v>23369.68</v>
      </c>
      <c r="P7" t="n">
        <v>253.25</v>
      </c>
      <c r="Q7" t="n">
        <v>1319.26</v>
      </c>
      <c r="R7" t="n">
        <v>135.87</v>
      </c>
      <c r="S7" t="n">
        <v>59.92</v>
      </c>
      <c r="T7" t="n">
        <v>37532.11</v>
      </c>
      <c r="U7" t="n">
        <v>0.44</v>
      </c>
      <c r="V7" t="n">
        <v>0.87</v>
      </c>
      <c r="W7" t="n">
        <v>0.3</v>
      </c>
      <c r="X7" t="n">
        <v>2.31</v>
      </c>
      <c r="Y7" t="n">
        <v>1</v>
      </c>
      <c r="Z7" t="n">
        <v>10</v>
      </c>
      <c r="AA7" t="n">
        <v>356.194601968417</v>
      </c>
      <c r="AB7" t="n">
        <v>487.3611686099758</v>
      </c>
      <c r="AC7" t="n">
        <v>440.8481026935351</v>
      </c>
      <c r="AD7" t="n">
        <v>356194.6019684171</v>
      </c>
      <c r="AE7" t="n">
        <v>487361.1686099758</v>
      </c>
      <c r="AF7" t="n">
        <v>3.92773488736708e-06</v>
      </c>
      <c r="AG7" t="n">
        <v>7.265625</v>
      </c>
      <c r="AH7" t="n">
        <v>440848.1026935351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4.0785</v>
      </c>
      <c r="E8" t="n">
        <v>24.52</v>
      </c>
      <c r="F8" t="n">
        <v>19.33</v>
      </c>
      <c r="G8" t="n">
        <v>15.89</v>
      </c>
      <c r="H8" t="n">
        <v>0.24</v>
      </c>
      <c r="I8" t="n">
        <v>73</v>
      </c>
      <c r="J8" t="n">
        <v>187.97</v>
      </c>
      <c r="K8" t="n">
        <v>53.44</v>
      </c>
      <c r="L8" t="n">
        <v>2.5</v>
      </c>
      <c r="M8" t="n">
        <v>71</v>
      </c>
      <c r="N8" t="n">
        <v>37.03</v>
      </c>
      <c r="O8" t="n">
        <v>23416.52</v>
      </c>
      <c r="P8" t="n">
        <v>248.41</v>
      </c>
      <c r="Q8" t="n">
        <v>1319.32</v>
      </c>
      <c r="R8" t="n">
        <v>127.48</v>
      </c>
      <c r="S8" t="n">
        <v>59.92</v>
      </c>
      <c r="T8" t="n">
        <v>33378.46</v>
      </c>
      <c r="U8" t="n">
        <v>0.47</v>
      </c>
      <c r="V8" t="n">
        <v>0.88</v>
      </c>
      <c r="W8" t="n">
        <v>0.28</v>
      </c>
      <c r="X8" t="n">
        <v>2.05</v>
      </c>
      <c r="Y8" t="n">
        <v>1</v>
      </c>
      <c r="Z8" t="n">
        <v>10</v>
      </c>
      <c r="AA8" t="n">
        <v>335.773606029295</v>
      </c>
      <c r="AB8" t="n">
        <v>459.4202610553112</v>
      </c>
      <c r="AC8" t="n">
        <v>415.5738361405777</v>
      </c>
      <c r="AD8" t="n">
        <v>335773.606029295</v>
      </c>
      <c r="AE8" t="n">
        <v>459420.2610553112</v>
      </c>
      <c r="AF8" t="n">
        <v>4.022212754695719e-06</v>
      </c>
      <c r="AG8" t="n">
        <v>7.094907407407407</v>
      </c>
      <c r="AH8" t="n">
        <v>415573.8361405777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4.1731</v>
      </c>
      <c r="E9" t="n">
        <v>23.96</v>
      </c>
      <c r="F9" t="n">
        <v>19.07</v>
      </c>
      <c r="G9" t="n">
        <v>17.61</v>
      </c>
      <c r="H9" t="n">
        <v>0.26</v>
      </c>
      <c r="I9" t="n">
        <v>65</v>
      </c>
      <c r="J9" t="n">
        <v>188.35</v>
      </c>
      <c r="K9" t="n">
        <v>53.44</v>
      </c>
      <c r="L9" t="n">
        <v>2.75</v>
      </c>
      <c r="M9" t="n">
        <v>63</v>
      </c>
      <c r="N9" t="n">
        <v>37.16</v>
      </c>
      <c r="O9" t="n">
        <v>23463.4</v>
      </c>
      <c r="P9" t="n">
        <v>243.63</v>
      </c>
      <c r="Q9" t="n">
        <v>1319.18</v>
      </c>
      <c r="R9" t="n">
        <v>119.02</v>
      </c>
      <c r="S9" t="n">
        <v>59.92</v>
      </c>
      <c r="T9" t="n">
        <v>29189.56</v>
      </c>
      <c r="U9" t="n">
        <v>0.5</v>
      </c>
      <c r="V9" t="n">
        <v>0.89</v>
      </c>
      <c r="W9" t="n">
        <v>0.27</v>
      </c>
      <c r="X9" t="n">
        <v>1.8</v>
      </c>
      <c r="Y9" t="n">
        <v>1</v>
      </c>
      <c r="Z9" t="n">
        <v>10</v>
      </c>
      <c r="AA9" t="n">
        <v>327.5844161424506</v>
      </c>
      <c r="AB9" t="n">
        <v>448.2154501705708</v>
      </c>
      <c r="AC9" t="n">
        <v>405.4383966806261</v>
      </c>
      <c r="AD9" t="n">
        <v>327584.4161424506</v>
      </c>
      <c r="AE9" t="n">
        <v>448215.4501705708</v>
      </c>
      <c r="AF9" t="n">
        <v>4.115507183185167e-06</v>
      </c>
      <c r="AG9" t="n">
        <v>6.93287037037037</v>
      </c>
      <c r="AH9" t="n">
        <v>405438.396680626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4.25</v>
      </c>
      <c r="E10" t="n">
        <v>23.53</v>
      </c>
      <c r="F10" t="n">
        <v>18.86</v>
      </c>
      <c r="G10" t="n">
        <v>19.18</v>
      </c>
      <c r="H10" t="n">
        <v>0.28</v>
      </c>
      <c r="I10" t="n">
        <v>59</v>
      </c>
      <c r="J10" t="n">
        <v>188.73</v>
      </c>
      <c r="K10" t="n">
        <v>53.44</v>
      </c>
      <c r="L10" t="n">
        <v>3</v>
      </c>
      <c r="M10" t="n">
        <v>57</v>
      </c>
      <c r="N10" t="n">
        <v>37.29</v>
      </c>
      <c r="O10" t="n">
        <v>23510.33</v>
      </c>
      <c r="P10" t="n">
        <v>239.4</v>
      </c>
      <c r="Q10" t="n">
        <v>1319.24</v>
      </c>
      <c r="R10" t="n">
        <v>112.03</v>
      </c>
      <c r="S10" t="n">
        <v>59.92</v>
      </c>
      <c r="T10" t="n">
        <v>25722.66</v>
      </c>
      <c r="U10" t="n">
        <v>0.53</v>
      </c>
      <c r="V10" t="n">
        <v>0.9</v>
      </c>
      <c r="W10" t="n">
        <v>0.26</v>
      </c>
      <c r="X10" t="n">
        <v>1.59</v>
      </c>
      <c r="Y10" t="n">
        <v>1</v>
      </c>
      <c r="Z10" t="n">
        <v>10</v>
      </c>
      <c r="AA10" t="n">
        <v>321.1367687298567</v>
      </c>
      <c r="AB10" t="n">
        <v>439.3934945305315</v>
      </c>
      <c r="AC10" t="n">
        <v>397.4583961051796</v>
      </c>
      <c r="AD10" t="n">
        <v>321136.7687298566</v>
      </c>
      <c r="AE10" t="n">
        <v>439393.4945305315</v>
      </c>
      <c r="AF10" t="n">
        <v>4.191345888796568e-06</v>
      </c>
      <c r="AG10" t="n">
        <v>6.808449074074075</v>
      </c>
      <c r="AH10" t="n">
        <v>397458.3961051796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4.357</v>
      </c>
      <c r="E11" t="n">
        <v>22.95</v>
      </c>
      <c r="F11" t="n">
        <v>18.51</v>
      </c>
      <c r="G11" t="n">
        <v>20.95</v>
      </c>
      <c r="H11" t="n">
        <v>0.3</v>
      </c>
      <c r="I11" t="n">
        <v>53</v>
      </c>
      <c r="J11" t="n">
        <v>189.11</v>
      </c>
      <c r="K11" t="n">
        <v>53.44</v>
      </c>
      <c r="L11" t="n">
        <v>3.25</v>
      </c>
      <c r="M11" t="n">
        <v>51</v>
      </c>
      <c r="N11" t="n">
        <v>37.42</v>
      </c>
      <c r="O11" t="n">
        <v>23557.3</v>
      </c>
      <c r="P11" t="n">
        <v>233.18</v>
      </c>
      <c r="Q11" t="n">
        <v>1319.2</v>
      </c>
      <c r="R11" t="n">
        <v>100.54</v>
      </c>
      <c r="S11" t="n">
        <v>59.92</v>
      </c>
      <c r="T11" t="n">
        <v>20009.87</v>
      </c>
      <c r="U11" t="n">
        <v>0.6</v>
      </c>
      <c r="V11" t="n">
        <v>0.92</v>
      </c>
      <c r="W11" t="n">
        <v>0.23</v>
      </c>
      <c r="X11" t="n">
        <v>1.23</v>
      </c>
      <c r="Y11" t="n">
        <v>1</v>
      </c>
      <c r="Z11" t="n">
        <v>10</v>
      </c>
      <c r="AA11" t="n">
        <v>312.2093022896196</v>
      </c>
      <c r="AB11" t="n">
        <v>427.1785410949764</v>
      </c>
      <c r="AC11" t="n">
        <v>386.409220681719</v>
      </c>
      <c r="AD11" t="n">
        <v>312209.3022896196</v>
      </c>
      <c r="AE11" t="n">
        <v>427178.5410949764</v>
      </c>
      <c r="AF11" t="n">
        <v>4.296869185290976e-06</v>
      </c>
      <c r="AG11" t="n">
        <v>6.640625</v>
      </c>
      <c r="AH11" t="n">
        <v>386409.220681719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4.303</v>
      </c>
      <c r="E12" t="n">
        <v>23.24</v>
      </c>
      <c r="F12" t="n">
        <v>18.91</v>
      </c>
      <c r="G12" t="n">
        <v>22.69</v>
      </c>
      <c r="H12" t="n">
        <v>0.33</v>
      </c>
      <c r="I12" t="n">
        <v>50</v>
      </c>
      <c r="J12" t="n">
        <v>189.49</v>
      </c>
      <c r="K12" t="n">
        <v>53.44</v>
      </c>
      <c r="L12" t="n">
        <v>3.5</v>
      </c>
      <c r="M12" t="n">
        <v>48</v>
      </c>
      <c r="N12" t="n">
        <v>37.55</v>
      </c>
      <c r="O12" t="n">
        <v>23604.32</v>
      </c>
      <c r="P12" t="n">
        <v>237.28</v>
      </c>
      <c r="Q12" t="n">
        <v>1319.09</v>
      </c>
      <c r="R12" t="n">
        <v>115.09</v>
      </c>
      <c r="S12" t="n">
        <v>59.92</v>
      </c>
      <c r="T12" t="n">
        <v>27302.21</v>
      </c>
      <c r="U12" t="n">
        <v>0.52</v>
      </c>
      <c r="V12" t="n">
        <v>0.9</v>
      </c>
      <c r="W12" t="n">
        <v>0.23</v>
      </c>
      <c r="X12" t="n">
        <v>1.63</v>
      </c>
      <c r="Y12" t="n">
        <v>1</v>
      </c>
      <c r="Z12" t="n">
        <v>10</v>
      </c>
      <c r="AA12" t="n">
        <v>317.783101744582</v>
      </c>
      <c r="AB12" t="n">
        <v>434.8048594079333</v>
      </c>
      <c r="AC12" t="n">
        <v>393.3076938784923</v>
      </c>
      <c r="AD12" t="n">
        <v>317783.101744582</v>
      </c>
      <c r="AE12" t="n">
        <v>434804.8594079333</v>
      </c>
      <c r="AF12" t="n">
        <v>4.243614437527443e-06</v>
      </c>
      <c r="AG12" t="n">
        <v>6.724537037037037</v>
      </c>
      <c r="AH12" t="n">
        <v>393307.6938784923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4.3833</v>
      </c>
      <c r="E13" t="n">
        <v>22.81</v>
      </c>
      <c r="F13" t="n">
        <v>18.63</v>
      </c>
      <c r="G13" t="n">
        <v>24.3</v>
      </c>
      <c r="H13" t="n">
        <v>0.35</v>
      </c>
      <c r="I13" t="n">
        <v>46</v>
      </c>
      <c r="J13" t="n">
        <v>189.87</v>
      </c>
      <c r="K13" t="n">
        <v>53.44</v>
      </c>
      <c r="L13" t="n">
        <v>3.75</v>
      </c>
      <c r="M13" t="n">
        <v>44</v>
      </c>
      <c r="N13" t="n">
        <v>37.69</v>
      </c>
      <c r="O13" t="n">
        <v>23651.38</v>
      </c>
      <c r="P13" t="n">
        <v>232.02</v>
      </c>
      <c r="Q13" t="n">
        <v>1319.19</v>
      </c>
      <c r="R13" t="n">
        <v>105</v>
      </c>
      <c r="S13" t="n">
        <v>59.92</v>
      </c>
      <c r="T13" t="n">
        <v>22275.8</v>
      </c>
      <c r="U13" t="n">
        <v>0.57</v>
      </c>
      <c r="V13" t="n">
        <v>0.91</v>
      </c>
      <c r="W13" t="n">
        <v>0.24</v>
      </c>
      <c r="X13" t="n">
        <v>1.35</v>
      </c>
      <c r="Y13" t="n">
        <v>1</v>
      </c>
      <c r="Z13" t="n">
        <v>10</v>
      </c>
      <c r="AA13" t="n">
        <v>310.8137820027908</v>
      </c>
      <c r="AB13" t="n">
        <v>425.2691286725274</v>
      </c>
      <c r="AC13" t="n">
        <v>384.6820399009914</v>
      </c>
      <c r="AD13" t="n">
        <v>310813.7820027908</v>
      </c>
      <c r="AE13" t="n">
        <v>425269.1286725274</v>
      </c>
      <c r="AF13" t="n">
        <v>4.322806219849882e-06</v>
      </c>
      <c r="AG13" t="n">
        <v>6.60011574074074</v>
      </c>
      <c r="AH13" t="n">
        <v>384682.0399009914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4.4426</v>
      </c>
      <c r="E14" t="n">
        <v>22.51</v>
      </c>
      <c r="F14" t="n">
        <v>18.48</v>
      </c>
      <c r="G14" t="n">
        <v>26.4</v>
      </c>
      <c r="H14" t="n">
        <v>0.37</v>
      </c>
      <c r="I14" t="n">
        <v>42</v>
      </c>
      <c r="J14" t="n">
        <v>190.25</v>
      </c>
      <c r="K14" t="n">
        <v>53.44</v>
      </c>
      <c r="L14" t="n">
        <v>4</v>
      </c>
      <c r="M14" t="n">
        <v>40</v>
      </c>
      <c r="N14" t="n">
        <v>37.82</v>
      </c>
      <c r="O14" t="n">
        <v>23698.48</v>
      </c>
      <c r="P14" t="n">
        <v>228.48</v>
      </c>
      <c r="Q14" t="n">
        <v>1319.16</v>
      </c>
      <c r="R14" t="n">
        <v>99.5</v>
      </c>
      <c r="S14" t="n">
        <v>59.92</v>
      </c>
      <c r="T14" t="n">
        <v>19544.82</v>
      </c>
      <c r="U14" t="n">
        <v>0.6</v>
      </c>
      <c r="V14" t="n">
        <v>0.92</v>
      </c>
      <c r="W14" t="n">
        <v>0.24</v>
      </c>
      <c r="X14" t="n">
        <v>1.2</v>
      </c>
      <c r="Y14" t="n">
        <v>1</v>
      </c>
      <c r="Z14" t="n">
        <v>10</v>
      </c>
      <c r="AA14" t="n">
        <v>294.2378352470715</v>
      </c>
      <c r="AB14" t="n">
        <v>402.5891870421925</v>
      </c>
      <c r="AC14" t="n">
        <v>364.1666400683576</v>
      </c>
      <c r="AD14" t="n">
        <v>294237.8352470715</v>
      </c>
      <c r="AE14" t="n">
        <v>402589.1870421924</v>
      </c>
      <c r="AF14" t="n">
        <v>4.381287822486502e-06</v>
      </c>
      <c r="AG14" t="n">
        <v>6.513310185185186</v>
      </c>
      <c r="AH14" t="n">
        <v>364166.6400683576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4.487</v>
      </c>
      <c r="E15" t="n">
        <v>22.29</v>
      </c>
      <c r="F15" t="n">
        <v>18.37</v>
      </c>
      <c r="G15" t="n">
        <v>28.26</v>
      </c>
      <c r="H15" t="n">
        <v>0.4</v>
      </c>
      <c r="I15" t="n">
        <v>39</v>
      </c>
      <c r="J15" t="n">
        <v>190.63</v>
      </c>
      <c r="K15" t="n">
        <v>53.44</v>
      </c>
      <c r="L15" t="n">
        <v>4.25</v>
      </c>
      <c r="M15" t="n">
        <v>37</v>
      </c>
      <c r="N15" t="n">
        <v>37.95</v>
      </c>
      <c r="O15" t="n">
        <v>23745.63</v>
      </c>
      <c r="P15" t="n">
        <v>225.38</v>
      </c>
      <c r="Q15" t="n">
        <v>1319.15</v>
      </c>
      <c r="R15" t="n">
        <v>96.20999999999999</v>
      </c>
      <c r="S15" t="n">
        <v>59.92</v>
      </c>
      <c r="T15" t="n">
        <v>17915.84</v>
      </c>
      <c r="U15" t="n">
        <v>0.62</v>
      </c>
      <c r="V15" t="n">
        <v>0.93</v>
      </c>
      <c r="W15" t="n">
        <v>0.22</v>
      </c>
      <c r="X15" t="n">
        <v>1.09</v>
      </c>
      <c r="Y15" t="n">
        <v>1</v>
      </c>
      <c r="Z15" t="n">
        <v>10</v>
      </c>
      <c r="AA15" t="n">
        <v>290.4268349687224</v>
      </c>
      <c r="AB15" t="n">
        <v>397.374808331889</v>
      </c>
      <c r="AC15" t="n">
        <v>359.4499143437391</v>
      </c>
      <c r="AD15" t="n">
        <v>290426.8349687224</v>
      </c>
      <c r="AE15" t="n">
        <v>397374.808331889</v>
      </c>
      <c r="AF15" t="n">
        <v>4.425075059536518e-06</v>
      </c>
      <c r="AG15" t="n">
        <v>6.449652777777778</v>
      </c>
      <c r="AH15" t="n">
        <v>359449.914343739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4.5125</v>
      </c>
      <c r="E16" t="n">
        <v>22.16</v>
      </c>
      <c r="F16" t="n">
        <v>18.32</v>
      </c>
      <c r="G16" t="n">
        <v>29.7</v>
      </c>
      <c r="H16" t="n">
        <v>0.42</v>
      </c>
      <c r="I16" t="n">
        <v>37</v>
      </c>
      <c r="J16" t="n">
        <v>191.02</v>
      </c>
      <c r="K16" t="n">
        <v>53.44</v>
      </c>
      <c r="L16" t="n">
        <v>4.5</v>
      </c>
      <c r="M16" t="n">
        <v>35</v>
      </c>
      <c r="N16" t="n">
        <v>38.08</v>
      </c>
      <c r="O16" t="n">
        <v>23792.83</v>
      </c>
      <c r="P16" t="n">
        <v>223.33</v>
      </c>
      <c r="Q16" t="n">
        <v>1319.21</v>
      </c>
      <c r="R16" t="n">
        <v>94.47</v>
      </c>
      <c r="S16" t="n">
        <v>59.92</v>
      </c>
      <c r="T16" t="n">
        <v>17056.29</v>
      </c>
      <c r="U16" t="n">
        <v>0.63</v>
      </c>
      <c r="V16" t="n">
        <v>0.93</v>
      </c>
      <c r="W16" t="n">
        <v>0.22</v>
      </c>
      <c r="X16" t="n">
        <v>1.04</v>
      </c>
      <c r="Y16" t="n">
        <v>1</v>
      </c>
      <c r="Z16" t="n">
        <v>10</v>
      </c>
      <c r="AA16" t="n">
        <v>288.2567805169637</v>
      </c>
      <c r="AB16" t="n">
        <v>394.4056440949469</v>
      </c>
      <c r="AC16" t="n">
        <v>356.7641229743225</v>
      </c>
      <c r="AD16" t="n">
        <v>288256.7805169637</v>
      </c>
      <c r="AE16" t="n">
        <v>394405.6440949469</v>
      </c>
      <c r="AF16" t="n">
        <v>4.450223134869298e-06</v>
      </c>
      <c r="AG16" t="n">
        <v>6.412037037037037</v>
      </c>
      <c r="AH16" t="n">
        <v>356764.1229743225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4.5419</v>
      </c>
      <c r="E17" t="n">
        <v>22.02</v>
      </c>
      <c r="F17" t="n">
        <v>18.25</v>
      </c>
      <c r="G17" t="n">
        <v>31.28</v>
      </c>
      <c r="H17" t="n">
        <v>0.44</v>
      </c>
      <c r="I17" t="n">
        <v>35</v>
      </c>
      <c r="J17" t="n">
        <v>191.4</v>
      </c>
      <c r="K17" t="n">
        <v>53.44</v>
      </c>
      <c r="L17" t="n">
        <v>4.75</v>
      </c>
      <c r="M17" t="n">
        <v>33</v>
      </c>
      <c r="N17" t="n">
        <v>38.22</v>
      </c>
      <c r="O17" t="n">
        <v>23840.07</v>
      </c>
      <c r="P17" t="n">
        <v>221</v>
      </c>
      <c r="Q17" t="n">
        <v>1319.12</v>
      </c>
      <c r="R17" t="n">
        <v>92.16</v>
      </c>
      <c r="S17" t="n">
        <v>59.92</v>
      </c>
      <c r="T17" t="n">
        <v>15911.52</v>
      </c>
      <c r="U17" t="n">
        <v>0.65</v>
      </c>
      <c r="V17" t="n">
        <v>0.93</v>
      </c>
      <c r="W17" t="n">
        <v>0.22</v>
      </c>
      <c r="X17" t="n">
        <v>0.97</v>
      </c>
      <c r="Y17" t="n">
        <v>1</v>
      </c>
      <c r="Z17" t="n">
        <v>10</v>
      </c>
      <c r="AA17" t="n">
        <v>285.7723487358156</v>
      </c>
      <c r="AB17" t="n">
        <v>391.0063349265855</v>
      </c>
      <c r="AC17" t="n">
        <v>353.6892391020291</v>
      </c>
      <c r="AD17" t="n">
        <v>285772.3487358156</v>
      </c>
      <c r="AE17" t="n">
        <v>391006.3349265854</v>
      </c>
      <c r="AF17" t="n">
        <v>4.479217386429444e-06</v>
      </c>
      <c r="AG17" t="n">
        <v>6.371527777777778</v>
      </c>
      <c r="AH17" t="n">
        <v>353689.2391020291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4.5684</v>
      </c>
      <c r="E18" t="n">
        <v>21.89</v>
      </c>
      <c r="F18" t="n">
        <v>18.19</v>
      </c>
      <c r="G18" t="n">
        <v>33.08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31</v>
      </c>
      <c r="N18" t="n">
        <v>38.35</v>
      </c>
      <c r="O18" t="n">
        <v>23887.36</v>
      </c>
      <c r="P18" t="n">
        <v>218.41</v>
      </c>
      <c r="Q18" t="n">
        <v>1319.13</v>
      </c>
      <c r="R18" t="n">
        <v>90.47</v>
      </c>
      <c r="S18" t="n">
        <v>59.92</v>
      </c>
      <c r="T18" t="n">
        <v>15073.15</v>
      </c>
      <c r="U18" t="n">
        <v>0.66</v>
      </c>
      <c r="V18" t="n">
        <v>0.93</v>
      </c>
      <c r="W18" t="n">
        <v>0.22</v>
      </c>
      <c r="X18" t="n">
        <v>0.92</v>
      </c>
      <c r="Y18" t="n">
        <v>1</v>
      </c>
      <c r="Z18" t="n">
        <v>10</v>
      </c>
      <c r="AA18" t="n">
        <v>283.3086695472477</v>
      </c>
      <c r="AB18" t="n">
        <v>387.635420370932</v>
      </c>
      <c r="AC18" t="n">
        <v>350.6400399004589</v>
      </c>
      <c r="AD18" t="n">
        <v>283308.6695472477</v>
      </c>
      <c r="AE18" t="n">
        <v>387635.420370932</v>
      </c>
      <c r="AF18" t="n">
        <v>4.50535166079488e-06</v>
      </c>
      <c r="AG18" t="n">
        <v>6.333912037037037</v>
      </c>
      <c r="AH18" t="n">
        <v>350640.0399004589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4.5979</v>
      </c>
      <c r="E19" t="n">
        <v>21.75</v>
      </c>
      <c r="F19" t="n">
        <v>18.13</v>
      </c>
      <c r="G19" t="n">
        <v>35.08</v>
      </c>
      <c r="H19" t="n">
        <v>0.48</v>
      </c>
      <c r="I19" t="n">
        <v>31</v>
      </c>
      <c r="J19" t="n">
        <v>192.17</v>
      </c>
      <c r="K19" t="n">
        <v>53.44</v>
      </c>
      <c r="L19" t="n">
        <v>5.25</v>
      </c>
      <c r="M19" t="n">
        <v>29</v>
      </c>
      <c r="N19" t="n">
        <v>38.48</v>
      </c>
      <c r="O19" t="n">
        <v>23934.69</v>
      </c>
      <c r="P19" t="n">
        <v>215.78</v>
      </c>
      <c r="Q19" t="n">
        <v>1319.16</v>
      </c>
      <c r="R19" t="n">
        <v>88.29000000000001</v>
      </c>
      <c r="S19" t="n">
        <v>59.92</v>
      </c>
      <c r="T19" t="n">
        <v>13993.04</v>
      </c>
      <c r="U19" t="n">
        <v>0.68</v>
      </c>
      <c r="V19" t="n">
        <v>0.9399999999999999</v>
      </c>
      <c r="W19" t="n">
        <v>0.21</v>
      </c>
      <c r="X19" t="n">
        <v>0.85</v>
      </c>
      <c r="Y19" t="n">
        <v>1</v>
      </c>
      <c r="Z19" t="n">
        <v>10</v>
      </c>
      <c r="AA19" t="n">
        <v>280.7492942931183</v>
      </c>
      <c r="AB19" t="n">
        <v>384.1335702365648</v>
      </c>
      <c r="AC19" t="n">
        <v>347.4724014280383</v>
      </c>
      <c r="AD19" t="n">
        <v>280749.2942931183</v>
      </c>
      <c r="AE19" t="n">
        <v>384133.5702365648</v>
      </c>
      <c r="AF19" t="n">
        <v>4.534444532258292e-06</v>
      </c>
      <c r="AG19" t="n">
        <v>6.293402777777778</v>
      </c>
      <c r="AH19" t="n">
        <v>347472.4014280383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4.6302</v>
      </c>
      <c r="E20" t="n">
        <v>21.6</v>
      </c>
      <c r="F20" t="n">
        <v>18.05</v>
      </c>
      <c r="G20" t="n">
        <v>37.34</v>
      </c>
      <c r="H20" t="n">
        <v>0.51</v>
      </c>
      <c r="I20" t="n">
        <v>29</v>
      </c>
      <c r="J20" t="n">
        <v>192.55</v>
      </c>
      <c r="K20" t="n">
        <v>53.44</v>
      </c>
      <c r="L20" t="n">
        <v>5.5</v>
      </c>
      <c r="M20" t="n">
        <v>27</v>
      </c>
      <c r="N20" t="n">
        <v>38.62</v>
      </c>
      <c r="O20" t="n">
        <v>23982.06</v>
      </c>
      <c r="P20" t="n">
        <v>213.44</v>
      </c>
      <c r="Q20" t="n">
        <v>1319.09</v>
      </c>
      <c r="R20" t="n">
        <v>85.65000000000001</v>
      </c>
      <c r="S20" t="n">
        <v>59.92</v>
      </c>
      <c r="T20" t="n">
        <v>12683.32</v>
      </c>
      <c r="U20" t="n">
        <v>0.7</v>
      </c>
      <c r="V20" t="n">
        <v>0.9399999999999999</v>
      </c>
      <c r="W20" t="n">
        <v>0.21</v>
      </c>
      <c r="X20" t="n">
        <v>0.77</v>
      </c>
      <c r="Y20" t="n">
        <v>1</v>
      </c>
      <c r="Z20" t="n">
        <v>10</v>
      </c>
      <c r="AA20" t="n">
        <v>278.2315379997954</v>
      </c>
      <c r="AB20" t="n">
        <v>380.6886650004722</v>
      </c>
      <c r="AC20" t="n">
        <v>344.3562731127234</v>
      </c>
      <c r="AD20" t="n">
        <v>278231.5379997954</v>
      </c>
      <c r="AE20" t="n">
        <v>380688.6650004722</v>
      </c>
      <c r="AF20" t="n">
        <v>4.566298761013147e-06</v>
      </c>
      <c r="AG20" t="n">
        <v>6.25</v>
      </c>
      <c r="AH20" t="n">
        <v>344356.2731127234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4.6522</v>
      </c>
      <c r="E21" t="n">
        <v>21.5</v>
      </c>
      <c r="F21" t="n">
        <v>17.98</v>
      </c>
      <c r="G21" t="n">
        <v>38.54</v>
      </c>
      <c r="H21" t="n">
        <v>0.53</v>
      </c>
      <c r="I21" t="n">
        <v>28</v>
      </c>
      <c r="J21" t="n">
        <v>192.94</v>
      </c>
      <c r="K21" t="n">
        <v>53.44</v>
      </c>
      <c r="L21" t="n">
        <v>5.75</v>
      </c>
      <c r="M21" t="n">
        <v>26</v>
      </c>
      <c r="N21" t="n">
        <v>38.75</v>
      </c>
      <c r="O21" t="n">
        <v>24029.48</v>
      </c>
      <c r="P21" t="n">
        <v>211.16</v>
      </c>
      <c r="Q21" t="n">
        <v>1319.14</v>
      </c>
      <c r="R21" t="n">
        <v>83.34999999999999</v>
      </c>
      <c r="S21" t="n">
        <v>59.92</v>
      </c>
      <c r="T21" t="n">
        <v>11538.64</v>
      </c>
      <c r="U21" t="n">
        <v>0.72</v>
      </c>
      <c r="V21" t="n">
        <v>0.9399999999999999</v>
      </c>
      <c r="W21" t="n">
        <v>0.21</v>
      </c>
      <c r="X21" t="n">
        <v>0.71</v>
      </c>
      <c r="Y21" t="n">
        <v>1</v>
      </c>
      <c r="Z21" t="n">
        <v>10</v>
      </c>
      <c r="AA21" t="n">
        <v>276.1424349886806</v>
      </c>
      <c r="AB21" t="n">
        <v>377.8302620959447</v>
      </c>
      <c r="AC21" t="n">
        <v>341.7706721696104</v>
      </c>
      <c r="AD21" t="n">
        <v>276142.4349886806</v>
      </c>
      <c r="AE21" t="n">
        <v>377830.2620959447</v>
      </c>
      <c r="AF21" t="n">
        <v>4.587995139731622e-06</v>
      </c>
      <c r="AG21" t="n">
        <v>6.221064814814816</v>
      </c>
      <c r="AH21" t="n">
        <v>341770.6721696104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4.6721</v>
      </c>
      <c r="E22" t="n">
        <v>21.4</v>
      </c>
      <c r="F22" t="n">
        <v>17.97</v>
      </c>
      <c r="G22" t="n">
        <v>41.46</v>
      </c>
      <c r="H22" t="n">
        <v>0.55</v>
      </c>
      <c r="I22" t="n">
        <v>26</v>
      </c>
      <c r="J22" t="n">
        <v>193.32</v>
      </c>
      <c r="K22" t="n">
        <v>53.44</v>
      </c>
      <c r="L22" t="n">
        <v>6</v>
      </c>
      <c r="M22" t="n">
        <v>24</v>
      </c>
      <c r="N22" t="n">
        <v>38.89</v>
      </c>
      <c r="O22" t="n">
        <v>24076.95</v>
      </c>
      <c r="P22" t="n">
        <v>209.07</v>
      </c>
      <c r="Q22" t="n">
        <v>1319.13</v>
      </c>
      <c r="R22" t="n">
        <v>83.54000000000001</v>
      </c>
      <c r="S22" t="n">
        <v>59.92</v>
      </c>
      <c r="T22" t="n">
        <v>11642.95</v>
      </c>
      <c r="U22" t="n">
        <v>0.72</v>
      </c>
      <c r="V22" t="n">
        <v>0.95</v>
      </c>
      <c r="W22" t="n">
        <v>0.19</v>
      </c>
      <c r="X22" t="n">
        <v>0.6899999999999999</v>
      </c>
      <c r="Y22" t="n">
        <v>1</v>
      </c>
      <c r="Z22" t="n">
        <v>10</v>
      </c>
      <c r="AA22" t="n">
        <v>274.3837148599703</v>
      </c>
      <c r="AB22" t="n">
        <v>375.4239036265872</v>
      </c>
      <c r="AC22" t="n">
        <v>339.593973175223</v>
      </c>
      <c r="AD22" t="n">
        <v>274383.7148599703</v>
      </c>
      <c r="AE22" t="n">
        <v>375423.9036265872</v>
      </c>
      <c r="AF22" t="n">
        <v>4.607620500481517e-06</v>
      </c>
      <c r="AG22" t="n">
        <v>6.19212962962963</v>
      </c>
      <c r="AH22" t="n">
        <v>339593.973175223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4.6771</v>
      </c>
      <c r="E23" t="n">
        <v>21.38</v>
      </c>
      <c r="F23" t="n">
        <v>17.98</v>
      </c>
      <c r="G23" t="n">
        <v>43.16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23</v>
      </c>
      <c r="N23" t="n">
        <v>39.02</v>
      </c>
      <c r="O23" t="n">
        <v>24124.47</v>
      </c>
      <c r="P23" t="n">
        <v>208.12</v>
      </c>
      <c r="Q23" t="n">
        <v>1319.09</v>
      </c>
      <c r="R23" t="n">
        <v>83.75</v>
      </c>
      <c r="S23" t="n">
        <v>59.92</v>
      </c>
      <c r="T23" t="n">
        <v>11753.13</v>
      </c>
      <c r="U23" t="n">
        <v>0.72</v>
      </c>
      <c r="V23" t="n">
        <v>0.9399999999999999</v>
      </c>
      <c r="W23" t="n">
        <v>0.2</v>
      </c>
      <c r="X23" t="n">
        <v>0.7</v>
      </c>
      <c r="Y23" t="n">
        <v>1</v>
      </c>
      <c r="Z23" t="n">
        <v>10</v>
      </c>
      <c r="AA23" t="n">
        <v>273.7545480259441</v>
      </c>
      <c r="AB23" t="n">
        <v>374.5630498073908</v>
      </c>
      <c r="AC23" t="n">
        <v>338.8152780363147</v>
      </c>
      <c r="AD23" t="n">
        <v>273754.5480259442</v>
      </c>
      <c r="AE23" t="n">
        <v>374563.0498073908</v>
      </c>
      <c r="AF23" t="n">
        <v>4.612551495644807e-06</v>
      </c>
      <c r="AG23" t="n">
        <v>6.186342592592593</v>
      </c>
      <c r="AH23" t="n">
        <v>338815.2780363148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4.6917</v>
      </c>
      <c r="E24" t="n">
        <v>21.31</v>
      </c>
      <c r="F24" t="n">
        <v>17.95</v>
      </c>
      <c r="G24" t="n">
        <v>44.88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22</v>
      </c>
      <c r="N24" t="n">
        <v>39.16</v>
      </c>
      <c r="O24" t="n">
        <v>24172.03</v>
      </c>
      <c r="P24" t="n">
        <v>205.74</v>
      </c>
      <c r="Q24" t="n">
        <v>1319.15</v>
      </c>
      <c r="R24" t="n">
        <v>82.78</v>
      </c>
      <c r="S24" t="n">
        <v>59.92</v>
      </c>
      <c r="T24" t="n">
        <v>11274.13</v>
      </c>
      <c r="U24" t="n">
        <v>0.72</v>
      </c>
      <c r="V24" t="n">
        <v>0.95</v>
      </c>
      <c r="W24" t="n">
        <v>0.2</v>
      </c>
      <c r="X24" t="n">
        <v>0.67</v>
      </c>
      <c r="Y24" t="n">
        <v>1</v>
      </c>
      <c r="Z24" t="n">
        <v>10</v>
      </c>
      <c r="AA24" t="n">
        <v>271.9862796152585</v>
      </c>
      <c r="AB24" t="n">
        <v>372.1436269573942</v>
      </c>
      <c r="AC24" t="n">
        <v>336.6267615074404</v>
      </c>
      <c r="AD24" t="n">
        <v>271986.2796152585</v>
      </c>
      <c r="AE24" t="n">
        <v>372143.6269573942</v>
      </c>
      <c r="AF24" t="n">
        <v>4.626950001521614e-06</v>
      </c>
      <c r="AG24" t="n">
        <v>6.166087962962963</v>
      </c>
      <c r="AH24" t="n">
        <v>336626.7615074405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4.7074</v>
      </c>
      <c r="E25" t="n">
        <v>21.24</v>
      </c>
      <c r="F25" t="n">
        <v>17.92</v>
      </c>
      <c r="G25" t="n">
        <v>46.74</v>
      </c>
      <c r="H25" t="n">
        <v>0.62</v>
      </c>
      <c r="I25" t="n">
        <v>23</v>
      </c>
      <c r="J25" t="n">
        <v>194.48</v>
      </c>
      <c r="K25" t="n">
        <v>53.44</v>
      </c>
      <c r="L25" t="n">
        <v>6.75</v>
      </c>
      <c r="M25" t="n">
        <v>21</v>
      </c>
      <c r="N25" t="n">
        <v>39.29</v>
      </c>
      <c r="O25" t="n">
        <v>24219.63</v>
      </c>
      <c r="P25" t="n">
        <v>203.31</v>
      </c>
      <c r="Q25" t="n">
        <v>1319.08</v>
      </c>
      <c r="R25" t="n">
        <v>81.65000000000001</v>
      </c>
      <c r="S25" t="n">
        <v>59.92</v>
      </c>
      <c r="T25" t="n">
        <v>10717.23</v>
      </c>
      <c r="U25" t="n">
        <v>0.73</v>
      </c>
      <c r="V25" t="n">
        <v>0.95</v>
      </c>
      <c r="W25" t="n">
        <v>0.2</v>
      </c>
      <c r="X25" t="n">
        <v>0.64</v>
      </c>
      <c r="Y25" t="n">
        <v>1</v>
      </c>
      <c r="Z25" t="n">
        <v>10</v>
      </c>
      <c r="AA25" t="n">
        <v>270.1688658234532</v>
      </c>
      <c r="AB25" t="n">
        <v>369.6569612288084</v>
      </c>
      <c r="AC25" t="n">
        <v>334.3774196659337</v>
      </c>
      <c r="AD25" t="n">
        <v>270168.8658234532</v>
      </c>
      <c r="AE25" t="n">
        <v>369656.9612288084</v>
      </c>
      <c r="AF25" t="n">
        <v>4.642433326334345e-06</v>
      </c>
      <c r="AG25" t="n">
        <v>6.145833333333333</v>
      </c>
      <c r="AH25" t="n">
        <v>334377.4196659337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4.7243</v>
      </c>
      <c r="E26" t="n">
        <v>21.17</v>
      </c>
      <c r="F26" t="n">
        <v>17.88</v>
      </c>
      <c r="G26" t="n">
        <v>48.76</v>
      </c>
      <c r="H26" t="n">
        <v>0.64</v>
      </c>
      <c r="I26" t="n">
        <v>22</v>
      </c>
      <c r="J26" t="n">
        <v>194.86</v>
      </c>
      <c r="K26" t="n">
        <v>53.44</v>
      </c>
      <c r="L26" t="n">
        <v>7</v>
      </c>
      <c r="M26" t="n">
        <v>20</v>
      </c>
      <c r="N26" t="n">
        <v>39.43</v>
      </c>
      <c r="O26" t="n">
        <v>24267.28</v>
      </c>
      <c r="P26" t="n">
        <v>201.04</v>
      </c>
      <c r="Q26" t="n">
        <v>1319.1</v>
      </c>
      <c r="R26" t="n">
        <v>80.23</v>
      </c>
      <c r="S26" t="n">
        <v>59.92</v>
      </c>
      <c r="T26" t="n">
        <v>10008.83</v>
      </c>
      <c r="U26" t="n">
        <v>0.75</v>
      </c>
      <c r="V26" t="n">
        <v>0.95</v>
      </c>
      <c r="W26" t="n">
        <v>0.2</v>
      </c>
      <c r="X26" t="n">
        <v>0.6</v>
      </c>
      <c r="Y26" t="n">
        <v>1</v>
      </c>
      <c r="Z26" t="n">
        <v>10</v>
      </c>
      <c r="AA26" t="n">
        <v>268.3846973412749</v>
      </c>
      <c r="AB26" t="n">
        <v>367.2157831995338</v>
      </c>
      <c r="AC26" t="n">
        <v>332.1692242415583</v>
      </c>
      <c r="AD26" t="n">
        <v>268384.6973412749</v>
      </c>
      <c r="AE26" t="n">
        <v>367215.7831995338</v>
      </c>
      <c r="AF26" t="n">
        <v>4.659100089986265e-06</v>
      </c>
      <c r="AG26" t="n">
        <v>6.125578703703705</v>
      </c>
      <c r="AH26" t="n">
        <v>332169.2242415582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4.7387</v>
      </c>
      <c r="E27" t="n">
        <v>21.1</v>
      </c>
      <c r="F27" t="n">
        <v>17.85</v>
      </c>
      <c r="G27" t="n">
        <v>51.01</v>
      </c>
      <c r="H27" t="n">
        <v>0.66</v>
      </c>
      <c r="I27" t="n">
        <v>21</v>
      </c>
      <c r="J27" t="n">
        <v>195.25</v>
      </c>
      <c r="K27" t="n">
        <v>53.44</v>
      </c>
      <c r="L27" t="n">
        <v>7.25</v>
      </c>
      <c r="M27" t="n">
        <v>19</v>
      </c>
      <c r="N27" t="n">
        <v>39.57</v>
      </c>
      <c r="O27" t="n">
        <v>24314.98</v>
      </c>
      <c r="P27" t="n">
        <v>199.39</v>
      </c>
      <c r="Q27" t="n">
        <v>1319.12</v>
      </c>
      <c r="R27" t="n">
        <v>79.31</v>
      </c>
      <c r="S27" t="n">
        <v>59.92</v>
      </c>
      <c r="T27" t="n">
        <v>9555.809999999999</v>
      </c>
      <c r="U27" t="n">
        <v>0.76</v>
      </c>
      <c r="V27" t="n">
        <v>0.95</v>
      </c>
      <c r="W27" t="n">
        <v>0.2</v>
      </c>
      <c r="X27" t="n">
        <v>0.58</v>
      </c>
      <c r="Y27" t="n">
        <v>1</v>
      </c>
      <c r="Z27" t="n">
        <v>10</v>
      </c>
      <c r="AA27" t="n">
        <v>267.0292464264762</v>
      </c>
      <c r="AB27" t="n">
        <v>365.3611954596321</v>
      </c>
      <c r="AC27" t="n">
        <v>330.4916357526225</v>
      </c>
      <c r="AD27" t="n">
        <v>267029.2464264762</v>
      </c>
      <c r="AE27" t="n">
        <v>365361.1954596321</v>
      </c>
      <c r="AF27" t="n">
        <v>4.67330135605654e-06</v>
      </c>
      <c r="AG27" t="n">
        <v>6.105324074074075</v>
      </c>
      <c r="AH27" t="n">
        <v>330491.6357526225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4.7571</v>
      </c>
      <c r="E28" t="n">
        <v>21.02</v>
      </c>
      <c r="F28" t="n">
        <v>17.81</v>
      </c>
      <c r="G28" t="n">
        <v>53.42</v>
      </c>
      <c r="H28" t="n">
        <v>0.68</v>
      </c>
      <c r="I28" t="n">
        <v>20</v>
      </c>
      <c r="J28" t="n">
        <v>195.64</v>
      </c>
      <c r="K28" t="n">
        <v>53.44</v>
      </c>
      <c r="L28" t="n">
        <v>7.5</v>
      </c>
      <c r="M28" t="n">
        <v>18</v>
      </c>
      <c r="N28" t="n">
        <v>39.7</v>
      </c>
      <c r="O28" t="n">
        <v>24362.73</v>
      </c>
      <c r="P28" t="n">
        <v>195.74</v>
      </c>
      <c r="Q28" t="n">
        <v>1319.17</v>
      </c>
      <c r="R28" t="n">
        <v>77.90000000000001</v>
      </c>
      <c r="S28" t="n">
        <v>59.92</v>
      </c>
      <c r="T28" t="n">
        <v>8853.870000000001</v>
      </c>
      <c r="U28" t="n">
        <v>0.77</v>
      </c>
      <c r="V28" t="n">
        <v>0.95</v>
      </c>
      <c r="W28" t="n">
        <v>0.2</v>
      </c>
      <c r="X28" t="n">
        <v>0.53</v>
      </c>
      <c r="Y28" t="n">
        <v>1</v>
      </c>
      <c r="Z28" t="n">
        <v>10</v>
      </c>
      <c r="AA28" t="n">
        <v>264.5214552159146</v>
      </c>
      <c r="AB28" t="n">
        <v>361.929924889402</v>
      </c>
      <c r="AC28" t="n">
        <v>327.3878408297966</v>
      </c>
      <c r="AD28" t="n">
        <v>264521.4552159146</v>
      </c>
      <c r="AE28" t="n">
        <v>361929.924889402</v>
      </c>
      <c r="AF28" t="n">
        <v>4.691447418257448e-06</v>
      </c>
      <c r="AG28" t="n">
        <v>6.082175925925926</v>
      </c>
      <c r="AH28" t="n">
        <v>327387.8408297966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4.774</v>
      </c>
      <c r="E29" t="n">
        <v>20.95</v>
      </c>
      <c r="F29" t="n">
        <v>17.77</v>
      </c>
      <c r="G29" t="n">
        <v>56.12</v>
      </c>
      <c r="H29" t="n">
        <v>0.7</v>
      </c>
      <c r="I29" t="n">
        <v>19</v>
      </c>
      <c r="J29" t="n">
        <v>196.03</v>
      </c>
      <c r="K29" t="n">
        <v>53.44</v>
      </c>
      <c r="L29" t="n">
        <v>7.75</v>
      </c>
      <c r="M29" t="n">
        <v>17</v>
      </c>
      <c r="N29" t="n">
        <v>39.84</v>
      </c>
      <c r="O29" t="n">
        <v>24410.52</v>
      </c>
      <c r="P29" t="n">
        <v>193.85</v>
      </c>
      <c r="Q29" t="n">
        <v>1319.13</v>
      </c>
      <c r="R29" t="n">
        <v>76.62</v>
      </c>
      <c r="S29" t="n">
        <v>59.92</v>
      </c>
      <c r="T29" t="n">
        <v>8218.540000000001</v>
      </c>
      <c r="U29" t="n">
        <v>0.78</v>
      </c>
      <c r="V29" t="n">
        <v>0.96</v>
      </c>
      <c r="W29" t="n">
        <v>0.2</v>
      </c>
      <c r="X29" t="n">
        <v>0.49</v>
      </c>
      <c r="Y29" t="n">
        <v>1</v>
      </c>
      <c r="Z29" t="n">
        <v>10</v>
      </c>
      <c r="AA29" t="n">
        <v>262.9683719345292</v>
      </c>
      <c r="AB29" t="n">
        <v>359.8049278266117</v>
      </c>
      <c r="AC29" t="n">
        <v>325.4656505042269</v>
      </c>
      <c r="AD29" t="n">
        <v>262968.3719345292</v>
      </c>
      <c r="AE29" t="n">
        <v>359804.9278266117</v>
      </c>
      <c r="AF29" t="n">
        <v>4.708114181909369e-06</v>
      </c>
      <c r="AG29" t="n">
        <v>6.061921296296297</v>
      </c>
      <c r="AH29" t="n">
        <v>325465.6505042269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4.7855</v>
      </c>
      <c r="E30" t="n">
        <v>20.9</v>
      </c>
      <c r="F30" t="n">
        <v>17.72</v>
      </c>
      <c r="G30" t="n">
        <v>55.96</v>
      </c>
      <c r="H30" t="n">
        <v>0.72</v>
      </c>
      <c r="I30" t="n">
        <v>19</v>
      </c>
      <c r="J30" t="n">
        <v>196.41</v>
      </c>
      <c r="K30" t="n">
        <v>53.44</v>
      </c>
      <c r="L30" t="n">
        <v>8</v>
      </c>
      <c r="M30" t="n">
        <v>17</v>
      </c>
      <c r="N30" t="n">
        <v>39.98</v>
      </c>
      <c r="O30" t="n">
        <v>24458.36</v>
      </c>
      <c r="P30" t="n">
        <v>191.49</v>
      </c>
      <c r="Q30" t="n">
        <v>1319.08</v>
      </c>
      <c r="R30" t="n">
        <v>74.70999999999999</v>
      </c>
      <c r="S30" t="n">
        <v>59.92</v>
      </c>
      <c r="T30" t="n">
        <v>7266.37</v>
      </c>
      <c r="U30" t="n">
        <v>0.8</v>
      </c>
      <c r="V30" t="n">
        <v>0.96</v>
      </c>
      <c r="W30" t="n">
        <v>0.2</v>
      </c>
      <c r="X30" t="n">
        <v>0.44</v>
      </c>
      <c r="Y30" t="n">
        <v>1</v>
      </c>
      <c r="Z30" t="n">
        <v>10</v>
      </c>
      <c r="AA30" t="n">
        <v>261.3215164703078</v>
      </c>
      <c r="AB30" t="n">
        <v>357.5516275263286</v>
      </c>
      <c r="AC30" t="n">
        <v>323.4274020220761</v>
      </c>
      <c r="AD30" t="n">
        <v>261321.5164703078</v>
      </c>
      <c r="AE30" t="n">
        <v>357551.6275263286</v>
      </c>
      <c r="AF30" t="n">
        <v>4.719455470784936e-06</v>
      </c>
      <c r="AG30" t="n">
        <v>6.047453703703703</v>
      </c>
      <c r="AH30" t="n">
        <v>323427.4020220761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4.7648</v>
      </c>
      <c r="E31" t="n">
        <v>20.99</v>
      </c>
      <c r="F31" t="n">
        <v>17.85</v>
      </c>
      <c r="G31" t="n">
        <v>59.5</v>
      </c>
      <c r="H31" t="n">
        <v>0.74</v>
      </c>
      <c r="I31" t="n">
        <v>18</v>
      </c>
      <c r="J31" t="n">
        <v>196.8</v>
      </c>
      <c r="K31" t="n">
        <v>53.44</v>
      </c>
      <c r="L31" t="n">
        <v>8.25</v>
      </c>
      <c r="M31" t="n">
        <v>16</v>
      </c>
      <c r="N31" t="n">
        <v>40.12</v>
      </c>
      <c r="O31" t="n">
        <v>24506.24</v>
      </c>
      <c r="P31" t="n">
        <v>190.96</v>
      </c>
      <c r="Q31" t="n">
        <v>1319.1</v>
      </c>
      <c r="R31" t="n">
        <v>79.63</v>
      </c>
      <c r="S31" t="n">
        <v>59.92</v>
      </c>
      <c r="T31" t="n">
        <v>9728.969999999999</v>
      </c>
      <c r="U31" t="n">
        <v>0.75</v>
      </c>
      <c r="V31" t="n">
        <v>0.95</v>
      </c>
      <c r="W31" t="n">
        <v>0.19</v>
      </c>
      <c r="X31" t="n">
        <v>0.57</v>
      </c>
      <c r="Y31" t="n">
        <v>1</v>
      </c>
      <c r="Z31" t="n">
        <v>10</v>
      </c>
      <c r="AA31" t="n">
        <v>261.9606318138204</v>
      </c>
      <c r="AB31" t="n">
        <v>358.4260933351016</v>
      </c>
      <c r="AC31" t="n">
        <v>324.2184100413802</v>
      </c>
      <c r="AD31" t="n">
        <v>261960.6318138205</v>
      </c>
      <c r="AE31" t="n">
        <v>358426.0933351016</v>
      </c>
      <c r="AF31" t="n">
        <v>4.699041150808915e-06</v>
      </c>
      <c r="AG31" t="n">
        <v>6.07349537037037</v>
      </c>
      <c r="AH31" t="n">
        <v>324218.4100413802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4.7966</v>
      </c>
      <c r="E32" t="n">
        <v>20.85</v>
      </c>
      <c r="F32" t="n">
        <v>17.75</v>
      </c>
      <c r="G32" t="n">
        <v>62.64</v>
      </c>
      <c r="H32" t="n">
        <v>0.77</v>
      </c>
      <c r="I32" t="n">
        <v>17</v>
      </c>
      <c r="J32" t="n">
        <v>197.19</v>
      </c>
      <c r="K32" t="n">
        <v>53.44</v>
      </c>
      <c r="L32" t="n">
        <v>8.5</v>
      </c>
      <c r="M32" t="n">
        <v>15</v>
      </c>
      <c r="N32" t="n">
        <v>40.26</v>
      </c>
      <c r="O32" t="n">
        <v>24554.18</v>
      </c>
      <c r="P32" t="n">
        <v>188.49</v>
      </c>
      <c r="Q32" t="n">
        <v>1319.08</v>
      </c>
      <c r="R32" t="n">
        <v>76.04000000000001</v>
      </c>
      <c r="S32" t="n">
        <v>59.92</v>
      </c>
      <c r="T32" t="n">
        <v>7941.7</v>
      </c>
      <c r="U32" t="n">
        <v>0.79</v>
      </c>
      <c r="V32" t="n">
        <v>0.96</v>
      </c>
      <c r="W32" t="n">
        <v>0.19</v>
      </c>
      <c r="X32" t="n">
        <v>0.47</v>
      </c>
      <c r="Y32" t="n">
        <v>1</v>
      </c>
      <c r="Z32" t="n">
        <v>10</v>
      </c>
      <c r="AA32" t="n">
        <v>259.5587980031432</v>
      </c>
      <c r="AB32" t="n">
        <v>355.1397983539038</v>
      </c>
      <c r="AC32" t="n">
        <v>321.2457544408439</v>
      </c>
      <c r="AD32" t="n">
        <v>259558.7980031433</v>
      </c>
      <c r="AE32" t="n">
        <v>355139.7983539038</v>
      </c>
      <c r="AF32" t="n">
        <v>4.730402280047439e-06</v>
      </c>
      <c r="AG32" t="n">
        <v>6.032986111111112</v>
      </c>
      <c r="AH32" t="n">
        <v>321245.7544408439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4.7958</v>
      </c>
      <c r="E33" t="n">
        <v>20.85</v>
      </c>
      <c r="F33" t="n">
        <v>17.75</v>
      </c>
      <c r="G33" t="n">
        <v>62.65</v>
      </c>
      <c r="H33" t="n">
        <v>0.79</v>
      </c>
      <c r="I33" t="n">
        <v>17</v>
      </c>
      <c r="J33" t="n">
        <v>197.58</v>
      </c>
      <c r="K33" t="n">
        <v>53.44</v>
      </c>
      <c r="L33" t="n">
        <v>8.75</v>
      </c>
      <c r="M33" t="n">
        <v>13</v>
      </c>
      <c r="N33" t="n">
        <v>40.39</v>
      </c>
      <c r="O33" t="n">
        <v>24602.15</v>
      </c>
      <c r="P33" t="n">
        <v>185.16</v>
      </c>
      <c r="Q33" t="n">
        <v>1319.08</v>
      </c>
      <c r="R33" t="n">
        <v>75.92</v>
      </c>
      <c r="S33" t="n">
        <v>59.92</v>
      </c>
      <c r="T33" t="n">
        <v>7879.56</v>
      </c>
      <c r="U33" t="n">
        <v>0.79</v>
      </c>
      <c r="V33" t="n">
        <v>0.96</v>
      </c>
      <c r="W33" t="n">
        <v>0.2</v>
      </c>
      <c r="X33" t="n">
        <v>0.47</v>
      </c>
      <c r="Y33" t="n">
        <v>1</v>
      </c>
      <c r="Z33" t="n">
        <v>10</v>
      </c>
      <c r="AA33" t="n">
        <v>257.9021874346189</v>
      </c>
      <c r="AB33" t="n">
        <v>352.8731506893816</v>
      </c>
      <c r="AC33" t="n">
        <v>319.19543244827</v>
      </c>
      <c r="AD33" t="n">
        <v>257902.1874346189</v>
      </c>
      <c r="AE33" t="n">
        <v>352873.1506893816</v>
      </c>
      <c r="AF33" t="n">
        <v>4.729613320821313e-06</v>
      </c>
      <c r="AG33" t="n">
        <v>6.032986111111112</v>
      </c>
      <c r="AH33" t="n">
        <v>319195.43244827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4.8133</v>
      </c>
      <c r="E34" t="n">
        <v>20.78</v>
      </c>
      <c r="F34" t="n">
        <v>17.71</v>
      </c>
      <c r="G34" t="n">
        <v>66.42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183.3</v>
      </c>
      <c r="Q34" t="n">
        <v>1319.11</v>
      </c>
      <c r="R34" t="n">
        <v>74.67</v>
      </c>
      <c r="S34" t="n">
        <v>59.92</v>
      </c>
      <c r="T34" t="n">
        <v>7259.01</v>
      </c>
      <c r="U34" t="n">
        <v>0.8</v>
      </c>
      <c r="V34" t="n">
        <v>0.96</v>
      </c>
      <c r="W34" t="n">
        <v>0.19</v>
      </c>
      <c r="X34" t="n">
        <v>0.43</v>
      </c>
      <c r="Y34" t="n">
        <v>1</v>
      </c>
      <c r="Z34" t="n">
        <v>10</v>
      </c>
      <c r="AA34" t="n">
        <v>256.3832721723521</v>
      </c>
      <c r="AB34" t="n">
        <v>350.7949038177372</v>
      </c>
      <c r="AC34" t="n">
        <v>317.3155305412168</v>
      </c>
      <c r="AD34" t="n">
        <v>256383.2721723521</v>
      </c>
      <c r="AE34" t="n">
        <v>350794.9038177372</v>
      </c>
      <c r="AF34" t="n">
        <v>4.746871803892829e-06</v>
      </c>
      <c r="AG34" t="n">
        <v>6.012731481481482</v>
      </c>
      <c r="AH34" t="n">
        <v>317315.5305412168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4.8111</v>
      </c>
      <c r="E35" t="n">
        <v>20.79</v>
      </c>
      <c r="F35" t="n">
        <v>17.72</v>
      </c>
      <c r="G35" t="n">
        <v>66.45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182.22</v>
      </c>
      <c r="Q35" t="n">
        <v>1319.08</v>
      </c>
      <c r="R35" t="n">
        <v>74.92</v>
      </c>
      <c r="S35" t="n">
        <v>59.92</v>
      </c>
      <c r="T35" t="n">
        <v>7386.79</v>
      </c>
      <c r="U35" t="n">
        <v>0.8</v>
      </c>
      <c r="V35" t="n">
        <v>0.96</v>
      </c>
      <c r="W35" t="n">
        <v>0.2</v>
      </c>
      <c r="X35" t="n">
        <v>0.44</v>
      </c>
      <c r="Y35" t="n">
        <v>1</v>
      </c>
      <c r="Z35" t="n">
        <v>10</v>
      </c>
      <c r="AA35" t="n">
        <v>255.9247428103638</v>
      </c>
      <c r="AB35" t="n">
        <v>350.1675237157773</v>
      </c>
      <c r="AC35" t="n">
        <v>316.7480267156543</v>
      </c>
      <c r="AD35" t="n">
        <v>255924.7428103638</v>
      </c>
      <c r="AE35" t="n">
        <v>350167.5237157773</v>
      </c>
      <c r="AF35" t="n">
        <v>4.744702166020981e-06</v>
      </c>
      <c r="AG35" t="n">
        <v>6.015625</v>
      </c>
      <c r="AH35" t="n">
        <v>316748.0267156543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4.8269</v>
      </c>
      <c r="E36" t="n">
        <v>20.72</v>
      </c>
      <c r="F36" t="n">
        <v>17.69</v>
      </c>
      <c r="G36" t="n">
        <v>70.76000000000001</v>
      </c>
      <c r="H36" t="n">
        <v>0.85</v>
      </c>
      <c r="I36" t="n">
        <v>15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180.78</v>
      </c>
      <c r="Q36" t="n">
        <v>1319.1</v>
      </c>
      <c r="R36" t="n">
        <v>73.65000000000001</v>
      </c>
      <c r="S36" t="n">
        <v>59.92</v>
      </c>
      <c r="T36" t="n">
        <v>6756.83</v>
      </c>
      <c r="U36" t="n">
        <v>0.8100000000000001</v>
      </c>
      <c r="V36" t="n">
        <v>0.96</v>
      </c>
      <c r="W36" t="n">
        <v>0.2</v>
      </c>
      <c r="X36" t="n">
        <v>0.41</v>
      </c>
      <c r="Y36" t="n">
        <v>1</v>
      </c>
      <c r="Z36" t="n">
        <v>10</v>
      </c>
      <c r="AA36" t="n">
        <v>254.5272828281624</v>
      </c>
      <c r="AB36" t="n">
        <v>348.2554573165471</v>
      </c>
      <c r="AC36" t="n">
        <v>315.0184452499639</v>
      </c>
      <c r="AD36" t="n">
        <v>254527.2828281624</v>
      </c>
      <c r="AE36" t="n">
        <v>348255.4573165471</v>
      </c>
      <c r="AF36" t="n">
        <v>4.760284110736978e-06</v>
      </c>
      <c r="AG36" t="n">
        <v>5.99537037037037</v>
      </c>
      <c r="AH36" t="n">
        <v>315018.4452499639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4.8259</v>
      </c>
      <c r="E37" t="n">
        <v>20.72</v>
      </c>
      <c r="F37" t="n">
        <v>17.69</v>
      </c>
      <c r="G37" t="n">
        <v>70.78</v>
      </c>
      <c r="H37" t="n">
        <v>0.87</v>
      </c>
      <c r="I37" t="n">
        <v>15</v>
      </c>
      <c r="J37" t="n">
        <v>199.14</v>
      </c>
      <c r="K37" t="n">
        <v>53.44</v>
      </c>
      <c r="L37" t="n">
        <v>9.75</v>
      </c>
      <c r="M37" t="n">
        <v>0</v>
      </c>
      <c r="N37" t="n">
        <v>40.95</v>
      </c>
      <c r="O37" t="n">
        <v>24794.55</v>
      </c>
      <c r="P37" t="n">
        <v>181.13</v>
      </c>
      <c r="Q37" t="n">
        <v>1319.08</v>
      </c>
      <c r="R37" t="n">
        <v>73.65000000000001</v>
      </c>
      <c r="S37" t="n">
        <v>59.92</v>
      </c>
      <c r="T37" t="n">
        <v>6754.69</v>
      </c>
      <c r="U37" t="n">
        <v>0.8100000000000001</v>
      </c>
      <c r="V37" t="n">
        <v>0.96</v>
      </c>
      <c r="W37" t="n">
        <v>0.21</v>
      </c>
      <c r="X37" t="n">
        <v>0.42</v>
      </c>
      <c r="Y37" t="n">
        <v>1</v>
      </c>
      <c r="Z37" t="n">
        <v>10</v>
      </c>
      <c r="AA37" t="n">
        <v>254.7300062804615</v>
      </c>
      <c r="AB37" t="n">
        <v>348.5328324875101</v>
      </c>
      <c r="AC37" t="n">
        <v>315.2693481239087</v>
      </c>
      <c r="AD37" t="n">
        <v>254730.0062804614</v>
      </c>
      <c r="AE37" t="n">
        <v>348532.8324875101</v>
      </c>
      <c r="AF37" t="n">
        <v>4.75929791170432e-06</v>
      </c>
      <c r="AG37" t="n">
        <v>5.99537037037037</v>
      </c>
      <c r="AH37" t="n">
        <v>315269.3481239087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3.654</v>
      </c>
      <c r="E2" t="n">
        <v>27.37</v>
      </c>
      <c r="F2" t="n">
        <v>21.68</v>
      </c>
      <c r="G2" t="n">
        <v>8.609999999999999</v>
      </c>
      <c r="H2" t="n">
        <v>0.15</v>
      </c>
      <c r="I2" t="n">
        <v>151</v>
      </c>
      <c r="J2" t="n">
        <v>116.05</v>
      </c>
      <c r="K2" t="n">
        <v>43.4</v>
      </c>
      <c r="L2" t="n">
        <v>1</v>
      </c>
      <c r="M2" t="n">
        <v>149</v>
      </c>
      <c r="N2" t="n">
        <v>16.65</v>
      </c>
      <c r="O2" t="n">
        <v>14546.17</v>
      </c>
      <c r="P2" t="n">
        <v>207.92</v>
      </c>
      <c r="Q2" t="n">
        <v>1319.66</v>
      </c>
      <c r="R2" t="n">
        <v>204.42</v>
      </c>
      <c r="S2" t="n">
        <v>59.92</v>
      </c>
      <c r="T2" t="n">
        <v>71460.98</v>
      </c>
      <c r="U2" t="n">
        <v>0.29</v>
      </c>
      <c r="V2" t="n">
        <v>0.78</v>
      </c>
      <c r="W2" t="n">
        <v>0.4</v>
      </c>
      <c r="X2" t="n">
        <v>4.39</v>
      </c>
      <c r="Y2" t="n">
        <v>1</v>
      </c>
      <c r="Z2" t="n">
        <v>10</v>
      </c>
      <c r="AA2" t="n">
        <v>326.7340741397436</v>
      </c>
      <c r="AB2" t="n">
        <v>447.0519747280256</v>
      </c>
      <c r="AC2" t="n">
        <v>404.3859617013694</v>
      </c>
      <c r="AD2" t="n">
        <v>326734.0741397436</v>
      </c>
      <c r="AE2" t="n">
        <v>447051.9747280256</v>
      </c>
      <c r="AF2" t="n">
        <v>4.194780954331166e-06</v>
      </c>
      <c r="AG2" t="n">
        <v>7.919560185185186</v>
      </c>
      <c r="AH2" t="n">
        <v>404385.9617013694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3.953</v>
      </c>
      <c r="E3" t="n">
        <v>25.3</v>
      </c>
      <c r="F3" t="n">
        <v>20.51</v>
      </c>
      <c r="G3" t="n">
        <v>10.89</v>
      </c>
      <c r="H3" t="n">
        <v>0.19</v>
      </c>
      <c r="I3" t="n">
        <v>113</v>
      </c>
      <c r="J3" t="n">
        <v>116.37</v>
      </c>
      <c r="K3" t="n">
        <v>43.4</v>
      </c>
      <c r="L3" t="n">
        <v>1.25</v>
      </c>
      <c r="M3" t="n">
        <v>111</v>
      </c>
      <c r="N3" t="n">
        <v>16.72</v>
      </c>
      <c r="O3" t="n">
        <v>14585.96</v>
      </c>
      <c r="P3" t="n">
        <v>193.99</v>
      </c>
      <c r="Q3" t="n">
        <v>1319.37</v>
      </c>
      <c r="R3" t="n">
        <v>166.16</v>
      </c>
      <c r="S3" t="n">
        <v>59.92</v>
      </c>
      <c r="T3" t="n">
        <v>52520.67</v>
      </c>
      <c r="U3" t="n">
        <v>0.36</v>
      </c>
      <c r="V3" t="n">
        <v>0.83</v>
      </c>
      <c r="W3" t="n">
        <v>0.34</v>
      </c>
      <c r="X3" t="n">
        <v>3.23</v>
      </c>
      <c r="Y3" t="n">
        <v>1</v>
      </c>
      <c r="Z3" t="n">
        <v>10</v>
      </c>
      <c r="AA3" t="n">
        <v>300.9126676020717</v>
      </c>
      <c r="AB3" t="n">
        <v>411.7219871431244</v>
      </c>
      <c r="AC3" t="n">
        <v>372.427818545622</v>
      </c>
      <c r="AD3" t="n">
        <v>300912.6676020717</v>
      </c>
      <c r="AE3" t="n">
        <v>411721.9871431243</v>
      </c>
      <c r="AF3" t="n">
        <v>4.538032050484701e-06</v>
      </c>
      <c r="AG3" t="n">
        <v>7.320601851851852</v>
      </c>
      <c r="AH3" t="n">
        <v>372427.818545622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4.1549</v>
      </c>
      <c r="E4" t="n">
        <v>24.07</v>
      </c>
      <c r="F4" t="n">
        <v>19.83</v>
      </c>
      <c r="G4" t="n">
        <v>13.22</v>
      </c>
      <c r="H4" t="n">
        <v>0.23</v>
      </c>
      <c r="I4" t="n">
        <v>90</v>
      </c>
      <c r="J4" t="n">
        <v>116.69</v>
      </c>
      <c r="K4" t="n">
        <v>43.4</v>
      </c>
      <c r="L4" t="n">
        <v>1.5</v>
      </c>
      <c r="M4" t="n">
        <v>88</v>
      </c>
      <c r="N4" t="n">
        <v>16.79</v>
      </c>
      <c r="O4" t="n">
        <v>14625.77</v>
      </c>
      <c r="P4" t="n">
        <v>184.9</v>
      </c>
      <c r="Q4" t="n">
        <v>1319.2</v>
      </c>
      <c r="R4" t="n">
        <v>143.91</v>
      </c>
      <c r="S4" t="n">
        <v>59.92</v>
      </c>
      <c r="T4" t="n">
        <v>41511.42</v>
      </c>
      <c r="U4" t="n">
        <v>0.42</v>
      </c>
      <c r="V4" t="n">
        <v>0.86</v>
      </c>
      <c r="W4" t="n">
        <v>0.31</v>
      </c>
      <c r="X4" t="n">
        <v>2.56</v>
      </c>
      <c r="Y4" t="n">
        <v>1</v>
      </c>
      <c r="Z4" t="n">
        <v>10</v>
      </c>
      <c r="AA4" t="n">
        <v>274.9826595372865</v>
      </c>
      <c r="AB4" t="n">
        <v>376.2434061576656</v>
      </c>
      <c r="AC4" t="n">
        <v>340.3352635349142</v>
      </c>
      <c r="AD4" t="n">
        <v>274982.6595372865</v>
      </c>
      <c r="AE4" t="n">
        <v>376243.4061576655</v>
      </c>
      <c r="AF4" t="n">
        <v>4.76981264016162e-06</v>
      </c>
      <c r="AG4" t="n">
        <v>6.964699074074074</v>
      </c>
      <c r="AH4" t="n">
        <v>340335.2635349142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4.3103</v>
      </c>
      <c r="E5" t="n">
        <v>23.2</v>
      </c>
      <c r="F5" t="n">
        <v>19.35</v>
      </c>
      <c r="G5" t="n">
        <v>15.69</v>
      </c>
      <c r="H5" t="n">
        <v>0.26</v>
      </c>
      <c r="I5" t="n">
        <v>74</v>
      </c>
      <c r="J5" t="n">
        <v>117.01</v>
      </c>
      <c r="K5" t="n">
        <v>43.4</v>
      </c>
      <c r="L5" t="n">
        <v>1.75</v>
      </c>
      <c r="M5" t="n">
        <v>72</v>
      </c>
      <c r="N5" t="n">
        <v>16.86</v>
      </c>
      <c r="O5" t="n">
        <v>14665.62</v>
      </c>
      <c r="P5" t="n">
        <v>177.49</v>
      </c>
      <c r="Q5" t="n">
        <v>1319.28</v>
      </c>
      <c r="R5" t="n">
        <v>127.98</v>
      </c>
      <c r="S5" t="n">
        <v>59.92</v>
      </c>
      <c r="T5" t="n">
        <v>33626.07</v>
      </c>
      <c r="U5" t="n">
        <v>0.47</v>
      </c>
      <c r="V5" t="n">
        <v>0.88</v>
      </c>
      <c r="W5" t="n">
        <v>0.28</v>
      </c>
      <c r="X5" t="n">
        <v>2.07</v>
      </c>
      <c r="Y5" t="n">
        <v>1</v>
      </c>
      <c r="Z5" t="n">
        <v>10</v>
      </c>
      <c r="AA5" t="n">
        <v>264.3875229764595</v>
      </c>
      <c r="AB5" t="n">
        <v>361.7466728907061</v>
      </c>
      <c r="AC5" t="n">
        <v>327.2220781446605</v>
      </c>
      <c r="AD5" t="n">
        <v>264387.5229764595</v>
      </c>
      <c r="AE5" t="n">
        <v>361746.6728907061</v>
      </c>
      <c r="AF5" t="n">
        <v>4.94821137040329e-06</v>
      </c>
      <c r="AG5" t="n">
        <v>6.712962962962963</v>
      </c>
      <c r="AH5" t="n">
        <v>327222.0781446606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4.4239</v>
      </c>
      <c r="E6" t="n">
        <v>22.6</v>
      </c>
      <c r="F6" t="n">
        <v>19.02</v>
      </c>
      <c r="G6" t="n">
        <v>18.11</v>
      </c>
      <c r="H6" t="n">
        <v>0.3</v>
      </c>
      <c r="I6" t="n">
        <v>63</v>
      </c>
      <c r="J6" t="n">
        <v>117.34</v>
      </c>
      <c r="K6" t="n">
        <v>43.4</v>
      </c>
      <c r="L6" t="n">
        <v>2</v>
      </c>
      <c r="M6" t="n">
        <v>61</v>
      </c>
      <c r="N6" t="n">
        <v>16.94</v>
      </c>
      <c r="O6" t="n">
        <v>14705.49</v>
      </c>
      <c r="P6" t="n">
        <v>171.95</v>
      </c>
      <c r="Q6" t="n">
        <v>1319.18</v>
      </c>
      <c r="R6" t="n">
        <v>117.04</v>
      </c>
      <c r="S6" t="n">
        <v>59.92</v>
      </c>
      <c r="T6" t="n">
        <v>28209.38</v>
      </c>
      <c r="U6" t="n">
        <v>0.51</v>
      </c>
      <c r="V6" t="n">
        <v>0.89</v>
      </c>
      <c r="W6" t="n">
        <v>0.27</v>
      </c>
      <c r="X6" t="n">
        <v>1.74</v>
      </c>
      <c r="Y6" t="n">
        <v>1</v>
      </c>
      <c r="Z6" t="n">
        <v>10</v>
      </c>
      <c r="AA6" t="n">
        <v>246.1387079578862</v>
      </c>
      <c r="AB6" t="n">
        <v>336.7778391012365</v>
      </c>
      <c r="AC6" t="n">
        <v>304.6362348081805</v>
      </c>
      <c r="AD6" t="n">
        <v>246138.7079578862</v>
      </c>
      <c r="AE6" t="n">
        <v>336777.8391012364</v>
      </c>
      <c r="AF6" t="n">
        <v>5.078623827002092e-06</v>
      </c>
      <c r="AG6" t="n">
        <v>6.539351851851852</v>
      </c>
      <c r="AH6" t="n">
        <v>304636.2348081805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4.5659</v>
      </c>
      <c r="E7" t="n">
        <v>21.9</v>
      </c>
      <c r="F7" t="n">
        <v>18.53</v>
      </c>
      <c r="G7" t="n">
        <v>20.59</v>
      </c>
      <c r="H7" t="n">
        <v>0.34</v>
      </c>
      <c r="I7" t="n">
        <v>54</v>
      </c>
      <c r="J7" t="n">
        <v>117.66</v>
      </c>
      <c r="K7" t="n">
        <v>43.4</v>
      </c>
      <c r="L7" t="n">
        <v>2.25</v>
      </c>
      <c r="M7" t="n">
        <v>52</v>
      </c>
      <c r="N7" t="n">
        <v>17.01</v>
      </c>
      <c r="O7" t="n">
        <v>14745.39</v>
      </c>
      <c r="P7" t="n">
        <v>163.87</v>
      </c>
      <c r="Q7" t="n">
        <v>1319.11</v>
      </c>
      <c r="R7" t="n">
        <v>100.89</v>
      </c>
      <c r="S7" t="n">
        <v>59.92</v>
      </c>
      <c r="T7" t="n">
        <v>20180.63</v>
      </c>
      <c r="U7" t="n">
        <v>0.59</v>
      </c>
      <c r="V7" t="n">
        <v>0.92</v>
      </c>
      <c r="W7" t="n">
        <v>0.24</v>
      </c>
      <c r="X7" t="n">
        <v>1.25</v>
      </c>
      <c r="Y7" t="n">
        <v>1</v>
      </c>
      <c r="Z7" t="n">
        <v>10</v>
      </c>
      <c r="AA7" t="n">
        <v>236.5901674894061</v>
      </c>
      <c r="AB7" t="n">
        <v>323.7131047803936</v>
      </c>
      <c r="AC7" t="n">
        <v>292.818380394445</v>
      </c>
      <c r="AD7" t="n">
        <v>236590.1674894061</v>
      </c>
      <c r="AE7" t="n">
        <v>323713.1047803935</v>
      </c>
      <c r="AF7" t="n">
        <v>5.241639397750594e-06</v>
      </c>
      <c r="AG7" t="n">
        <v>6.336805555555554</v>
      </c>
      <c r="AH7" t="n">
        <v>292818.380394445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4.5526</v>
      </c>
      <c r="E8" t="n">
        <v>21.97</v>
      </c>
      <c r="F8" t="n">
        <v>18.73</v>
      </c>
      <c r="G8" t="n">
        <v>23.42</v>
      </c>
      <c r="H8" t="n">
        <v>0.37</v>
      </c>
      <c r="I8" t="n">
        <v>48</v>
      </c>
      <c r="J8" t="n">
        <v>117.98</v>
      </c>
      <c r="K8" t="n">
        <v>43.4</v>
      </c>
      <c r="L8" t="n">
        <v>2.5</v>
      </c>
      <c r="M8" t="n">
        <v>46</v>
      </c>
      <c r="N8" t="n">
        <v>17.08</v>
      </c>
      <c r="O8" t="n">
        <v>14785.31</v>
      </c>
      <c r="P8" t="n">
        <v>163.73</v>
      </c>
      <c r="Q8" t="n">
        <v>1319.11</v>
      </c>
      <c r="R8" t="n">
        <v>108.39</v>
      </c>
      <c r="S8" t="n">
        <v>59.92</v>
      </c>
      <c r="T8" t="n">
        <v>23961.72</v>
      </c>
      <c r="U8" t="n">
        <v>0.55</v>
      </c>
      <c r="V8" t="n">
        <v>0.91</v>
      </c>
      <c r="W8" t="n">
        <v>0.25</v>
      </c>
      <c r="X8" t="n">
        <v>1.46</v>
      </c>
      <c r="Y8" t="n">
        <v>1</v>
      </c>
      <c r="Z8" t="n">
        <v>10</v>
      </c>
      <c r="AA8" t="n">
        <v>237.2725926680692</v>
      </c>
      <c r="AB8" t="n">
        <v>324.6468290163141</v>
      </c>
      <c r="AC8" t="n">
        <v>293.6629912997797</v>
      </c>
      <c r="AD8" t="n">
        <v>237272.5926680692</v>
      </c>
      <c r="AE8" t="n">
        <v>324646.8290163141</v>
      </c>
      <c r="AF8" t="n">
        <v>5.226371037955136e-06</v>
      </c>
      <c r="AG8" t="n">
        <v>6.357060185185184</v>
      </c>
      <c r="AH8" t="n">
        <v>293662.9912997797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4.6214</v>
      </c>
      <c r="E9" t="n">
        <v>21.64</v>
      </c>
      <c r="F9" t="n">
        <v>18.53</v>
      </c>
      <c r="G9" t="n">
        <v>25.85</v>
      </c>
      <c r="H9" t="n">
        <v>0.41</v>
      </c>
      <c r="I9" t="n">
        <v>43</v>
      </c>
      <c r="J9" t="n">
        <v>118.31</v>
      </c>
      <c r="K9" t="n">
        <v>43.4</v>
      </c>
      <c r="L9" t="n">
        <v>2.75</v>
      </c>
      <c r="M9" t="n">
        <v>41</v>
      </c>
      <c r="N9" t="n">
        <v>17.16</v>
      </c>
      <c r="O9" t="n">
        <v>14825.26</v>
      </c>
      <c r="P9" t="n">
        <v>158.85</v>
      </c>
      <c r="Q9" t="n">
        <v>1319.18</v>
      </c>
      <c r="R9" t="n">
        <v>101.53</v>
      </c>
      <c r="S9" t="n">
        <v>59.92</v>
      </c>
      <c r="T9" t="n">
        <v>20554.46</v>
      </c>
      <c r="U9" t="n">
        <v>0.59</v>
      </c>
      <c r="V9" t="n">
        <v>0.92</v>
      </c>
      <c r="W9" t="n">
        <v>0.23</v>
      </c>
      <c r="X9" t="n">
        <v>1.25</v>
      </c>
      <c r="Y9" t="n">
        <v>1</v>
      </c>
      <c r="Z9" t="n">
        <v>10</v>
      </c>
      <c r="AA9" t="n">
        <v>232.4808081798574</v>
      </c>
      <c r="AB9" t="n">
        <v>318.0904980809341</v>
      </c>
      <c r="AC9" t="n">
        <v>287.7323873870021</v>
      </c>
      <c r="AD9" t="n">
        <v>232480.8081798574</v>
      </c>
      <c r="AE9" t="n">
        <v>318090.4980809341</v>
      </c>
      <c r="AF9" t="n">
        <v>5.305353229979762e-06</v>
      </c>
      <c r="AG9" t="n">
        <v>6.261574074074075</v>
      </c>
      <c r="AH9" t="n">
        <v>287732.3873870021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4.6858</v>
      </c>
      <c r="E10" t="n">
        <v>21.34</v>
      </c>
      <c r="F10" t="n">
        <v>18.35</v>
      </c>
      <c r="G10" t="n">
        <v>28.97</v>
      </c>
      <c r="H10" t="n">
        <v>0.45</v>
      </c>
      <c r="I10" t="n">
        <v>38</v>
      </c>
      <c r="J10" t="n">
        <v>118.63</v>
      </c>
      <c r="K10" t="n">
        <v>43.4</v>
      </c>
      <c r="L10" t="n">
        <v>3</v>
      </c>
      <c r="M10" t="n">
        <v>36</v>
      </c>
      <c r="N10" t="n">
        <v>17.23</v>
      </c>
      <c r="O10" t="n">
        <v>14865.24</v>
      </c>
      <c r="P10" t="n">
        <v>154.46</v>
      </c>
      <c r="Q10" t="n">
        <v>1319.18</v>
      </c>
      <c r="R10" t="n">
        <v>95.37</v>
      </c>
      <c r="S10" t="n">
        <v>59.92</v>
      </c>
      <c r="T10" t="n">
        <v>17498.93</v>
      </c>
      <c r="U10" t="n">
        <v>0.63</v>
      </c>
      <c r="V10" t="n">
        <v>0.93</v>
      </c>
      <c r="W10" t="n">
        <v>0.23</v>
      </c>
      <c r="X10" t="n">
        <v>1.07</v>
      </c>
      <c r="Y10" t="n">
        <v>1</v>
      </c>
      <c r="Z10" t="n">
        <v>10</v>
      </c>
      <c r="AA10" t="n">
        <v>228.2286838716831</v>
      </c>
      <c r="AB10" t="n">
        <v>312.2725540120079</v>
      </c>
      <c r="AC10" t="n">
        <v>282.4696997344766</v>
      </c>
      <c r="AD10" t="n">
        <v>228228.6838716831</v>
      </c>
      <c r="AE10" t="n">
        <v>312272.5540120079</v>
      </c>
      <c r="AF10" t="n">
        <v>5.379284235305139e-06</v>
      </c>
      <c r="AG10" t="n">
        <v>6.174768518518519</v>
      </c>
      <c r="AH10" t="n">
        <v>282469.6997344766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4.7197</v>
      </c>
      <c r="E11" t="n">
        <v>21.19</v>
      </c>
      <c r="F11" t="n">
        <v>18.27</v>
      </c>
      <c r="G11" t="n">
        <v>31.32</v>
      </c>
      <c r="H11" t="n">
        <v>0.48</v>
      </c>
      <c r="I11" t="n">
        <v>35</v>
      </c>
      <c r="J11" t="n">
        <v>118.96</v>
      </c>
      <c r="K11" t="n">
        <v>43.4</v>
      </c>
      <c r="L11" t="n">
        <v>3.25</v>
      </c>
      <c r="M11" t="n">
        <v>33</v>
      </c>
      <c r="N11" t="n">
        <v>17.31</v>
      </c>
      <c r="O11" t="n">
        <v>14905.25</v>
      </c>
      <c r="P11" t="n">
        <v>150.44</v>
      </c>
      <c r="Q11" t="n">
        <v>1319.14</v>
      </c>
      <c r="R11" t="n">
        <v>92.98999999999999</v>
      </c>
      <c r="S11" t="n">
        <v>59.92</v>
      </c>
      <c r="T11" t="n">
        <v>16326.11</v>
      </c>
      <c r="U11" t="n">
        <v>0.64</v>
      </c>
      <c r="V11" t="n">
        <v>0.93</v>
      </c>
      <c r="W11" t="n">
        <v>0.22</v>
      </c>
      <c r="X11" t="n">
        <v>0.99</v>
      </c>
      <c r="Y11" t="n">
        <v>1</v>
      </c>
      <c r="Z11" t="n">
        <v>10</v>
      </c>
      <c r="AA11" t="n">
        <v>225.1893379122722</v>
      </c>
      <c r="AB11" t="n">
        <v>308.1139867838637</v>
      </c>
      <c r="AC11" t="n">
        <v>278.7080203259993</v>
      </c>
      <c r="AD11" t="n">
        <v>225189.3379122722</v>
      </c>
      <c r="AE11" t="n">
        <v>308113.9867838636</v>
      </c>
      <c r="AF11" t="n">
        <v>5.418201332828901e-06</v>
      </c>
      <c r="AG11" t="n">
        <v>6.131365740740741</v>
      </c>
      <c r="AH11" t="n">
        <v>278708.0203259993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4.774</v>
      </c>
      <c r="E12" t="n">
        <v>20.95</v>
      </c>
      <c r="F12" t="n">
        <v>18.12</v>
      </c>
      <c r="G12" t="n">
        <v>35.08</v>
      </c>
      <c r="H12" t="n">
        <v>0.52</v>
      </c>
      <c r="I12" t="n">
        <v>31</v>
      </c>
      <c r="J12" t="n">
        <v>119.28</v>
      </c>
      <c r="K12" t="n">
        <v>43.4</v>
      </c>
      <c r="L12" t="n">
        <v>3.5</v>
      </c>
      <c r="M12" t="n">
        <v>29</v>
      </c>
      <c r="N12" t="n">
        <v>17.38</v>
      </c>
      <c r="O12" t="n">
        <v>14945.29</v>
      </c>
      <c r="P12" t="n">
        <v>145.81</v>
      </c>
      <c r="Q12" t="n">
        <v>1319.15</v>
      </c>
      <c r="R12" t="n">
        <v>88.16</v>
      </c>
      <c r="S12" t="n">
        <v>59.92</v>
      </c>
      <c r="T12" t="n">
        <v>13932.13</v>
      </c>
      <c r="U12" t="n">
        <v>0.68</v>
      </c>
      <c r="V12" t="n">
        <v>0.9399999999999999</v>
      </c>
      <c r="W12" t="n">
        <v>0.21</v>
      </c>
      <c r="X12" t="n">
        <v>0.84</v>
      </c>
      <c r="Y12" t="n">
        <v>1</v>
      </c>
      <c r="Z12" t="n">
        <v>10</v>
      </c>
      <c r="AA12" t="n">
        <v>221.2861983497409</v>
      </c>
      <c r="AB12" t="n">
        <v>302.7735390400463</v>
      </c>
      <c r="AC12" t="n">
        <v>273.8772574194847</v>
      </c>
      <c r="AD12" t="n">
        <v>221286.1983497409</v>
      </c>
      <c r="AE12" t="n">
        <v>302773.5390400463</v>
      </c>
      <c r="AF12" t="n">
        <v>5.480537568685546e-06</v>
      </c>
      <c r="AG12" t="n">
        <v>6.061921296296297</v>
      </c>
      <c r="AH12" t="n">
        <v>273877.2574194847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4.7986</v>
      </c>
      <c r="E13" t="n">
        <v>20.84</v>
      </c>
      <c r="F13" t="n">
        <v>18.06</v>
      </c>
      <c r="G13" t="n">
        <v>37.37</v>
      </c>
      <c r="H13" t="n">
        <v>0.55</v>
      </c>
      <c r="I13" t="n">
        <v>29</v>
      </c>
      <c r="J13" t="n">
        <v>119.61</v>
      </c>
      <c r="K13" t="n">
        <v>43.4</v>
      </c>
      <c r="L13" t="n">
        <v>3.75</v>
      </c>
      <c r="M13" t="n">
        <v>26</v>
      </c>
      <c r="N13" t="n">
        <v>17.46</v>
      </c>
      <c r="O13" t="n">
        <v>14985.35</v>
      </c>
      <c r="P13" t="n">
        <v>142.22</v>
      </c>
      <c r="Q13" t="n">
        <v>1319.15</v>
      </c>
      <c r="R13" t="n">
        <v>86.17</v>
      </c>
      <c r="S13" t="n">
        <v>59.92</v>
      </c>
      <c r="T13" t="n">
        <v>12945.39</v>
      </c>
      <c r="U13" t="n">
        <v>0.7</v>
      </c>
      <c r="V13" t="n">
        <v>0.9399999999999999</v>
      </c>
      <c r="W13" t="n">
        <v>0.21</v>
      </c>
      <c r="X13" t="n">
        <v>0.78</v>
      </c>
      <c r="Y13" t="n">
        <v>1</v>
      </c>
      <c r="Z13" t="n">
        <v>10</v>
      </c>
      <c r="AA13" t="n">
        <v>218.8097215488142</v>
      </c>
      <c r="AB13" t="n">
        <v>299.3851142265745</v>
      </c>
      <c r="AC13" t="n">
        <v>270.8122191145254</v>
      </c>
      <c r="AD13" t="n">
        <v>218809.7215488142</v>
      </c>
      <c r="AE13" t="n">
        <v>299385.1142265745</v>
      </c>
      <c r="AF13" t="n">
        <v>5.508778294322259e-06</v>
      </c>
      <c r="AG13" t="n">
        <v>6.030092592592593</v>
      </c>
      <c r="AH13" t="n">
        <v>270812.2191145254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4.8204</v>
      </c>
      <c r="E14" t="n">
        <v>20.74</v>
      </c>
      <c r="F14" t="n">
        <v>18.02</v>
      </c>
      <c r="G14" t="n">
        <v>40.04</v>
      </c>
      <c r="H14" t="n">
        <v>0.59</v>
      </c>
      <c r="I14" t="n">
        <v>27</v>
      </c>
      <c r="J14" t="n">
        <v>119.93</v>
      </c>
      <c r="K14" t="n">
        <v>43.4</v>
      </c>
      <c r="L14" t="n">
        <v>4</v>
      </c>
      <c r="M14" t="n">
        <v>19</v>
      </c>
      <c r="N14" t="n">
        <v>17.53</v>
      </c>
      <c r="O14" t="n">
        <v>15025.44</v>
      </c>
      <c r="P14" t="n">
        <v>138.75</v>
      </c>
      <c r="Q14" t="n">
        <v>1319.25</v>
      </c>
      <c r="R14" t="n">
        <v>84.84</v>
      </c>
      <c r="S14" t="n">
        <v>59.92</v>
      </c>
      <c r="T14" t="n">
        <v>12289.67</v>
      </c>
      <c r="U14" t="n">
        <v>0.71</v>
      </c>
      <c r="V14" t="n">
        <v>0.9399999999999999</v>
      </c>
      <c r="W14" t="n">
        <v>0.2</v>
      </c>
      <c r="X14" t="n">
        <v>0.74</v>
      </c>
      <c r="Y14" t="n">
        <v>1</v>
      </c>
      <c r="Z14" t="n">
        <v>10</v>
      </c>
      <c r="AA14" t="n">
        <v>216.5160758425885</v>
      </c>
      <c r="AB14" t="n">
        <v>296.246846982811</v>
      </c>
      <c r="AC14" t="n">
        <v>267.97346369192</v>
      </c>
      <c r="AD14" t="n">
        <v>216516.0758425885</v>
      </c>
      <c r="AE14" t="n">
        <v>296246.8469828109</v>
      </c>
      <c r="AF14" t="n">
        <v>5.533804628423085e-06</v>
      </c>
      <c r="AG14" t="n">
        <v>6.001157407407407</v>
      </c>
      <c r="AH14" t="n">
        <v>267973.46369192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4.8235</v>
      </c>
      <c r="E15" t="n">
        <v>20.73</v>
      </c>
      <c r="F15" t="n">
        <v>18.03</v>
      </c>
      <c r="G15" t="n">
        <v>41.6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137.21</v>
      </c>
      <c r="Q15" t="n">
        <v>1319.17</v>
      </c>
      <c r="R15" t="n">
        <v>84.16</v>
      </c>
      <c r="S15" t="n">
        <v>59.92</v>
      </c>
      <c r="T15" t="n">
        <v>11957.2</v>
      </c>
      <c r="U15" t="n">
        <v>0.71</v>
      </c>
      <c r="V15" t="n">
        <v>0.9399999999999999</v>
      </c>
      <c r="W15" t="n">
        <v>0.23</v>
      </c>
      <c r="X15" t="n">
        <v>0.75</v>
      </c>
      <c r="Y15" t="n">
        <v>1</v>
      </c>
      <c r="Z15" t="n">
        <v>10</v>
      </c>
      <c r="AA15" t="n">
        <v>215.5255676687256</v>
      </c>
      <c r="AB15" t="n">
        <v>294.8915900011959</v>
      </c>
      <c r="AC15" t="n">
        <v>266.7475505345147</v>
      </c>
      <c r="AD15" t="n">
        <v>215525.5676687256</v>
      </c>
      <c r="AE15" t="n">
        <v>294891.5900011959</v>
      </c>
      <c r="AF15" t="n">
        <v>5.537363419052101e-06</v>
      </c>
      <c r="AG15" t="n">
        <v>5.998263888888889</v>
      </c>
      <c r="AH15" t="n">
        <v>266747.5505345147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4.8381</v>
      </c>
      <c r="E16" t="n">
        <v>20.67</v>
      </c>
      <c r="F16" t="n">
        <v>17.99</v>
      </c>
      <c r="G16" t="n">
        <v>43.17</v>
      </c>
      <c r="H16" t="n">
        <v>0.66</v>
      </c>
      <c r="I16" t="n">
        <v>25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137.08</v>
      </c>
      <c r="Q16" t="n">
        <v>1319.1</v>
      </c>
      <c r="R16" t="n">
        <v>82.7</v>
      </c>
      <c r="S16" t="n">
        <v>59.92</v>
      </c>
      <c r="T16" t="n">
        <v>11228.32</v>
      </c>
      <c r="U16" t="n">
        <v>0.72</v>
      </c>
      <c r="V16" t="n">
        <v>0.9399999999999999</v>
      </c>
      <c r="W16" t="n">
        <v>0.24</v>
      </c>
      <c r="X16" t="n">
        <v>0.71</v>
      </c>
      <c r="Y16" t="n">
        <v>1</v>
      </c>
      <c r="Z16" t="n">
        <v>10</v>
      </c>
      <c r="AA16" t="n">
        <v>215.0766315700627</v>
      </c>
      <c r="AB16" t="n">
        <v>294.2773358253427</v>
      </c>
      <c r="AC16" t="n">
        <v>266.1919199150936</v>
      </c>
      <c r="AD16" t="n">
        <v>215076.6315700627</v>
      </c>
      <c r="AE16" t="n">
        <v>294277.3358253427</v>
      </c>
      <c r="AF16" t="n">
        <v>5.554124174917792e-06</v>
      </c>
      <c r="AG16" t="n">
        <v>5.980902777777779</v>
      </c>
      <c r="AH16" t="n">
        <v>266191.9199150936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4.0177</v>
      </c>
      <c r="E2" t="n">
        <v>24.89</v>
      </c>
      <c r="F2" t="n">
        <v>20.7</v>
      </c>
      <c r="G2" t="n">
        <v>10.44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163.13</v>
      </c>
      <c r="Q2" t="n">
        <v>1319.33</v>
      </c>
      <c r="R2" t="n">
        <v>172.45</v>
      </c>
      <c r="S2" t="n">
        <v>59.92</v>
      </c>
      <c r="T2" t="n">
        <v>55634.96</v>
      </c>
      <c r="U2" t="n">
        <v>0.35</v>
      </c>
      <c r="V2" t="n">
        <v>0.82</v>
      </c>
      <c r="W2" t="n">
        <v>0.35</v>
      </c>
      <c r="X2" t="n">
        <v>3.42</v>
      </c>
      <c r="Y2" t="n">
        <v>1</v>
      </c>
      <c r="Z2" t="n">
        <v>10</v>
      </c>
      <c r="AA2" t="n">
        <v>258.3168880177975</v>
      </c>
      <c r="AB2" t="n">
        <v>353.440562322752</v>
      </c>
      <c r="AC2" t="n">
        <v>319.7086911116125</v>
      </c>
      <c r="AD2" t="n">
        <v>258316.8880177974</v>
      </c>
      <c r="AE2" t="n">
        <v>353440.562322752</v>
      </c>
      <c r="AF2" t="n">
        <v>5.014376752673e-06</v>
      </c>
      <c r="AG2" t="n">
        <v>7.201967592592593</v>
      </c>
      <c r="AH2" t="n">
        <v>319708.6911116125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4.2711</v>
      </c>
      <c r="E3" t="n">
        <v>23.41</v>
      </c>
      <c r="F3" t="n">
        <v>19.79</v>
      </c>
      <c r="G3" t="n">
        <v>13.34</v>
      </c>
      <c r="H3" t="n">
        <v>0.24</v>
      </c>
      <c r="I3" t="n">
        <v>89</v>
      </c>
      <c r="J3" t="n">
        <v>90.18000000000001</v>
      </c>
      <c r="K3" t="n">
        <v>37.55</v>
      </c>
      <c r="L3" t="n">
        <v>1.25</v>
      </c>
      <c r="M3" t="n">
        <v>87</v>
      </c>
      <c r="N3" t="n">
        <v>11.37</v>
      </c>
      <c r="O3" t="n">
        <v>11355.7</v>
      </c>
      <c r="P3" t="n">
        <v>152.36</v>
      </c>
      <c r="Q3" t="n">
        <v>1319.19</v>
      </c>
      <c r="R3" t="n">
        <v>142.74</v>
      </c>
      <c r="S3" t="n">
        <v>59.92</v>
      </c>
      <c r="T3" t="n">
        <v>40931.93</v>
      </c>
      <c r="U3" t="n">
        <v>0.42</v>
      </c>
      <c r="V3" t="n">
        <v>0.86</v>
      </c>
      <c r="W3" t="n">
        <v>0.3</v>
      </c>
      <c r="X3" t="n">
        <v>2.51</v>
      </c>
      <c r="Y3" t="n">
        <v>1</v>
      </c>
      <c r="Z3" t="n">
        <v>10</v>
      </c>
      <c r="AA3" t="n">
        <v>242.1060563226356</v>
      </c>
      <c r="AB3" t="n">
        <v>331.2601872258554</v>
      </c>
      <c r="AC3" t="n">
        <v>299.645179883711</v>
      </c>
      <c r="AD3" t="n">
        <v>242106.0563226356</v>
      </c>
      <c r="AE3" t="n">
        <v>331260.1872258554</v>
      </c>
      <c r="AF3" t="n">
        <v>5.330638063653744e-06</v>
      </c>
      <c r="AG3" t="n">
        <v>6.773726851851852</v>
      </c>
      <c r="AH3" t="n">
        <v>299645.179883711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4.446</v>
      </c>
      <c r="E4" t="n">
        <v>22.49</v>
      </c>
      <c r="F4" t="n">
        <v>19.23</v>
      </c>
      <c r="G4" t="n">
        <v>16.48</v>
      </c>
      <c r="H4" t="n">
        <v>0.29</v>
      </c>
      <c r="I4" t="n">
        <v>70</v>
      </c>
      <c r="J4" t="n">
        <v>90.48</v>
      </c>
      <c r="K4" t="n">
        <v>37.55</v>
      </c>
      <c r="L4" t="n">
        <v>1.5</v>
      </c>
      <c r="M4" t="n">
        <v>68</v>
      </c>
      <c r="N4" t="n">
        <v>11.43</v>
      </c>
      <c r="O4" t="n">
        <v>11393.43</v>
      </c>
      <c r="P4" t="n">
        <v>144.02</v>
      </c>
      <c r="Q4" t="n">
        <v>1319.17</v>
      </c>
      <c r="R4" t="n">
        <v>124.14</v>
      </c>
      <c r="S4" t="n">
        <v>59.92</v>
      </c>
      <c r="T4" t="n">
        <v>31723.5</v>
      </c>
      <c r="U4" t="n">
        <v>0.48</v>
      </c>
      <c r="V4" t="n">
        <v>0.88</v>
      </c>
      <c r="W4" t="n">
        <v>0.28</v>
      </c>
      <c r="X4" t="n">
        <v>1.95</v>
      </c>
      <c r="Y4" t="n">
        <v>1</v>
      </c>
      <c r="Z4" t="n">
        <v>10</v>
      </c>
      <c r="AA4" t="n">
        <v>221.255242877123</v>
      </c>
      <c r="AB4" t="n">
        <v>302.7311843967515</v>
      </c>
      <c r="AC4" t="n">
        <v>273.8389450439008</v>
      </c>
      <c r="AD4" t="n">
        <v>221255.242877123</v>
      </c>
      <c r="AE4" t="n">
        <v>302731.1843967515</v>
      </c>
      <c r="AF4" t="n">
        <v>5.548925764089942e-06</v>
      </c>
      <c r="AG4" t="n">
        <v>6.507523148148148</v>
      </c>
      <c r="AH4" t="n">
        <v>273838.9450439008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4.5774</v>
      </c>
      <c r="E5" t="n">
        <v>21.85</v>
      </c>
      <c r="F5" t="n">
        <v>18.81</v>
      </c>
      <c r="G5" t="n">
        <v>19.46</v>
      </c>
      <c r="H5" t="n">
        <v>0.34</v>
      </c>
      <c r="I5" t="n">
        <v>58</v>
      </c>
      <c r="J5" t="n">
        <v>90.79000000000001</v>
      </c>
      <c r="K5" t="n">
        <v>37.55</v>
      </c>
      <c r="L5" t="n">
        <v>1.75</v>
      </c>
      <c r="M5" t="n">
        <v>56</v>
      </c>
      <c r="N5" t="n">
        <v>11.49</v>
      </c>
      <c r="O5" t="n">
        <v>11431.19</v>
      </c>
      <c r="P5" t="n">
        <v>137.31</v>
      </c>
      <c r="Q5" t="n">
        <v>1319.12</v>
      </c>
      <c r="R5" t="n">
        <v>110.31</v>
      </c>
      <c r="S5" t="n">
        <v>59.92</v>
      </c>
      <c r="T5" t="n">
        <v>24868.2</v>
      </c>
      <c r="U5" t="n">
        <v>0.54</v>
      </c>
      <c r="V5" t="n">
        <v>0.9</v>
      </c>
      <c r="W5" t="n">
        <v>0.26</v>
      </c>
      <c r="X5" t="n">
        <v>1.53</v>
      </c>
      <c r="Y5" t="n">
        <v>1</v>
      </c>
      <c r="Z5" t="n">
        <v>10</v>
      </c>
      <c r="AA5" t="n">
        <v>213.5772617800932</v>
      </c>
      <c r="AB5" t="n">
        <v>292.2258319311808</v>
      </c>
      <c r="AC5" t="n">
        <v>264.3362086732861</v>
      </c>
      <c r="AD5" t="n">
        <v>213577.2617800932</v>
      </c>
      <c r="AE5" t="n">
        <v>292225.8319311808</v>
      </c>
      <c r="AF5" t="n">
        <v>5.712922355498269e-06</v>
      </c>
      <c r="AG5" t="n">
        <v>6.322337962962963</v>
      </c>
      <c r="AH5" t="n">
        <v>264336.2086732861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4.626</v>
      </c>
      <c r="E6" t="n">
        <v>21.62</v>
      </c>
      <c r="F6" t="n">
        <v>18.75</v>
      </c>
      <c r="G6" t="n">
        <v>22.96</v>
      </c>
      <c r="H6" t="n">
        <v>0.39</v>
      </c>
      <c r="I6" t="n">
        <v>49</v>
      </c>
      <c r="J6" t="n">
        <v>91.09999999999999</v>
      </c>
      <c r="K6" t="n">
        <v>37.55</v>
      </c>
      <c r="L6" t="n">
        <v>2</v>
      </c>
      <c r="M6" t="n">
        <v>47</v>
      </c>
      <c r="N6" t="n">
        <v>11.54</v>
      </c>
      <c r="O6" t="n">
        <v>11468.97</v>
      </c>
      <c r="P6" t="n">
        <v>133.06</v>
      </c>
      <c r="Q6" t="n">
        <v>1319.2</v>
      </c>
      <c r="R6" t="n">
        <v>109.1</v>
      </c>
      <c r="S6" t="n">
        <v>59.92</v>
      </c>
      <c r="T6" t="n">
        <v>24312.36</v>
      </c>
      <c r="U6" t="n">
        <v>0.55</v>
      </c>
      <c r="V6" t="n">
        <v>0.91</v>
      </c>
      <c r="W6" t="n">
        <v>0.24</v>
      </c>
      <c r="X6" t="n">
        <v>1.47</v>
      </c>
      <c r="Y6" t="n">
        <v>1</v>
      </c>
      <c r="Z6" t="n">
        <v>10</v>
      </c>
      <c r="AA6" t="n">
        <v>210.1476040772483</v>
      </c>
      <c r="AB6" t="n">
        <v>287.5332229563315</v>
      </c>
      <c r="AC6" t="n">
        <v>260.0914557128768</v>
      </c>
      <c r="AD6" t="n">
        <v>210147.6040772483</v>
      </c>
      <c r="AE6" t="n">
        <v>287533.2229563316</v>
      </c>
      <c r="AF6" t="n">
        <v>5.773578629032854e-06</v>
      </c>
      <c r="AG6" t="n">
        <v>6.255787037037038</v>
      </c>
      <c r="AH6" t="n">
        <v>260091.4557128768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4.7108</v>
      </c>
      <c r="E7" t="n">
        <v>21.23</v>
      </c>
      <c r="F7" t="n">
        <v>18.49</v>
      </c>
      <c r="G7" t="n">
        <v>26.42</v>
      </c>
      <c r="H7" t="n">
        <v>0.43</v>
      </c>
      <c r="I7" t="n">
        <v>42</v>
      </c>
      <c r="J7" t="n">
        <v>91.40000000000001</v>
      </c>
      <c r="K7" t="n">
        <v>37.55</v>
      </c>
      <c r="L7" t="n">
        <v>2.25</v>
      </c>
      <c r="M7" t="n">
        <v>40</v>
      </c>
      <c r="N7" t="n">
        <v>11.6</v>
      </c>
      <c r="O7" t="n">
        <v>11506.78</v>
      </c>
      <c r="P7" t="n">
        <v>127.1</v>
      </c>
      <c r="Q7" t="n">
        <v>1319.08</v>
      </c>
      <c r="R7" t="n">
        <v>100.2</v>
      </c>
      <c r="S7" t="n">
        <v>59.92</v>
      </c>
      <c r="T7" t="n">
        <v>19894.03</v>
      </c>
      <c r="U7" t="n">
        <v>0.6</v>
      </c>
      <c r="V7" t="n">
        <v>0.92</v>
      </c>
      <c r="W7" t="n">
        <v>0.24</v>
      </c>
      <c r="X7" t="n">
        <v>1.22</v>
      </c>
      <c r="Y7" t="n">
        <v>1</v>
      </c>
      <c r="Z7" t="n">
        <v>10</v>
      </c>
      <c r="AA7" t="n">
        <v>204.8186348946253</v>
      </c>
      <c r="AB7" t="n">
        <v>280.2418922231425</v>
      </c>
      <c r="AC7" t="n">
        <v>253.4959993514141</v>
      </c>
      <c r="AD7" t="n">
        <v>204818.6348946253</v>
      </c>
      <c r="AE7" t="n">
        <v>280241.8922231426</v>
      </c>
      <c r="AF7" t="n">
        <v>5.879415089850404e-06</v>
      </c>
      <c r="AG7" t="n">
        <v>6.142939814814816</v>
      </c>
      <c r="AH7" t="n">
        <v>253495.9993514141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4.7809</v>
      </c>
      <c r="E8" t="n">
        <v>20.92</v>
      </c>
      <c r="F8" t="n">
        <v>18.3</v>
      </c>
      <c r="G8" t="n">
        <v>30.49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120.82</v>
      </c>
      <c r="Q8" t="n">
        <v>1319.17</v>
      </c>
      <c r="R8" t="n">
        <v>93.34</v>
      </c>
      <c r="S8" t="n">
        <v>59.92</v>
      </c>
      <c r="T8" t="n">
        <v>16495.65</v>
      </c>
      <c r="U8" t="n">
        <v>0.64</v>
      </c>
      <c r="V8" t="n">
        <v>0.93</v>
      </c>
      <c r="W8" t="n">
        <v>0.24</v>
      </c>
      <c r="X8" t="n">
        <v>1.02</v>
      </c>
      <c r="Y8" t="n">
        <v>1</v>
      </c>
      <c r="Z8" t="n">
        <v>10</v>
      </c>
      <c r="AA8" t="n">
        <v>199.9129680708474</v>
      </c>
      <c r="AB8" t="n">
        <v>273.529742452107</v>
      </c>
      <c r="AC8" t="n">
        <v>247.4244477339627</v>
      </c>
      <c r="AD8" t="n">
        <v>199912.9680708474</v>
      </c>
      <c r="AE8" t="n">
        <v>273529.742452107</v>
      </c>
      <c r="AF8" t="n">
        <v>5.96690490003095e-06</v>
      </c>
      <c r="AG8" t="n">
        <v>6.053240740740741</v>
      </c>
      <c r="AH8" t="n">
        <v>247424.4477339627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4.7879</v>
      </c>
      <c r="E9" t="n">
        <v>20.89</v>
      </c>
      <c r="F9" t="n">
        <v>18.29</v>
      </c>
      <c r="G9" t="n">
        <v>31.35</v>
      </c>
      <c r="H9" t="n">
        <v>0.52</v>
      </c>
      <c r="I9" t="n">
        <v>35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119.37</v>
      </c>
      <c r="Q9" t="n">
        <v>1319.2</v>
      </c>
      <c r="R9" t="n">
        <v>92</v>
      </c>
      <c r="S9" t="n">
        <v>59.92</v>
      </c>
      <c r="T9" t="n">
        <v>15827.95</v>
      </c>
      <c r="U9" t="n">
        <v>0.65</v>
      </c>
      <c r="V9" t="n">
        <v>0.93</v>
      </c>
      <c r="W9" t="n">
        <v>0.26</v>
      </c>
      <c r="X9" t="n">
        <v>1.01</v>
      </c>
      <c r="Y9" t="n">
        <v>1</v>
      </c>
      <c r="Z9" t="n">
        <v>10</v>
      </c>
      <c r="AA9" t="n">
        <v>199.0301635048897</v>
      </c>
      <c r="AB9" t="n">
        <v>272.3218502983756</v>
      </c>
      <c r="AC9" t="n">
        <v>246.3318351120957</v>
      </c>
      <c r="AD9" t="n">
        <v>199030.1635048897</v>
      </c>
      <c r="AE9" t="n">
        <v>272321.8502983756</v>
      </c>
      <c r="AF9" t="n">
        <v>5.975641400334284e-06</v>
      </c>
      <c r="AG9" t="n">
        <v>6.044560185185186</v>
      </c>
      <c r="AH9" t="n">
        <v>246331.8351120958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4.7993</v>
      </c>
      <c r="E10" t="n">
        <v>20.84</v>
      </c>
      <c r="F10" t="n">
        <v>18.25</v>
      </c>
      <c r="G10" t="n">
        <v>32.21</v>
      </c>
      <c r="H10" t="n">
        <v>0.57</v>
      </c>
      <c r="I10" t="n">
        <v>34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119.66</v>
      </c>
      <c r="Q10" t="n">
        <v>1319.13</v>
      </c>
      <c r="R10" t="n">
        <v>91.13</v>
      </c>
      <c r="S10" t="n">
        <v>59.92</v>
      </c>
      <c r="T10" t="n">
        <v>15398.18</v>
      </c>
      <c r="U10" t="n">
        <v>0.66</v>
      </c>
      <c r="V10" t="n">
        <v>0.93</v>
      </c>
      <c r="W10" t="n">
        <v>0.26</v>
      </c>
      <c r="X10" t="n">
        <v>0.98</v>
      </c>
      <c r="Y10" t="n">
        <v>1</v>
      </c>
      <c r="Z10" t="n">
        <v>10</v>
      </c>
      <c r="AA10" t="n">
        <v>198.8949776173179</v>
      </c>
      <c r="AB10" t="n">
        <v>272.1368830030194</v>
      </c>
      <c r="AC10" t="n">
        <v>246.1645208358051</v>
      </c>
      <c r="AD10" t="n">
        <v>198894.9776173179</v>
      </c>
      <c r="AE10" t="n">
        <v>272136.8830030194</v>
      </c>
      <c r="AF10" t="n">
        <v>5.989869415114003e-06</v>
      </c>
      <c r="AG10" t="n">
        <v>6.030092592592593</v>
      </c>
      <c r="AH10" t="n">
        <v>246164.5208358051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2.0414</v>
      </c>
      <c r="E41" t="n">
        <v>48.99</v>
      </c>
      <c r="F41" t="n">
        <v>27.86</v>
      </c>
      <c r="G41" t="n">
        <v>4.79</v>
      </c>
      <c r="H41" t="n">
        <v>0.06</v>
      </c>
      <c r="I41" t="n">
        <v>349</v>
      </c>
      <c r="J41" t="n">
        <v>274.09</v>
      </c>
      <c r="K41" t="n">
        <v>60.56</v>
      </c>
      <c r="L41" t="n">
        <v>1</v>
      </c>
      <c r="M41" t="n">
        <v>347</v>
      </c>
      <c r="N41" t="n">
        <v>72.53</v>
      </c>
      <c r="O41" t="n">
        <v>34038.11</v>
      </c>
      <c r="P41" t="n">
        <v>479.03</v>
      </c>
      <c r="Q41" t="n">
        <v>1319.58</v>
      </c>
      <c r="R41" t="n">
        <v>407.48</v>
      </c>
      <c r="S41" t="n">
        <v>59.92</v>
      </c>
      <c r="T41" t="n">
        <v>172000.47</v>
      </c>
      <c r="U41" t="n">
        <v>0.15</v>
      </c>
      <c r="V41" t="n">
        <v>0.61</v>
      </c>
      <c r="W41" t="n">
        <v>0.72</v>
      </c>
      <c r="X41" t="n">
        <v>10.58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2.4905</v>
      </c>
      <c r="E42" t="n">
        <v>40.15</v>
      </c>
      <c r="F42" t="n">
        <v>24.51</v>
      </c>
      <c r="G42" t="n">
        <v>6.03</v>
      </c>
      <c r="H42" t="n">
        <v>0.08</v>
      </c>
      <c r="I42" t="n">
        <v>244</v>
      </c>
      <c r="J42" t="n">
        <v>274.57</v>
      </c>
      <c r="K42" t="n">
        <v>60.56</v>
      </c>
      <c r="L42" t="n">
        <v>1.25</v>
      </c>
      <c r="M42" t="n">
        <v>242</v>
      </c>
      <c r="N42" t="n">
        <v>72.76000000000001</v>
      </c>
      <c r="O42" t="n">
        <v>34097.72</v>
      </c>
      <c r="P42" t="n">
        <v>420.07</v>
      </c>
      <c r="Q42" t="n">
        <v>1319.69</v>
      </c>
      <c r="R42" t="n">
        <v>297.27</v>
      </c>
      <c r="S42" t="n">
        <v>59.92</v>
      </c>
      <c r="T42" t="n">
        <v>117418.87</v>
      </c>
      <c r="U42" t="n">
        <v>0.2</v>
      </c>
      <c r="V42" t="n">
        <v>0.6899999999999999</v>
      </c>
      <c r="W42" t="n">
        <v>0.55</v>
      </c>
      <c r="X42" t="n">
        <v>7.22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2.8101</v>
      </c>
      <c r="E43" t="n">
        <v>35.59</v>
      </c>
      <c r="F43" t="n">
        <v>22.81</v>
      </c>
      <c r="G43" t="n">
        <v>7.24</v>
      </c>
      <c r="H43" t="n">
        <v>0.1</v>
      </c>
      <c r="I43" t="n">
        <v>189</v>
      </c>
      <c r="J43" t="n">
        <v>275.05</v>
      </c>
      <c r="K43" t="n">
        <v>60.56</v>
      </c>
      <c r="L43" t="n">
        <v>1.5</v>
      </c>
      <c r="M43" t="n">
        <v>187</v>
      </c>
      <c r="N43" t="n">
        <v>73</v>
      </c>
      <c r="O43" t="n">
        <v>34157.42</v>
      </c>
      <c r="P43" t="n">
        <v>389.87</v>
      </c>
      <c r="Q43" t="n">
        <v>1319.38</v>
      </c>
      <c r="R43" t="n">
        <v>241.71</v>
      </c>
      <c r="S43" t="n">
        <v>59.92</v>
      </c>
      <c r="T43" t="n">
        <v>89916.34</v>
      </c>
      <c r="U43" t="n">
        <v>0.25</v>
      </c>
      <c r="V43" t="n">
        <v>0.74</v>
      </c>
      <c r="W43" t="n">
        <v>0.46</v>
      </c>
      <c r="X43" t="n">
        <v>5.53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3.0592</v>
      </c>
      <c r="E44" t="n">
        <v>32.69</v>
      </c>
      <c r="F44" t="n">
        <v>21.74</v>
      </c>
      <c r="G44" t="n">
        <v>8.470000000000001</v>
      </c>
      <c r="H44" t="n">
        <v>0.11</v>
      </c>
      <c r="I44" t="n">
        <v>154</v>
      </c>
      <c r="J44" t="n">
        <v>275.54</v>
      </c>
      <c r="K44" t="n">
        <v>60.56</v>
      </c>
      <c r="L44" t="n">
        <v>1.75</v>
      </c>
      <c r="M44" t="n">
        <v>152</v>
      </c>
      <c r="N44" t="n">
        <v>73.23</v>
      </c>
      <c r="O44" t="n">
        <v>34217.22</v>
      </c>
      <c r="P44" t="n">
        <v>370.52</v>
      </c>
      <c r="Q44" t="n">
        <v>1319.38</v>
      </c>
      <c r="R44" t="n">
        <v>206.3</v>
      </c>
      <c r="S44" t="n">
        <v>59.92</v>
      </c>
      <c r="T44" t="n">
        <v>72386.08</v>
      </c>
      <c r="U44" t="n">
        <v>0.29</v>
      </c>
      <c r="V44" t="n">
        <v>0.78</v>
      </c>
      <c r="W44" t="n">
        <v>0.41</v>
      </c>
      <c r="X44" t="n">
        <v>4.46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3.2555</v>
      </c>
      <c r="E45" t="n">
        <v>30.72</v>
      </c>
      <c r="F45" t="n">
        <v>21.03</v>
      </c>
      <c r="G45" t="n">
        <v>9.710000000000001</v>
      </c>
      <c r="H45" t="n">
        <v>0.13</v>
      </c>
      <c r="I45" t="n">
        <v>130</v>
      </c>
      <c r="J45" t="n">
        <v>276.02</v>
      </c>
      <c r="K45" t="n">
        <v>60.56</v>
      </c>
      <c r="L45" t="n">
        <v>2</v>
      </c>
      <c r="M45" t="n">
        <v>128</v>
      </c>
      <c r="N45" t="n">
        <v>73.47</v>
      </c>
      <c r="O45" t="n">
        <v>34277.1</v>
      </c>
      <c r="P45" t="n">
        <v>357.34</v>
      </c>
      <c r="Q45" t="n">
        <v>1319.28</v>
      </c>
      <c r="R45" t="n">
        <v>182.94</v>
      </c>
      <c r="S45" t="n">
        <v>59.92</v>
      </c>
      <c r="T45" t="n">
        <v>60825.75</v>
      </c>
      <c r="U45" t="n">
        <v>0.33</v>
      </c>
      <c r="V45" t="n">
        <v>0.8100000000000001</v>
      </c>
      <c r="W45" t="n">
        <v>0.37</v>
      </c>
      <c r="X45" t="n">
        <v>3.75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3.4213</v>
      </c>
      <c r="E46" t="n">
        <v>29.23</v>
      </c>
      <c r="F46" t="n">
        <v>20.48</v>
      </c>
      <c r="G46" t="n">
        <v>10.97</v>
      </c>
      <c r="H46" t="n">
        <v>0.14</v>
      </c>
      <c r="I46" t="n">
        <v>112</v>
      </c>
      <c r="J46" t="n">
        <v>276.51</v>
      </c>
      <c r="K46" t="n">
        <v>60.56</v>
      </c>
      <c r="L46" t="n">
        <v>2.25</v>
      </c>
      <c r="M46" t="n">
        <v>110</v>
      </c>
      <c r="N46" t="n">
        <v>73.70999999999999</v>
      </c>
      <c r="O46" t="n">
        <v>34337.08</v>
      </c>
      <c r="P46" t="n">
        <v>346.9</v>
      </c>
      <c r="Q46" t="n">
        <v>1319.38</v>
      </c>
      <c r="R46" t="n">
        <v>164.97</v>
      </c>
      <c r="S46" t="n">
        <v>59.92</v>
      </c>
      <c r="T46" t="n">
        <v>51930.41</v>
      </c>
      <c r="U46" t="n">
        <v>0.36</v>
      </c>
      <c r="V46" t="n">
        <v>0.83</v>
      </c>
      <c r="W46" t="n">
        <v>0.34</v>
      </c>
      <c r="X46" t="n">
        <v>3.2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3.5476</v>
      </c>
      <c r="E47" t="n">
        <v>28.19</v>
      </c>
      <c r="F47" t="n">
        <v>20.12</v>
      </c>
      <c r="G47" t="n">
        <v>12.19</v>
      </c>
      <c r="H47" t="n">
        <v>0.16</v>
      </c>
      <c r="I47" t="n">
        <v>99</v>
      </c>
      <c r="J47" t="n">
        <v>277</v>
      </c>
      <c r="K47" t="n">
        <v>60.56</v>
      </c>
      <c r="L47" t="n">
        <v>2.5</v>
      </c>
      <c r="M47" t="n">
        <v>97</v>
      </c>
      <c r="N47" t="n">
        <v>73.94</v>
      </c>
      <c r="O47" t="n">
        <v>34397.15</v>
      </c>
      <c r="P47" t="n">
        <v>339.97</v>
      </c>
      <c r="Q47" t="n">
        <v>1319.31</v>
      </c>
      <c r="R47" t="n">
        <v>153.35</v>
      </c>
      <c r="S47" t="n">
        <v>59.92</v>
      </c>
      <c r="T47" t="n">
        <v>46184.57</v>
      </c>
      <c r="U47" t="n">
        <v>0.39</v>
      </c>
      <c r="V47" t="n">
        <v>0.84</v>
      </c>
      <c r="W47" t="n">
        <v>0.32</v>
      </c>
      <c r="X47" t="n">
        <v>2.84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3.6681</v>
      </c>
      <c r="E48" t="n">
        <v>27.26</v>
      </c>
      <c r="F48" t="n">
        <v>19.77</v>
      </c>
      <c r="G48" t="n">
        <v>13.48</v>
      </c>
      <c r="H48" t="n">
        <v>0.18</v>
      </c>
      <c r="I48" t="n">
        <v>88</v>
      </c>
      <c r="J48" t="n">
        <v>277.48</v>
      </c>
      <c r="K48" t="n">
        <v>60.56</v>
      </c>
      <c r="L48" t="n">
        <v>2.75</v>
      </c>
      <c r="M48" t="n">
        <v>86</v>
      </c>
      <c r="N48" t="n">
        <v>74.18000000000001</v>
      </c>
      <c r="O48" t="n">
        <v>34457.31</v>
      </c>
      <c r="P48" t="n">
        <v>333.14</v>
      </c>
      <c r="Q48" t="n">
        <v>1319.3</v>
      </c>
      <c r="R48" t="n">
        <v>141.65</v>
      </c>
      <c r="S48" t="n">
        <v>59.92</v>
      </c>
      <c r="T48" t="n">
        <v>40392.16</v>
      </c>
      <c r="U48" t="n">
        <v>0.42</v>
      </c>
      <c r="V48" t="n">
        <v>0.86</v>
      </c>
      <c r="W48" t="n">
        <v>0.3</v>
      </c>
      <c r="X48" t="n">
        <v>2.49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3.761</v>
      </c>
      <c r="E49" t="n">
        <v>26.59</v>
      </c>
      <c r="F49" t="n">
        <v>19.51</v>
      </c>
      <c r="G49" t="n">
        <v>14.63</v>
      </c>
      <c r="H49" t="n">
        <v>0.19</v>
      </c>
      <c r="I49" t="n">
        <v>80</v>
      </c>
      <c r="J49" t="n">
        <v>277.97</v>
      </c>
      <c r="K49" t="n">
        <v>60.56</v>
      </c>
      <c r="L49" t="n">
        <v>3</v>
      </c>
      <c r="M49" t="n">
        <v>78</v>
      </c>
      <c r="N49" t="n">
        <v>74.42</v>
      </c>
      <c r="O49" t="n">
        <v>34517.57</v>
      </c>
      <c r="P49" t="n">
        <v>327.78</v>
      </c>
      <c r="Q49" t="n">
        <v>1319.31</v>
      </c>
      <c r="R49" t="n">
        <v>133.39</v>
      </c>
      <c r="S49" t="n">
        <v>59.92</v>
      </c>
      <c r="T49" t="n">
        <v>36297.99</v>
      </c>
      <c r="U49" t="n">
        <v>0.45</v>
      </c>
      <c r="V49" t="n">
        <v>0.87</v>
      </c>
      <c r="W49" t="n">
        <v>0.29</v>
      </c>
      <c r="X49" t="n">
        <v>2.23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3.8411</v>
      </c>
      <c r="E50" t="n">
        <v>26.03</v>
      </c>
      <c r="F50" t="n">
        <v>19.32</v>
      </c>
      <c r="G50" t="n">
        <v>15.88</v>
      </c>
      <c r="H50" t="n">
        <v>0.21</v>
      </c>
      <c r="I50" t="n">
        <v>73</v>
      </c>
      <c r="J50" t="n">
        <v>278.46</v>
      </c>
      <c r="K50" t="n">
        <v>60.56</v>
      </c>
      <c r="L50" t="n">
        <v>3.25</v>
      </c>
      <c r="M50" t="n">
        <v>71</v>
      </c>
      <c r="N50" t="n">
        <v>74.66</v>
      </c>
      <c r="O50" t="n">
        <v>34577.92</v>
      </c>
      <c r="P50" t="n">
        <v>323.77</v>
      </c>
      <c r="Q50" t="n">
        <v>1319.39</v>
      </c>
      <c r="R50" t="n">
        <v>127.1</v>
      </c>
      <c r="S50" t="n">
        <v>59.92</v>
      </c>
      <c r="T50" t="n">
        <v>33191.37</v>
      </c>
      <c r="U50" t="n">
        <v>0.47</v>
      </c>
      <c r="V50" t="n">
        <v>0.88</v>
      </c>
      <c r="W50" t="n">
        <v>0.28</v>
      </c>
      <c r="X50" t="n">
        <v>2.04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3.916</v>
      </c>
      <c r="E51" t="n">
        <v>25.54</v>
      </c>
      <c r="F51" t="n">
        <v>19.14</v>
      </c>
      <c r="G51" t="n">
        <v>17.14</v>
      </c>
      <c r="H51" t="n">
        <v>0.22</v>
      </c>
      <c r="I51" t="n">
        <v>67</v>
      </c>
      <c r="J51" t="n">
        <v>278.95</v>
      </c>
      <c r="K51" t="n">
        <v>60.56</v>
      </c>
      <c r="L51" t="n">
        <v>3.5</v>
      </c>
      <c r="M51" t="n">
        <v>65</v>
      </c>
      <c r="N51" t="n">
        <v>74.90000000000001</v>
      </c>
      <c r="O51" t="n">
        <v>34638.36</v>
      </c>
      <c r="P51" t="n">
        <v>319.89</v>
      </c>
      <c r="Q51" t="n">
        <v>1319.15</v>
      </c>
      <c r="R51" t="n">
        <v>121</v>
      </c>
      <c r="S51" t="n">
        <v>59.92</v>
      </c>
      <c r="T51" t="n">
        <v>30169.31</v>
      </c>
      <c r="U51" t="n">
        <v>0.5</v>
      </c>
      <c r="V51" t="n">
        <v>0.89</v>
      </c>
      <c r="W51" t="n">
        <v>0.27</v>
      </c>
      <c r="X51" t="n">
        <v>1.86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3.9813</v>
      </c>
      <c r="E52" t="n">
        <v>25.12</v>
      </c>
      <c r="F52" t="n">
        <v>18.98</v>
      </c>
      <c r="G52" t="n">
        <v>18.37</v>
      </c>
      <c r="H52" t="n">
        <v>0.24</v>
      </c>
      <c r="I52" t="n">
        <v>62</v>
      </c>
      <c r="J52" t="n">
        <v>279.44</v>
      </c>
      <c r="K52" t="n">
        <v>60.56</v>
      </c>
      <c r="L52" t="n">
        <v>3.75</v>
      </c>
      <c r="M52" t="n">
        <v>60</v>
      </c>
      <c r="N52" t="n">
        <v>75.14</v>
      </c>
      <c r="O52" t="n">
        <v>34698.9</v>
      </c>
      <c r="P52" t="n">
        <v>316.26</v>
      </c>
      <c r="Q52" t="n">
        <v>1319.24</v>
      </c>
      <c r="R52" t="n">
        <v>115.8</v>
      </c>
      <c r="S52" t="n">
        <v>59.92</v>
      </c>
      <c r="T52" t="n">
        <v>27595.89</v>
      </c>
      <c r="U52" t="n">
        <v>0.52</v>
      </c>
      <c r="V52" t="n">
        <v>0.9</v>
      </c>
      <c r="W52" t="n">
        <v>0.27</v>
      </c>
      <c r="X52" t="n">
        <v>1.7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4.0534</v>
      </c>
      <c r="E53" t="n">
        <v>24.67</v>
      </c>
      <c r="F53" t="n">
        <v>18.79</v>
      </c>
      <c r="G53" t="n">
        <v>19.78</v>
      </c>
      <c r="H53" t="n">
        <v>0.25</v>
      </c>
      <c r="I53" t="n">
        <v>57</v>
      </c>
      <c r="J53" t="n">
        <v>279.94</v>
      </c>
      <c r="K53" t="n">
        <v>60.56</v>
      </c>
      <c r="L53" t="n">
        <v>4</v>
      </c>
      <c r="M53" t="n">
        <v>55</v>
      </c>
      <c r="N53" t="n">
        <v>75.38</v>
      </c>
      <c r="O53" t="n">
        <v>34759.54</v>
      </c>
      <c r="P53" t="n">
        <v>312.35</v>
      </c>
      <c r="Q53" t="n">
        <v>1319.23</v>
      </c>
      <c r="R53" t="n">
        <v>109.69</v>
      </c>
      <c r="S53" t="n">
        <v>59.92</v>
      </c>
      <c r="T53" t="n">
        <v>24567.3</v>
      </c>
      <c r="U53" t="n">
        <v>0.55</v>
      </c>
      <c r="V53" t="n">
        <v>0.9</v>
      </c>
      <c r="W53" t="n">
        <v>0.26</v>
      </c>
      <c r="X53" t="n">
        <v>1.51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4.1356</v>
      </c>
      <c r="E54" t="n">
        <v>24.18</v>
      </c>
      <c r="F54" t="n">
        <v>18.51</v>
      </c>
      <c r="G54" t="n">
        <v>20.96</v>
      </c>
      <c r="H54" t="n">
        <v>0.27</v>
      </c>
      <c r="I54" t="n">
        <v>53</v>
      </c>
      <c r="J54" t="n">
        <v>280.43</v>
      </c>
      <c r="K54" t="n">
        <v>60.56</v>
      </c>
      <c r="L54" t="n">
        <v>4.25</v>
      </c>
      <c r="M54" t="n">
        <v>51</v>
      </c>
      <c r="N54" t="n">
        <v>75.62</v>
      </c>
      <c r="O54" t="n">
        <v>34820.27</v>
      </c>
      <c r="P54" t="n">
        <v>306.53</v>
      </c>
      <c r="Q54" t="n">
        <v>1319.23</v>
      </c>
      <c r="R54" t="n">
        <v>100.35</v>
      </c>
      <c r="S54" t="n">
        <v>59.92</v>
      </c>
      <c r="T54" t="n">
        <v>19913.99</v>
      </c>
      <c r="U54" t="n">
        <v>0.6</v>
      </c>
      <c r="V54" t="n">
        <v>0.92</v>
      </c>
      <c r="W54" t="n">
        <v>0.24</v>
      </c>
      <c r="X54" t="n">
        <v>1.23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4.0907</v>
      </c>
      <c r="E55" t="n">
        <v>24.45</v>
      </c>
      <c r="F55" t="n">
        <v>18.88</v>
      </c>
      <c r="G55" t="n">
        <v>22.21</v>
      </c>
      <c r="H55" t="n">
        <v>0.29</v>
      </c>
      <c r="I55" t="n">
        <v>51</v>
      </c>
      <c r="J55" t="n">
        <v>280.92</v>
      </c>
      <c r="K55" t="n">
        <v>60.56</v>
      </c>
      <c r="L55" t="n">
        <v>4.5</v>
      </c>
      <c r="M55" t="n">
        <v>49</v>
      </c>
      <c r="N55" t="n">
        <v>75.87</v>
      </c>
      <c r="O55" t="n">
        <v>34881.09</v>
      </c>
      <c r="P55" t="n">
        <v>312.33</v>
      </c>
      <c r="Q55" t="n">
        <v>1319.25</v>
      </c>
      <c r="R55" t="n">
        <v>114.64</v>
      </c>
      <c r="S55" t="n">
        <v>59.92</v>
      </c>
      <c r="T55" t="n">
        <v>27068.2</v>
      </c>
      <c r="U55" t="n">
        <v>0.52</v>
      </c>
      <c r="V55" t="n">
        <v>0.9</v>
      </c>
      <c r="W55" t="n">
        <v>0.21</v>
      </c>
      <c r="X55" t="n">
        <v>1.6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4.1462</v>
      </c>
      <c r="E56" t="n">
        <v>24.12</v>
      </c>
      <c r="F56" t="n">
        <v>18.71</v>
      </c>
      <c r="G56" t="n">
        <v>23.39</v>
      </c>
      <c r="H56" t="n">
        <v>0.3</v>
      </c>
      <c r="I56" t="n">
        <v>48</v>
      </c>
      <c r="J56" t="n">
        <v>281.41</v>
      </c>
      <c r="K56" t="n">
        <v>60.56</v>
      </c>
      <c r="L56" t="n">
        <v>4.75</v>
      </c>
      <c r="M56" t="n">
        <v>46</v>
      </c>
      <c r="N56" t="n">
        <v>76.11</v>
      </c>
      <c r="O56" t="n">
        <v>34942.02</v>
      </c>
      <c r="P56" t="n">
        <v>308.58</v>
      </c>
      <c r="Q56" t="n">
        <v>1319.13</v>
      </c>
      <c r="R56" t="n">
        <v>107.77</v>
      </c>
      <c r="S56" t="n">
        <v>59.92</v>
      </c>
      <c r="T56" t="n">
        <v>23647.82</v>
      </c>
      <c r="U56" t="n">
        <v>0.5600000000000001</v>
      </c>
      <c r="V56" t="n">
        <v>0.91</v>
      </c>
      <c r="W56" t="n">
        <v>0.24</v>
      </c>
      <c r="X56" t="n">
        <v>1.43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4.197</v>
      </c>
      <c r="E57" t="n">
        <v>23.83</v>
      </c>
      <c r="F57" t="n">
        <v>18.58</v>
      </c>
      <c r="G57" t="n">
        <v>24.77</v>
      </c>
      <c r="H57" t="n">
        <v>0.32</v>
      </c>
      <c r="I57" t="n">
        <v>45</v>
      </c>
      <c r="J57" t="n">
        <v>281.91</v>
      </c>
      <c r="K57" t="n">
        <v>60.56</v>
      </c>
      <c r="L57" t="n">
        <v>5</v>
      </c>
      <c r="M57" t="n">
        <v>43</v>
      </c>
      <c r="N57" t="n">
        <v>76.34999999999999</v>
      </c>
      <c r="O57" t="n">
        <v>35003.04</v>
      </c>
      <c r="P57" t="n">
        <v>305.34</v>
      </c>
      <c r="Q57" t="n">
        <v>1319.11</v>
      </c>
      <c r="R57" t="n">
        <v>103.06</v>
      </c>
      <c r="S57" t="n">
        <v>59.92</v>
      </c>
      <c r="T57" t="n">
        <v>21310.88</v>
      </c>
      <c r="U57" t="n">
        <v>0.58</v>
      </c>
      <c r="V57" t="n">
        <v>0.91</v>
      </c>
      <c r="W57" t="n">
        <v>0.24</v>
      </c>
      <c r="X57" t="n">
        <v>1.3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4.2265</v>
      </c>
      <c r="E58" t="n">
        <v>23.66</v>
      </c>
      <c r="F58" t="n">
        <v>18.51</v>
      </c>
      <c r="G58" t="n">
        <v>25.83</v>
      </c>
      <c r="H58" t="n">
        <v>0.33</v>
      </c>
      <c r="I58" t="n">
        <v>43</v>
      </c>
      <c r="J58" t="n">
        <v>282.4</v>
      </c>
      <c r="K58" t="n">
        <v>60.56</v>
      </c>
      <c r="L58" t="n">
        <v>5.25</v>
      </c>
      <c r="M58" t="n">
        <v>41</v>
      </c>
      <c r="N58" t="n">
        <v>76.59999999999999</v>
      </c>
      <c r="O58" t="n">
        <v>35064.15</v>
      </c>
      <c r="P58" t="n">
        <v>303.37</v>
      </c>
      <c r="Q58" t="n">
        <v>1319.18</v>
      </c>
      <c r="R58" t="n">
        <v>101.11</v>
      </c>
      <c r="S58" t="n">
        <v>59.92</v>
      </c>
      <c r="T58" t="n">
        <v>20346.1</v>
      </c>
      <c r="U58" t="n">
        <v>0.59</v>
      </c>
      <c r="V58" t="n">
        <v>0.92</v>
      </c>
      <c r="W58" t="n">
        <v>0.23</v>
      </c>
      <c r="X58" t="n">
        <v>1.24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4.2556</v>
      </c>
      <c r="E59" t="n">
        <v>23.5</v>
      </c>
      <c r="F59" t="n">
        <v>18.46</v>
      </c>
      <c r="G59" t="n">
        <v>27.01</v>
      </c>
      <c r="H59" t="n">
        <v>0.35</v>
      </c>
      <c r="I59" t="n">
        <v>41</v>
      </c>
      <c r="J59" t="n">
        <v>282.9</v>
      </c>
      <c r="K59" t="n">
        <v>60.56</v>
      </c>
      <c r="L59" t="n">
        <v>5.5</v>
      </c>
      <c r="M59" t="n">
        <v>39</v>
      </c>
      <c r="N59" t="n">
        <v>76.84999999999999</v>
      </c>
      <c r="O59" t="n">
        <v>35125.37</v>
      </c>
      <c r="P59" t="n">
        <v>301.83</v>
      </c>
      <c r="Q59" t="n">
        <v>1319.19</v>
      </c>
      <c r="R59" t="n">
        <v>99.13</v>
      </c>
      <c r="S59" t="n">
        <v>59.92</v>
      </c>
      <c r="T59" t="n">
        <v>19364.15</v>
      </c>
      <c r="U59" t="n">
        <v>0.6</v>
      </c>
      <c r="V59" t="n">
        <v>0.92</v>
      </c>
      <c r="W59" t="n">
        <v>0.23</v>
      </c>
      <c r="X59" t="n">
        <v>1.18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4.2871</v>
      </c>
      <c r="E60" t="n">
        <v>23.33</v>
      </c>
      <c r="F60" t="n">
        <v>18.39</v>
      </c>
      <c r="G60" t="n">
        <v>28.29</v>
      </c>
      <c r="H60" t="n">
        <v>0.36</v>
      </c>
      <c r="I60" t="n">
        <v>39</v>
      </c>
      <c r="J60" t="n">
        <v>283.4</v>
      </c>
      <c r="K60" t="n">
        <v>60.56</v>
      </c>
      <c r="L60" t="n">
        <v>5.75</v>
      </c>
      <c r="M60" t="n">
        <v>37</v>
      </c>
      <c r="N60" t="n">
        <v>77.09</v>
      </c>
      <c r="O60" t="n">
        <v>35186.68</v>
      </c>
      <c r="P60" t="n">
        <v>299.25</v>
      </c>
      <c r="Q60" t="n">
        <v>1319.1</v>
      </c>
      <c r="R60" t="n">
        <v>96.77</v>
      </c>
      <c r="S60" t="n">
        <v>59.92</v>
      </c>
      <c r="T60" t="n">
        <v>18197.35</v>
      </c>
      <c r="U60" t="n">
        <v>0.62</v>
      </c>
      <c r="V60" t="n">
        <v>0.92</v>
      </c>
      <c r="W60" t="n">
        <v>0.23</v>
      </c>
      <c r="X60" t="n">
        <v>1.11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4.3199</v>
      </c>
      <c r="E61" t="n">
        <v>23.15</v>
      </c>
      <c r="F61" t="n">
        <v>18.32</v>
      </c>
      <c r="G61" t="n">
        <v>29.7</v>
      </c>
      <c r="H61" t="n">
        <v>0.38</v>
      </c>
      <c r="I61" t="n">
        <v>37</v>
      </c>
      <c r="J61" t="n">
        <v>283.9</v>
      </c>
      <c r="K61" t="n">
        <v>60.56</v>
      </c>
      <c r="L61" t="n">
        <v>6</v>
      </c>
      <c r="M61" t="n">
        <v>35</v>
      </c>
      <c r="N61" t="n">
        <v>77.34</v>
      </c>
      <c r="O61" t="n">
        <v>35248.1</v>
      </c>
      <c r="P61" t="n">
        <v>297.62</v>
      </c>
      <c r="Q61" t="n">
        <v>1319.15</v>
      </c>
      <c r="R61" t="n">
        <v>94.45</v>
      </c>
      <c r="S61" t="n">
        <v>59.92</v>
      </c>
      <c r="T61" t="n">
        <v>17046.66</v>
      </c>
      <c r="U61" t="n">
        <v>0.63</v>
      </c>
      <c r="V61" t="n">
        <v>0.93</v>
      </c>
      <c r="W61" t="n">
        <v>0.22</v>
      </c>
      <c r="X61" t="n">
        <v>1.04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4.3506</v>
      </c>
      <c r="E62" t="n">
        <v>22.99</v>
      </c>
      <c r="F62" t="n">
        <v>18.26</v>
      </c>
      <c r="G62" t="n">
        <v>31.3</v>
      </c>
      <c r="H62" t="n">
        <v>0.39</v>
      </c>
      <c r="I62" t="n">
        <v>35</v>
      </c>
      <c r="J62" t="n">
        <v>284.4</v>
      </c>
      <c r="K62" t="n">
        <v>60.56</v>
      </c>
      <c r="L62" t="n">
        <v>6.25</v>
      </c>
      <c r="M62" t="n">
        <v>33</v>
      </c>
      <c r="N62" t="n">
        <v>77.59</v>
      </c>
      <c r="O62" t="n">
        <v>35309.61</v>
      </c>
      <c r="P62" t="n">
        <v>295.87</v>
      </c>
      <c r="Q62" t="n">
        <v>1319.2</v>
      </c>
      <c r="R62" t="n">
        <v>92.53</v>
      </c>
      <c r="S62" t="n">
        <v>59.92</v>
      </c>
      <c r="T62" t="n">
        <v>16096.95</v>
      </c>
      <c r="U62" t="n">
        <v>0.65</v>
      </c>
      <c r="V62" t="n">
        <v>0.93</v>
      </c>
      <c r="W62" t="n">
        <v>0.22</v>
      </c>
      <c r="X62" t="n">
        <v>0.98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4.3672</v>
      </c>
      <c r="E63" t="n">
        <v>22.9</v>
      </c>
      <c r="F63" t="n">
        <v>18.22</v>
      </c>
      <c r="G63" t="n">
        <v>32.16</v>
      </c>
      <c r="H63" t="n">
        <v>0.41</v>
      </c>
      <c r="I63" t="n">
        <v>34</v>
      </c>
      <c r="J63" t="n">
        <v>284.89</v>
      </c>
      <c r="K63" t="n">
        <v>60.56</v>
      </c>
      <c r="L63" t="n">
        <v>6.5</v>
      </c>
      <c r="M63" t="n">
        <v>32</v>
      </c>
      <c r="N63" t="n">
        <v>77.84</v>
      </c>
      <c r="O63" t="n">
        <v>35371.22</v>
      </c>
      <c r="P63" t="n">
        <v>294.51</v>
      </c>
      <c r="Q63" t="n">
        <v>1319.18</v>
      </c>
      <c r="R63" t="n">
        <v>91.38</v>
      </c>
      <c r="S63" t="n">
        <v>59.92</v>
      </c>
      <c r="T63" t="n">
        <v>15526.79</v>
      </c>
      <c r="U63" t="n">
        <v>0.66</v>
      </c>
      <c r="V63" t="n">
        <v>0.93</v>
      </c>
      <c r="W63" t="n">
        <v>0.22</v>
      </c>
      <c r="X63" t="n">
        <v>0.9399999999999999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4.3995</v>
      </c>
      <c r="E64" t="n">
        <v>22.73</v>
      </c>
      <c r="F64" t="n">
        <v>18.16</v>
      </c>
      <c r="G64" t="n">
        <v>34.05</v>
      </c>
      <c r="H64" t="n">
        <v>0.42</v>
      </c>
      <c r="I64" t="n">
        <v>32</v>
      </c>
      <c r="J64" t="n">
        <v>285.39</v>
      </c>
      <c r="K64" t="n">
        <v>60.56</v>
      </c>
      <c r="L64" t="n">
        <v>6.75</v>
      </c>
      <c r="M64" t="n">
        <v>30</v>
      </c>
      <c r="N64" t="n">
        <v>78.09</v>
      </c>
      <c r="O64" t="n">
        <v>35432.93</v>
      </c>
      <c r="P64" t="n">
        <v>292.14</v>
      </c>
      <c r="Q64" t="n">
        <v>1319.16</v>
      </c>
      <c r="R64" t="n">
        <v>89.22</v>
      </c>
      <c r="S64" t="n">
        <v>59.92</v>
      </c>
      <c r="T64" t="n">
        <v>14455.83</v>
      </c>
      <c r="U64" t="n">
        <v>0.67</v>
      </c>
      <c r="V64" t="n">
        <v>0.9399999999999999</v>
      </c>
      <c r="W64" t="n">
        <v>0.22</v>
      </c>
      <c r="X64" t="n">
        <v>0.88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4.4153</v>
      </c>
      <c r="E65" t="n">
        <v>22.65</v>
      </c>
      <c r="F65" t="n">
        <v>18.13</v>
      </c>
      <c r="G65" t="n">
        <v>35.09</v>
      </c>
      <c r="H65" t="n">
        <v>0.44</v>
      </c>
      <c r="I65" t="n">
        <v>31</v>
      </c>
      <c r="J65" t="n">
        <v>285.9</v>
      </c>
      <c r="K65" t="n">
        <v>60.56</v>
      </c>
      <c r="L65" t="n">
        <v>7</v>
      </c>
      <c r="M65" t="n">
        <v>29</v>
      </c>
      <c r="N65" t="n">
        <v>78.34</v>
      </c>
      <c r="O65" t="n">
        <v>35494.74</v>
      </c>
      <c r="P65" t="n">
        <v>291.1</v>
      </c>
      <c r="Q65" t="n">
        <v>1319.22</v>
      </c>
      <c r="R65" t="n">
        <v>88.29000000000001</v>
      </c>
      <c r="S65" t="n">
        <v>59.92</v>
      </c>
      <c r="T65" t="n">
        <v>13993.62</v>
      </c>
      <c r="U65" t="n">
        <v>0.68</v>
      </c>
      <c r="V65" t="n">
        <v>0.9399999999999999</v>
      </c>
      <c r="W65" t="n">
        <v>0.21</v>
      </c>
      <c r="X65" t="n">
        <v>0.85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4.4327</v>
      </c>
      <c r="E66" t="n">
        <v>22.56</v>
      </c>
      <c r="F66" t="n">
        <v>18.09</v>
      </c>
      <c r="G66" t="n">
        <v>36.18</v>
      </c>
      <c r="H66" t="n">
        <v>0.45</v>
      </c>
      <c r="I66" t="n">
        <v>30</v>
      </c>
      <c r="J66" t="n">
        <v>286.4</v>
      </c>
      <c r="K66" t="n">
        <v>60.56</v>
      </c>
      <c r="L66" t="n">
        <v>7.25</v>
      </c>
      <c r="M66" t="n">
        <v>28</v>
      </c>
      <c r="N66" t="n">
        <v>78.59</v>
      </c>
      <c r="O66" t="n">
        <v>35556.78</v>
      </c>
      <c r="P66" t="n">
        <v>289.66</v>
      </c>
      <c r="Q66" t="n">
        <v>1319.23</v>
      </c>
      <c r="R66" t="n">
        <v>87.12</v>
      </c>
      <c r="S66" t="n">
        <v>59.92</v>
      </c>
      <c r="T66" t="n">
        <v>13415.95</v>
      </c>
      <c r="U66" t="n">
        <v>0.6899999999999999</v>
      </c>
      <c r="V66" t="n">
        <v>0.9399999999999999</v>
      </c>
      <c r="W66" t="n">
        <v>0.21</v>
      </c>
      <c r="X66" t="n">
        <v>0.8100000000000001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4.4501</v>
      </c>
      <c r="E67" t="n">
        <v>22.47</v>
      </c>
      <c r="F67" t="n">
        <v>18.06</v>
      </c>
      <c r="G67" t="n">
        <v>37.36</v>
      </c>
      <c r="H67" t="n">
        <v>0.47</v>
      </c>
      <c r="I67" t="n">
        <v>29</v>
      </c>
      <c r="J67" t="n">
        <v>286.9</v>
      </c>
      <c r="K67" t="n">
        <v>60.56</v>
      </c>
      <c r="L67" t="n">
        <v>7.5</v>
      </c>
      <c r="M67" t="n">
        <v>27</v>
      </c>
      <c r="N67" t="n">
        <v>78.84999999999999</v>
      </c>
      <c r="O67" t="n">
        <v>35618.8</v>
      </c>
      <c r="P67" t="n">
        <v>288.11</v>
      </c>
      <c r="Q67" t="n">
        <v>1319.09</v>
      </c>
      <c r="R67" t="n">
        <v>85.98</v>
      </c>
      <c r="S67" t="n">
        <v>59.92</v>
      </c>
      <c r="T67" t="n">
        <v>12850.32</v>
      </c>
      <c r="U67" t="n">
        <v>0.7</v>
      </c>
      <c r="V67" t="n">
        <v>0.9399999999999999</v>
      </c>
      <c r="W67" t="n">
        <v>0.21</v>
      </c>
      <c r="X67" t="n">
        <v>0.78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4.4681</v>
      </c>
      <c r="E68" t="n">
        <v>22.38</v>
      </c>
      <c r="F68" t="n">
        <v>18.02</v>
      </c>
      <c r="G68" t="n">
        <v>38.61</v>
      </c>
      <c r="H68" t="n">
        <v>0.48</v>
      </c>
      <c r="I68" t="n">
        <v>28</v>
      </c>
      <c r="J68" t="n">
        <v>287.41</v>
      </c>
      <c r="K68" t="n">
        <v>60.56</v>
      </c>
      <c r="L68" t="n">
        <v>7.75</v>
      </c>
      <c r="M68" t="n">
        <v>26</v>
      </c>
      <c r="N68" t="n">
        <v>79.09999999999999</v>
      </c>
      <c r="O68" t="n">
        <v>35680.92</v>
      </c>
      <c r="P68" t="n">
        <v>286.4</v>
      </c>
      <c r="Q68" t="n">
        <v>1319.13</v>
      </c>
      <c r="R68" t="n">
        <v>84.55</v>
      </c>
      <c r="S68" t="n">
        <v>59.92</v>
      </c>
      <c r="T68" t="n">
        <v>12138.94</v>
      </c>
      <c r="U68" t="n">
        <v>0.71</v>
      </c>
      <c r="V68" t="n">
        <v>0.9399999999999999</v>
      </c>
      <c r="W68" t="n">
        <v>0.21</v>
      </c>
      <c r="X68" t="n">
        <v>0.74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4.5068</v>
      </c>
      <c r="E69" t="n">
        <v>22.19</v>
      </c>
      <c r="F69" t="n">
        <v>17.88</v>
      </c>
      <c r="G69" t="n">
        <v>39.73</v>
      </c>
      <c r="H69" t="n">
        <v>0.49</v>
      </c>
      <c r="I69" t="n">
        <v>27</v>
      </c>
      <c r="J69" t="n">
        <v>287.91</v>
      </c>
      <c r="K69" t="n">
        <v>60.56</v>
      </c>
      <c r="L69" t="n">
        <v>8</v>
      </c>
      <c r="M69" t="n">
        <v>25</v>
      </c>
      <c r="N69" t="n">
        <v>79.36</v>
      </c>
      <c r="O69" t="n">
        <v>35743.15</v>
      </c>
      <c r="P69" t="n">
        <v>282.91</v>
      </c>
      <c r="Q69" t="n">
        <v>1319.13</v>
      </c>
      <c r="R69" t="n">
        <v>79.93000000000001</v>
      </c>
      <c r="S69" t="n">
        <v>59.92</v>
      </c>
      <c r="T69" t="n">
        <v>9836.32</v>
      </c>
      <c r="U69" t="n">
        <v>0.75</v>
      </c>
      <c r="V69" t="n">
        <v>0.95</v>
      </c>
      <c r="W69" t="n">
        <v>0.2</v>
      </c>
      <c r="X69" t="n">
        <v>0.6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4.4747</v>
      </c>
      <c r="E70" t="n">
        <v>22.35</v>
      </c>
      <c r="F70" t="n">
        <v>18.09</v>
      </c>
      <c r="G70" t="n">
        <v>41.74</v>
      </c>
      <c r="H70" t="n">
        <v>0.51</v>
      </c>
      <c r="I70" t="n">
        <v>26</v>
      </c>
      <c r="J70" t="n">
        <v>288.42</v>
      </c>
      <c r="K70" t="n">
        <v>60.56</v>
      </c>
      <c r="L70" t="n">
        <v>8.25</v>
      </c>
      <c r="M70" t="n">
        <v>24</v>
      </c>
      <c r="N70" t="n">
        <v>79.61</v>
      </c>
      <c r="O70" t="n">
        <v>35805.48</v>
      </c>
      <c r="P70" t="n">
        <v>286.29</v>
      </c>
      <c r="Q70" t="n">
        <v>1319.1</v>
      </c>
      <c r="R70" t="n">
        <v>88.04000000000001</v>
      </c>
      <c r="S70" t="n">
        <v>59.92</v>
      </c>
      <c r="T70" t="n">
        <v>13894.24</v>
      </c>
      <c r="U70" t="n">
        <v>0.68</v>
      </c>
      <c r="V70" t="n">
        <v>0.9399999999999999</v>
      </c>
      <c r="W70" t="n">
        <v>0.19</v>
      </c>
      <c r="X70" t="n">
        <v>0.8100000000000001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4.505</v>
      </c>
      <c r="E71" t="n">
        <v>22.2</v>
      </c>
      <c r="F71" t="n">
        <v>17.99</v>
      </c>
      <c r="G71" t="n">
        <v>43.18</v>
      </c>
      <c r="H71" t="n">
        <v>0.52</v>
      </c>
      <c r="I71" t="n">
        <v>25</v>
      </c>
      <c r="J71" t="n">
        <v>288.92</v>
      </c>
      <c r="K71" t="n">
        <v>60.56</v>
      </c>
      <c r="L71" t="n">
        <v>8.5</v>
      </c>
      <c r="M71" t="n">
        <v>23</v>
      </c>
      <c r="N71" t="n">
        <v>79.87</v>
      </c>
      <c r="O71" t="n">
        <v>35867.91</v>
      </c>
      <c r="P71" t="n">
        <v>283.65</v>
      </c>
      <c r="Q71" t="n">
        <v>1319.08</v>
      </c>
      <c r="R71" t="n">
        <v>83.98999999999999</v>
      </c>
      <c r="S71" t="n">
        <v>59.92</v>
      </c>
      <c r="T71" t="n">
        <v>11875.36</v>
      </c>
      <c r="U71" t="n">
        <v>0.71</v>
      </c>
      <c r="V71" t="n">
        <v>0.9399999999999999</v>
      </c>
      <c r="W71" t="n">
        <v>0.2</v>
      </c>
      <c r="X71" t="n">
        <v>0.71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4.5034</v>
      </c>
      <c r="E72" t="n">
        <v>22.21</v>
      </c>
      <c r="F72" t="n">
        <v>18</v>
      </c>
      <c r="G72" t="n">
        <v>43.2</v>
      </c>
      <c r="H72" t="n">
        <v>0.54</v>
      </c>
      <c r="I72" t="n">
        <v>25</v>
      </c>
      <c r="J72" t="n">
        <v>289.43</v>
      </c>
      <c r="K72" t="n">
        <v>60.56</v>
      </c>
      <c r="L72" t="n">
        <v>8.75</v>
      </c>
      <c r="M72" t="n">
        <v>23</v>
      </c>
      <c r="N72" t="n">
        <v>80.12</v>
      </c>
      <c r="O72" t="n">
        <v>35930.44</v>
      </c>
      <c r="P72" t="n">
        <v>282.53</v>
      </c>
      <c r="Q72" t="n">
        <v>1319.12</v>
      </c>
      <c r="R72" t="n">
        <v>84.20999999999999</v>
      </c>
      <c r="S72" t="n">
        <v>59.92</v>
      </c>
      <c r="T72" t="n">
        <v>11986.18</v>
      </c>
      <c r="U72" t="n">
        <v>0.71</v>
      </c>
      <c r="V72" t="n">
        <v>0.9399999999999999</v>
      </c>
      <c r="W72" t="n">
        <v>0.2</v>
      </c>
      <c r="X72" t="n">
        <v>0.72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4.5252</v>
      </c>
      <c r="E73" t="n">
        <v>22.1</v>
      </c>
      <c r="F73" t="n">
        <v>17.94</v>
      </c>
      <c r="G73" t="n">
        <v>44.86</v>
      </c>
      <c r="H73" t="n">
        <v>0.55</v>
      </c>
      <c r="I73" t="n">
        <v>24</v>
      </c>
      <c r="J73" t="n">
        <v>289.94</v>
      </c>
      <c r="K73" t="n">
        <v>60.56</v>
      </c>
      <c r="L73" t="n">
        <v>9</v>
      </c>
      <c r="M73" t="n">
        <v>22</v>
      </c>
      <c r="N73" t="n">
        <v>80.38</v>
      </c>
      <c r="O73" t="n">
        <v>35993.08</v>
      </c>
      <c r="P73" t="n">
        <v>281.46</v>
      </c>
      <c r="Q73" t="n">
        <v>1319.15</v>
      </c>
      <c r="R73" t="n">
        <v>82.44</v>
      </c>
      <c r="S73" t="n">
        <v>59.92</v>
      </c>
      <c r="T73" t="n">
        <v>11105.02</v>
      </c>
      <c r="U73" t="n">
        <v>0.73</v>
      </c>
      <c r="V73" t="n">
        <v>0.95</v>
      </c>
      <c r="W73" t="n">
        <v>0.2</v>
      </c>
      <c r="X73" t="n">
        <v>0.67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4.5433</v>
      </c>
      <c r="E74" t="n">
        <v>22.01</v>
      </c>
      <c r="F74" t="n">
        <v>17.91</v>
      </c>
      <c r="G74" t="n">
        <v>46.72</v>
      </c>
      <c r="H74" t="n">
        <v>0.57</v>
      </c>
      <c r="I74" t="n">
        <v>23</v>
      </c>
      <c r="J74" t="n">
        <v>290.45</v>
      </c>
      <c r="K74" t="n">
        <v>60.56</v>
      </c>
      <c r="L74" t="n">
        <v>9.25</v>
      </c>
      <c r="M74" t="n">
        <v>21</v>
      </c>
      <c r="N74" t="n">
        <v>80.64</v>
      </c>
      <c r="O74" t="n">
        <v>36055.83</v>
      </c>
      <c r="P74" t="n">
        <v>279.31</v>
      </c>
      <c r="Q74" t="n">
        <v>1319.14</v>
      </c>
      <c r="R74" t="n">
        <v>81.31</v>
      </c>
      <c r="S74" t="n">
        <v>59.92</v>
      </c>
      <c r="T74" t="n">
        <v>10543.86</v>
      </c>
      <c r="U74" t="n">
        <v>0.74</v>
      </c>
      <c r="V74" t="n">
        <v>0.95</v>
      </c>
      <c r="W74" t="n">
        <v>0.2</v>
      </c>
      <c r="X74" t="n">
        <v>0.63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4.5612</v>
      </c>
      <c r="E75" t="n">
        <v>21.92</v>
      </c>
      <c r="F75" t="n">
        <v>17.87</v>
      </c>
      <c r="G75" t="n">
        <v>48.75</v>
      </c>
      <c r="H75" t="n">
        <v>0.58</v>
      </c>
      <c r="I75" t="n">
        <v>22</v>
      </c>
      <c r="J75" t="n">
        <v>290.96</v>
      </c>
      <c r="K75" t="n">
        <v>60.56</v>
      </c>
      <c r="L75" t="n">
        <v>9.5</v>
      </c>
      <c r="M75" t="n">
        <v>20</v>
      </c>
      <c r="N75" t="n">
        <v>80.90000000000001</v>
      </c>
      <c r="O75" t="n">
        <v>36118.68</v>
      </c>
      <c r="P75" t="n">
        <v>277.93</v>
      </c>
      <c r="Q75" t="n">
        <v>1319.15</v>
      </c>
      <c r="R75" t="n">
        <v>80.16</v>
      </c>
      <c r="S75" t="n">
        <v>59.92</v>
      </c>
      <c r="T75" t="n">
        <v>9977.02</v>
      </c>
      <c r="U75" t="n">
        <v>0.75</v>
      </c>
      <c r="V75" t="n">
        <v>0.95</v>
      </c>
      <c r="W75" t="n">
        <v>0.2</v>
      </c>
      <c r="X75" t="n">
        <v>0.6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4.5597</v>
      </c>
      <c r="E76" t="n">
        <v>21.93</v>
      </c>
      <c r="F76" t="n">
        <v>17.88</v>
      </c>
      <c r="G76" t="n">
        <v>48.77</v>
      </c>
      <c r="H76" t="n">
        <v>0.6</v>
      </c>
      <c r="I76" t="n">
        <v>22</v>
      </c>
      <c r="J76" t="n">
        <v>291.47</v>
      </c>
      <c r="K76" t="n">
        <v>60.56</v>
      </c>
      <c r="L76" t="n">
        <v>9.75</v>
      </c>
      <c r="M76" t="n">
        <v>20</v>
      </c>
      <c r="N76" t="n">
        <v>81.16</v>
      </c>
      <c r="O76" t="n">
        <v>36181.64</v>
      </c>
      <c r="P76" t="n">
        <v>277.49</v>
      </c>
      <c r="Q76" t="n">
        <v>1319.15</v>
      </c>
      <c r="R76" t="n">
        <v>80.28</v>
      </c>
      <c r="S76" t="n">
        <v>59.92</v>
      </c>
      <c r="T76" t="n">
        <v>10035.67</v>
      </c>
      <c r="U76" t="n">
        <v>0.75</v>
      </c>
      <c r="V76" t="n">
        <v>0.95</v>
      </c>
      <c r="W76" t="n">
        <v>0.2</v>
      </c>
      <c r="X76" t="n">
        <v>0.6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4.5782</v>
      </c>
      <c r="E77" t="n">
        <v>21.84</v>
      </c>
      <c r="F77" t="n">
        <v>17.84</v>
      </c>
      <c r="G77" t="n">
        <v>50.98</v>
      </c>
      <c r="H77" t="n">
        <v>0.61</v>
      </c>
      <c r="I77" t="n">
        <v>21</v>
      </c>
      <c r="J77" t="n">
        <v>291.98</v>
      </c>
      <c r="K77" t="n">
        <v>60.56</v>
      </c>
      <c r="L77" t="n">
        <v>10</v>
      </c>
      <c r="M77" t="n">
        <v>19</v>
      </c>
      <c r="N77" t="n">
        <v>81.42</v>
      </c>
      <c r="O77" t="n">
        <v>36244.71</v>
      </c>
      <c r="P77" t="n">
        <v>276.18</v>
      </c>
      <c r="Q77" t="n">
        <v>1319.12</v>
      </c>
      <c r="R77" t="n">
        <v>79.13</v>
      </c>
      <c r="S77" t="n">
        <v>59.92</v>
      </c>
      <c r="T77" t="n">
        <v>9467.219999999999</v>
      </c>
      <c r="U77" t="n">
        <v>0.76</v>
      </c>
      <c r="V77" t="n">
        <v>0.95</v>
      </c>
      <c r="W77" t="n">
        <v>0.2</v>
      </c>
      <c r="X77" t="n">
        <v>0.57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4.5771</v>
      </c>
      <c r="E78" t="n">
        <v>21.85</v>
      </c>
      <c r="F78" t="n">
        <v>17.85</v>
      </c>
      <c r="G78" t="n">
        <v>51</v>
      </c>
      <c r="H78" t="n">
        <v>0.62</v>
      </c>
      <c r="I78" t="n">
        <v>21</v>
      </c>
      <c r="J78" t="n">
        <v>292.49</v>
      </c>
      <c r="K78" t="n">
        <v>60.56</v>
      </c>
      <c r="L78" t="n">
        <v>10.25</v>
      </c>
      <c r="M78" t="n">
        <v>19</v>
      </c>
      <c r="N78" t="n">
        <v>81.68000000000001</v>
      </c>
      <c r="O78" t="n">
        <v>36307.88</v>
      </c>
      <c r="P78" t="n">
        <v>275.02</v>
      </c>
      <c r="Q78" t="n">
        <v>1319.11</v>
      </c>
      <c r="R78" t="n">
        <v>79.29000000000001</v>
      </c>
      <c r="S78" t="n">
        <v>59.92</v>
      </c>
      <c r="T78" t="n">
        <v>9545.83</v>
      </c>
      <c r="U78" t="n">
        <v>0.76</v>
      </c>
      <c r="V78" t="n">
        <v>0.95</v>
      </c>
      <c r="W78" t="n">
        <v>0.2</v>
      </c>
      <c r="X78" t="n">
        <v>0.57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4.5965</v>
      </c>
      <c r="E79" t="n">
        <v>21.76</v>
      </c>
      <c r="F79" t="n">
        <v>17.81</v>
      </c>
      <c r="G79" t="n">
        <v>53.43</v>
      </c>
      <c r="H79" t="n">
        <v>0.64</v>
      </c>
      <c r="I79" t="n">
        <v>20</v>
      </c>
      <c r="J79" t="n">
        <v>293</v>
      </c>
      <c r="K79" t="n">
        <v>60.56</v>
      </c>
      <c r="L79" t="n">
        <v>10.5</v>
      </c>
      <c r="M79" t="n">
        <v>18</v>
      </c>
      <c r="N79" t="n">
        <v>81.95</v>
      </c>
      <c r="O79" t="n">
        <v>36371.17</v>
      </c>
      <c r="P79" t="n">
        <v>273.01</v>
      </c>
      <c r="Q79" t="n">
        <v>1319.08</v>
      </c>
      <c r="R79" t="n">
        <v>77.95</v>
      </c>
      <c r="S79" t="n">
        <v>59.92</v>
      </c>
      <c r="T79" t="n">
        <v>8877.969999999999</v>
      </c>
      <c r="U79" t="n">
        <v>0.77</v>
      </c>
      <c r="V79" t="n">
        <v>0.95</v>
      </c>
      <c r="W79" t="n">
        <v>0.2</v>
      </c>
      <c r="X79" t="n">
        <v>0.53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4.5958</v>
      </c>
      <c r="E80" t="n">
        <v>21.76</v>
      </c>
      <c r="F80" t="n">
        <v>17.81</v>
      </c>
      <c r="G80" t="n">
        <v>53.44</v>
      </c>
      <c r="H80" t="n">
        <v>0.65</v>
      </c>
      <c r="I80" t="n">
        <v>20</v>
      </c>
      <c r="J80" t="n">
        <v>293.52</v>
      </c>
      <c r="K80" t="n">
        <v>60.56</v>
      </c>
      <c r="L80" t="n">
        <v>10.75</v>
      </c>
      <c r="M80" t="n">
        <v>18</v>
      </c>
      <c r="N80" t="n">
        <v>82.20999999999999</v>
      </c>
      <c r="O80" t="n">
        <v>36434.56</v>
      </c>
      <c r="P80" t="n">
        <v>271.75</v>
      </c>
      <c r="Q80" t="n">
        <v>1319.09</v>
      </c>
      <c r="R80" t="n">
        <v>78.06999999999999</v>
      </c>
      <c r="S80" t="n">
        <v>59.92</v>
      </c>
      <c r="T80" t="n">
        <v>8942.34</v>
      </c>
      <c r="U80" t="n">
        <v>0.77</v>
      </c>
      <c r="V80" t="n">
        <v>0.95</v>
      </c>
      <c r="W80" t="n">
        <v>0.2</v>
      </c>
      <c r="X80" t="n">
        <v>0.54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4.6127</v>
      </c>
      <c r="E81" t="n">
        <v>21.68</v>
      </c>
      <c r="F81" t="n">
        <v>17.79</v>
      </c>
      <c r="G81" t="n">
        <v>56.17</v>
      </c>
      <c r="H81" t="n">
        <v>0.67</v>
      </c>
      <c r="I81" t="n">
        <v>19</v>
      </c>
      <c r="J81" t="n">
        <v>294.03</v>
      </c>
      <c r="K81" t="n">
        <v>60.56</v>
      </c>
      <c r="L81" t="n">
        <v>11</v>
      </c>
      <c r="M81" t="n">
        <v>17</v>
      </c>
      <c r="N81" t="n">
        <v>82.48</v>
      </c>
      <c r="O81" t="n">
        <v>36498.06</v>
      </c>
      <c r="P81" t="n">
        <v>271</v>
      </c>
      <c r="Q81" t="n">
        <v>1319.08</v>
      </c>
      <c r="R81" t="n">
        <v>77.2</v>
      </c>
      <c r="S81" t="n">
        <v>59.92</v>
      </c>
      <c r="T81" t="n">
        <v>8509.65</v>
      </c>
      <c r="U81" t="n">
        <v>0.78</v>
      </c>
      <c r="V81" t="n">
        <v>0.96</v>
      </c>
      <c r="W81" t="n">
        <v>0.2</v>
      </c>
      <c r="X81" t="n">
        <v>0.51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4.626</v>
      </c>
      <c r="E82" t="n">
        <v>21.62</v>
      </c>
      <c r="F82" t="n">
        <v>17.72</v>
      </c>
      <c r="G82" t="n">
        <v>55.97</v>
      </c>
      <c r="H82" t="n">
        <v>0.68</v>
      </c>
      <c r="I82" t="n">
        <v>19</v>
      </c>
      <c r="J82" t="n">
        <v>294.55</v>
      </c>
      <c r="K82" t="n">
        <v>60.56</v>
      </c>
      <c r="L82" t="n">
        <v>11.25</v>
      </c>
      <c r="M82" t="n">
        <v>17</v>
      </c>
      <c r="N82" t="n">
        <v>82.73999999999999</v>
      </c>
      <c r="O82" t="n">
        <v>36561.67</v>
      </c>
      <c r="P82" t="n">
        <v>269.18</v>
      </c>
      <c r="Q82" t="n">
        <v>1319.08</v>
      </c>
      <c r="R82" t="n">
        <v>74.86</v>
      </c>
      <c r="S82" t="n">
        <v>59.92</v>
      </c>
      <c r="T82" t="n">
        <v>7341.28</v>
      </c>
      <c r="U82" t="n">
        <v>0.8</v>
      </c>
      <c r="V82" t="n">
        <v>0.96</v>
      </c>
      <c r="W82" t="n">
        <v>0.2</v>
      </c>
      <c r="X82" t="n">
        <v>0.45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4.641</v>
      </c>
      <c r="E83" t="n">
        <v>21.55</v>
      </c>
      <c r="F83" t="n">
        <v>17.71</v>
      </c>
      <c r="G83" t="n">
        <v>59.02</v>
      </c>
      <c r="H83" t="n">
        <v>0.6899999999999999</v>
      </c>
      <c r="I83" t="n">
        <v>18</v>
      </c>
      <c r="J83" t="n">
        <v>295.06</v>
      </c>
      <c r="K83" t="n">
        <v>60.56</v>
      </c>
      <c r="L83" t="n">
        <v>11.5</v>
      </c>
      <c r="M83" t="n">
        <v>16</v>
      </c>
      <c r="N83" t="n">
        <v>83.01000000000001</v>
      </c>
      <c r="O83" t="n">
        <v>36625.39</v>
      </c>
      <c r="P83" t="n">
        <v>267.9</v>
      </c>
      <c r="Q83" t="n">
        <v>1319.1</v>
      </c>
      <c r="R83" t="n">
        <v>74.75</v>
      </c>
      <c r="S83" t="n">
        <v>59.92</v>
      </c>
      <c r="T83" t="n">
        <v>7289.84</v>
      </c>
      <c r="U83" t="n">
        <v>0.8</v>
      </c>
      <c r="V83" t="n">
        <v>0.96</v>
      </c>
      <c r="W83" t="n">
        <v>0.18</v>
      </c>
      <c r="X83" t="n">
        <v>0.43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4.6249</v>
      </c>
      <c r="E84" t="n">
        <v>21.62</v>
      </c>
      <c r="F84" t="n">
        <v>17.78</v>
      </c>
      <c r="G84" t="n">
        <v>59.27</v>
      </c>
      <c r="H84" t="n">
        <v>0.71</v>
      </c>
      <c r="I84" t="n">
        <v>18</v>
      </c>
      <c r="J84" t="n">
        <v>295.58</v>
      </c>
      <c r="K84" t="n">
        <v>60.56</v>
      </c>
      <c r="L84" t="n">
        <v>11.75</v>
      </c>
      <c r="M84" t="n">
        <v>16</v>
      </c>
      <c r="N84" t="n">
        <v>83.28</v>
      </c>
      <c r="O84" t="n">
        <v>36689.22</v>
      </c>
      <c r="P84" t="n">
        <v>268.18</v>
      </c>
      <c r="Q84" t="n">
        <v>1319.12</v>
      </c>
      <c r="R84" t="n">
        <v>77.15000000000001</v>
      </c>
      <c r="S84" t="n">
        <v>59.92</v>
      </c>
      <c r="T84" t="n">
        <v>8488.469999999999</v>
      </c>
      <c r="U84" t="n">
        <v>0.78</v>
      </c>
      <c r="V84" t="n">
        <v>0.96</v>
      </c>
      <c r="W84" t="n">
        <v>0.19</v>
      </c>
      <c r="X84" t="n">
        <v>0.5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4.6437</v>
      </c>
      <c r="E85" t="n">
        <v>21.53</v>
      </c>
      <c r="F85" t="n">
        <v>17.75</v>
      </c>
      <c r="G85" t="n">
        <v>62.63</v>
      </c>
      <c r="H85" t="n">
        <v>0.72</v>
      </c>
      <c r="I85" t="n">
        <v>17</v>
      </c>
      <c r="J85" t="n">
        <v>296.1</v>
      </c>
      <c r="K85" t="n">
        <v>60.56</v>
      </c>
      <c r="L85" t="n">
        <v>12</v>
      </c>
      <c r="M85" t="n">
        <v>15</v>
      </c>
      <c r="N85" t="n">
        <v>83.54000000000001</v>
      </c>
      <c r="O85" t="n">
        <v>36753.16</v>
      </c>
      <c r="P85" t="n">
        <v>266.99</v>
      </c>
      <c r="Q85" t="n">
        <v>1319.08</v>
      </c>
      <c r="R85" t="n">
        <v>75.94</v>
      </c>
      <c r="S85" t="n">
        <v>59.92</v>
      </c>
      <c r="T85" t="n">
        <v>7892.05</v>
      </c>
      <c r="U85" t="n">
        <v>0.79</v>
      </c>
      <c r="V85" t="n">
        <v>0.96</v>
      </c>
      <c r="W85" t="n">
        <v>0.19</v>
      </c>
      <c r="X85" t="n">
        <v>0.47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4.6434</v>
      </c>
      <c r="E86" t="n">
        <v>21.54</v>
      </c>
      <c r="F86" t="n">
        <v>17.75</v>
      </c>
      <c r="G86" t="n">
        <v>62.64</v>
      </c>
      <c r="H86" t="n">
        <v>0.74</v>
      </c>
      <c r="I86" t="n">
        <v>17</v>
      </c>
      <c r="J86" t="n">
        <v>296.62</v>
      </c>
      <c r="K86" t="n">
        <v>60.56</v>
      </c>
      <c r="L86" t="n">
        <v>12.25</v>
      </c>
      <c r="M86" t="n">
        <v>15</v>
      </c>
      <c r="N86" t="n">
        <v>83.81</v>
      </c>
      <c r="O86" t="n">
        <v>36817.22</v>
      </c>
      <c r="P86" t="n">
        <v>265.92</v>
      </c>
      <c r="Q86" t="n">
        <v>1319.16</v>
      </c>
      <c r="R86" t="n">
        <v>75.97</v>
      </c>
      <c r="S86" t="n">
        <v>59.92</v>
      </c>
      <c r="T86" t="n">
        <v>7906.32</v>
      </c>
      <c r="U86" t="n">
        <v>0.79</v>
      </c>
      <c r="V86" t="n">
        <v>0.96</v>
      </c>
      <c r="W86" t="n">
        <v>0.19</v>
      </c>
      <c r="X86" t="n">
        <v>0.47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4.6446</v>
      </c>
      <c r="E87" t="n">
        <v>21.53</v>
      </c>
      <c r="F87" t="n">
        <v>17.74</v>
      </c>
      <c r="G87" t="n">
        <v>62.62</v>
      </c>
      <c r="H87" t="n">
        <v>0.75</v>
      </c>
      <c r="I87" t="n">
        <v>17</v>
      </c>
      <c r="J87" t="n">
        <v>297.14</v>
      </c>
      <c r="K87" t="n">
        <v>60.56</v>
      </c>
      <c r="L87" t="n">
        <v>12.5</v>
      </c>
      <c r="M87" t="n">
        <v>15</v>
      </c>
      <c r="N87" t="n">
        <v>84.08</v>
      </c>
      <c r="O87" t="n">
        <v>36881.39</v>
      </c>
      <c r="P87" t="n">
        <v>264.27</v>
      </c>
      <c r="Q87" t="n">
        <v>1319.11</v>
      </c>
      <c r="R87" t="n">
        <v>75.78</v>
      </c>
      <c r="S87" t="n">
        <v>59.92</v>
      </c>
      <c r="T87" t="n">
        <v>7808.47</v>
      </c>
      <c r="U87" t="n">
        <v>0.79</v>
      </c>
      <c r="V87" t="n">
        <v>0.96</v>
      </c>
      <c r="W87" t="n">
        <v>0.19</v>
      </c>
      <c r="X87" t="n">
        <v>0.46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4.6624</v>
      </c>
      <c r="E88" t="n">
        <v>21.45</v>
      </c>
      <c r="F88" t="n">
        <v>17.71</v>
      </c>
      <c r="G88" t="n">
        <v>66.42</v>
      </c>
      <c r="H88" t="n">
        <v>0.76</v>
      </c>
      <c r="I88" t="n">
        <v>16</v>
      </c>
      <c r="J88" t="n">
        <v>297.66</v>
      </c>
      <c r="K88" t="n">
        <v>60.56</v>
      </c>
      <c r="L88" t="n">
        <v>12.75</v>
      </c>
      <c r="M88" t="n">
        <v>14</v>
      </c>
      <c r="N88" t="n">
        <v>84.36</v>
      </c>
      <c r="O88" t="n">
        <v>36945.67</v>
      </c>
      <c r="P88" t="n">
        <v>263.67</v>
      </c>
      <c r="Q88" t="n">
        <v>1319.09</v>
      </c>
      <c r="R88" t="n">
        <v>74.84</v>
      </c>
      <c r="S88" t="n">
        <v>59.92</v>
      </c>
      <c r="T88" t="n">
        <v>7346.7</v>
      </c>
      <c r="U88" t="n">
        <v>0.8</v>
      </c>
      <c r="V88" t="n">
        <v>0.96</v>
      </c>
      <c r="W88" t="n">
        <v>0.19</v>
      </c>
      <c r="X88" t="n">
        <v>0.43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4.6612</v>
      </c>
      <c r="E89" t="n">
        <v>21.45</v>
      </c>
      <c r="F89" t="n">
        <v>17.72</v>
      </c>
      <c r="G89" t="n">
        <v>66.44</v>
      </c>
      <c r="H89" t="n">
        <v>0.78</v>
      </c>
      <c r="I89" t="n">
        <v>16</v>
      </c>
      <c r="J89" t="n">
        <v>298.18</v>
      </c>
      <c r="K89" t="n">
        <v>60.56</v>
      </c>
      <c r="L89" t="n">
        <v>13</v>
      </c>
      <c r="M89" t="n">
        <v>14</v>
      </c>
      <c r="N89" t="n">
        <v>84.63</v>
      </c>
      <c r="O89" t="n">
        <v>37010.06</v>
      </c>
      <c r="P89" t="n">
        <v>262.26</v>
      </c>
      <c r="Q89" t="n">
        <v>1319.08</v>
      </c>
      <c r="R89" t="n">
        <v>74.93000000000001</v>
      </c>
      <c r="S89" t="n">
        <v>59.92</v>
      </c>
      <c r="T89" t="n">
        <v>7390.37</v>
      </c>
      <c r="U89" t="n">
        <v>0.8</v>
      </c>
      <c r="V89" t="n">
        <v>0.96</v>
      </c>
      <c r="W89" t="n">
        <v>0.19</v>
      </c>
      <c r="X89" t="n">
        <v>0.44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4.6633</v>
      </c>
      <c r="E90" t="n">
        <v>21.44</v>
      </c>
      <c r="F90" t="n">
        <v>17.71</v>
      </c>
      <c r="G90" t="n">
        <v>66.40000000000001</v>
      </c>
      <c r="H90" t="n">
        <v>0.79</v>
      </c>
      <c r="I90" t="n">
        <v>16</v>
      </c>
      <c r="J90" t="n">
        <v>298.71</v>
      </c>
      <c r="K90" t="n">
        <v>60.56</v>
      </c>
      <c r="L90" t="n">
        <v>13.25</v>
      </c>
      <c r="M90" t="n">
        <v>14</v>
      </c>
      <c r="N90" t="n">
        <v>84.90000000000001</v>
      </c>
      <c r="O90" t="n">
        <v>37074.57</v>
      </c>
      <c r="P90" t="n">
        <v>261.02</v>
      </c>
      <c r="Q90" t="n">
        <v>1319.13</v>
      </c>
      <c r="R90" t="n">
        <v>74.67</v>
      </c>
      <c r="S90" t="n">
        <v>59.92</v>
      </c>
      <c r="T90" t="n">
        <v>7258.38</v>
      </c>
      <c r="U90" t="n">
        <v>0.8</v>
      </c>
      <c r="V90" t="n">
        <v>0.96</v>
      </c>
      <c r="W90" t="n">
        <v>0.19</v>
      </c>
      <c r="X90" t="n">
        <v>0.43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4.6838</v>
      </c>
      <c r="E91" t="n">
        <v>21.35</v>
      </c>
      <c r="F91" t="n">
        <v>17.67</v>
      </c>
      <c r="G91" t="n">
        <v>70.66</v>
      </c>
      <c r="H91" t="n">
        <v>0.8</v>
      </c>
      <c r="I91" t="n">
        <v>15</v>
      </c>
      <c r="J91" t="n">
        <v>299.23</v>
      </c>
      <c r="K91" t="n">
        <v>60.56</v>
      </c>
      <c r="L91" t="n">
        <v>13.5</v>
      </c>
      <c r="M91" t="n">
        <v>13</v>
      </c>
      <c r="N91" t="n">
        <v>85.18000000000001</v>
      </c>
      <c r="O91" t="n">
        <v>37139.2</v>
      </c>
      <c r="P91" t="n">
        <v>259.86</v>
      </c>
      <c r="Q91" t="n">
        <v>1319.08</v>
      </c>
      <c r="R91" t="n">
        <v>73.26000000000001</v>
      </c>
      <c r="S91" t="n">
        <v>59.92</v>
      </c>
      <c r="T91" t="n">
        <v>6562.36</v>
      </c>
      <c r="U91" t="n">
        <v>0.82</v>
      </c>
      <c r="V91" t="n">
        <v>0.96</v>
      </c>
      <c r="W91" t="n">
        <v>0.19</v>
      </c>
      <c r="X91" t="n">
        <v>0.39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4.6797</v>
      </c>
      <c r="E92" t="n">
        <v>21.37</v>
      </c>
      <c r="F92" t="n">
        <v>17.68</v>
      </c>
      <c r="G92" t="n">
        <v>70.73999999999999</v>
      </c>
      <c r="H92" t="n">
        <v>0.82</v>
      </c>
      <c r="I92" t="n">
        <v>15</v>
      </c>
      <c r="J92" t="n">
        <v>299.76</v>
      </c>
      <c r="K92" t="n">
        <v>60.56</v>
      </c>
      <c r="L92" t="n">
        <v>13.75</v>
      </c>
      <c r="M92" t="n">
        <v>13</v>
      </c>
      <c r="N92" t="n">
        <v>85.45</v>
      </c>
      <c r="O92" t="n">
        <v>37204.07</v>
      </c>
      <c r="P92" t="n">
        <v>259.45</v>
      </c>
      <c r="Q92" t="n">
        <v>1319.1</v>
      </c>
      <c r="R92" t="n">
        <v>73.89</v>
      </c>
      <c r="S92" t="n">
        <v>59.92</v>
      </c>
      <c r="T92" t="n">
        <v>6875.91</v>
      </c>
      <c r="U92" t="n">
        <v>0.8100000000000001</v>
      </c>
      <c r="V92" t="n">
        <v>0.96</v>
      </c>
      <c r="W92" t="n">
        <v>0.19</v>
      </c>
      <c r="X92" t="n">
        <v>0.41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4.6833</v>
      </c>
      <c r="E93" t="n">
        <v>21.35</v>
      </c>
      <c r="F93" t="n">
        <v>17.67</v>
      </c>
      <c r="G93" t="n">
        <v>70.67</v>
      </c>
      <c r="H93" t="n">
        <v>0.83</v>
      </c>
      <c r="I93" t="n">
        <v>15</v>
      </c>
      <c r="J93" t="n">
        <v>300.28</v>
      </c>
      <c r="K93" t="n">
        <v>60.56</v>
      </c>
      <c r="L93" t="n">
        <v>14</v>
      </c>
      <c r="M93" t="n">
        <v>13</v>
      </c>
      <c r="N93" t="n">
        <v>85.73</v>
      </c>
      <c r="O93" t="n">
        <v>37268.93</v>
      </c>
      <c r="P93" t="n">
        <v>256.36</v>
      </c>
      <c r="Q93" t="n">
        <v>1319.08</v>
      </c>
      <c r="R93" t="n">
        <v>73.28</v>
      </c>
      <c r="S93" t="n">
        <v>59.92</v>
      </c>
      <c r="T93" t="n">
        <v>6568.15</v>
      </c>
      <c r="U93" t="n">
        <v>0.82</v>
      </c>
      <c r="V93" t="n">
        <v>0.96</v>
      </c>
      <c r="W93" t="n">
        <v>0.19</v>
      </c>
      <c r="X93" t="n">
        <v>0.39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4.7132</v>
      </c>
      <c r="E94" t="n">
        <v>21.22</v>
      </c>
      <c r="F94" t="n">
        <v>17.59</v>
      </c>
      <c r="G94" t="n">
        <v>75.36</v>
      </c>
      <c r="H94" t="n">
        <v>0.84</v>
      </c>
      <c r="I94" t="n">
        <v>14</v>
      </c>
      <c r="J94" t="n">
        <v>300.81</v>
      </c>
      <c r="K94" t="n">
        <v>60.56</v>
      </c>
      <c r="L94" t="n">
        <v>14.25</v>
      </c>
      <c r="M94" t="n">
        <v>12</v>
      </c>
      <c r="N94" t="n">
        <v>86</v>
      </c>
      <c r="O94" t="n">
        <v>37333.9</v>
      </c>
      <c r="P94" t="n">
        <v>254.57</v>
      </c>
      <c r="Q94" t="n">
        <v>1319.08</v>
      </c>
      <c r="R94" t="n">
        <v>70.37</v>
      </c>
      <c r="S94" t="n">
        <v>59.92</v>
      </c>
      <c r="T94" t="n">
        <v>5118.31</v>
      </c>
      <c r="U94" t="n">
        <v>0.85</v>
      </c>
      <c r="V94" t="n">
        <v>0.97</v>
      </c>
      <c r="W94" t="n">
        <v>0.19</v>
      </c>
      <c r="X94" t="n">
        <v>0.31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4.709</v>
      </c>
      <c r="E95" t="n">
        <v>21.24</v>
      </c>
      <c r="F95" t="n">
        <v>17.6</v>
      </c>
      <c r="G95" t="n">
        <v>75.44</v>
      </c>
      <c r="H95" t="n">
        <v>0.86</v>
      </c>
      <c r="I95" t="n">
        <v>14</v>
      </c>
      <c r="J95" t="n">
        <v>301.34</v>
      </c>
      <c r="K95" t="n">
        <v>60.56</v>
      </c>
      <c r="L95" t="n">
        <v>14.5</v>
      </c>
      <c r="M95" t="n">
        <v>12</v>
      </c>
      <c r="N95" t="n">
        <v>86.28</v>
      </c>
      <c r="O95" t="n">
        <v>37399</v>
      </c>
      <c r="P95" t="n">
        <v>254.53</v>
      </c>
      <c r="Q95" t="n">
        <v>1319.08</v>
      </c>
      <c r="R95" t="n">
        <v>71.38</v>
      </c>
      <c r="S95" t="n">
        <v>59.92</v>
      </c>
      <c r="T95" t="n">
        <v>5623.73</v>
      </c>
      <c r="U95" t="n">
        <v>0.84</v>
      </c>
      <c r="V95" t="n">
        <v>0.97</v>
      </c>
      <c r="W95" t="n">
        <v>0.18</v>
      </c>
      <c r="X95" t="n">
        <v>0.33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4.6994</v>
      </c>
      <c r="E96" t="n">
        <v>21.28</v>
      </c>
      <c r="F96" t="n">
        <v>17.65</v>
      </c>
      <c r="G96" t="n">
        <v>75.63</v>
      </c>
      <c r="H96" t="n">
        <v>0.87</v>
      </c>
      <c r="I96" t="n">
        <v>14</v>
      </c>
      <c r="J96" t="n">
        <v>301.86</v>
      </c>
      <c r="K96" t="n">
        <v>60.56</v>
      </c>
      <c r="L96" t="n">
        <v>14.75</v>
      </c>
      <c r="M96" t="n">
        <v>12</v>
      </c>
      <c r="N96" t="n">
        <v>86.56</v>
      </c>
      <c r="O96" t="n">
        <v>37464.21</v>
      </c>
      <c r="P96" t="n">
        <v>253.65</v>
      </c>
      <c r="Q96" t="n">
        <v>1319.08</v>
      </c>
      <c r="R96" t="n">
        <v>72.67</v>
      </c>
      <c r="S96" t="n">
        <v>59.92</v>
      </c>
      <c r="T96" t="n">
        <v>6271.41</v>
      </c>
      <c r="U96" t="n">
        <v>0.82</v>
      </c>
      <c r="V96" t="n">
        <v>0.96</v>
      </c>
      <c r="W96" t="n">
        <v>0.19</v>
      </c>
      <c r="X96" t="n">
        <v>0.37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4.7153</v>
      </c>
      <c r="E97" t="n">
        <v>21.21</v>
      </c>
      <c r="F97" t="n">
        <v>17.63</v>
      </c>
      <c r="G97" t="n">
        <v>81.36</v>
      </c>
      <c r="H97" t="n">
        <v>0.88</v>
      </c>
      <c r="I97" t="n">
        <v>13</v>
      </c>
      <c r="J97" t="n">
        <v>302.39</v>
      </c>
      <c r="K97" t="n">
        <v>60.56</v>
      </c>
      <c r="L97" t="n">
        <v>15</v>
      </c>
      <c r="M97" t="n">
        <v>11</v>
      </c>
      <c r="N97" t="n">
        <v>86.84</v>
      </c>
      <c r="O97" t="n">
        <v>37529.55</v>
      </c>
      <c r="P97" t="n">
        <v>251.28</v>
      </c>
      <c r="Q97" t="n">
        <v>1319.08</v>
      </c>
      <c r="R97" t="n">
        <v>72.09</v>
      </c>
      <c r="S97" t="n">
        <v>59.92</v>
      </c>
      <c r="T97" t="n">
        <v>5986.16</v>
      </c>
      <c r="U97" t="n">
        <v>0.83</v>
      </c>
      <c r="V97" t="n">
        <v>0.96</v>
      </c>
      <c r="W97" t="n">
        <v>0.18</v>
      </c>
      <c r="X97" t="n">
        <v>0.35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4.7153</v>
      </c>
      <c r="E98" t="n">
        <v>21.21</v>
      </c>
      <c r="F98" t="n">
        <v>17.63</v>
      </c>
      <c r="G98" t="n">
        <v>81.36</v>
      </c>
      <c r="H98" t="n">
        <v>0.9</v>
      </c>
      <c r="I98" t="n">
        <v>13</v>
      </c>
      <c r="J98" t="n">
        <v>302.92</v>
      </c>
      <c r="K98" t="n">
        <v>60.56</v>
      </c>
      <c r="L98" t="n">
        <v>15.25</v>
      </c>
      <c r="M98" t="n">
        <v>11</v>
      </c>
      <c r="N98" t="n">
        <v>87.12</v>
      </c>
      <c r="O98" t="n">
        <v>37595</v>
      </c>
      <c r="P98" t="n">
        <v>252.35</v>
      </c>
      <c r="Q98" t="n">
        <v>1319.09</v>
      </c>
      <c r="R98" t="n">
        <v>72.06999999999999</v>
      </c>
      <c r="S98" t="n">
        <v>59.92</v>
      </c>
      <c r="T98" t="n">
        <v>5977.07</v>
      </c>
      <c r="U98" t="n">
        <v>0.83</v>
      </c>
      <c r="V98" t="n">
        <v>0.96</v>
      </c>
      <c r="W98" t="n">
        <v>0.18</v>
      </c>
      <c r="X98" t="n">
        <v>0.35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4.7153</v>
      </c>
      <c r="E99" t="n">
        <v>21.21</v>
      </c>
      <c r="F99" t="n">
        <v>17.63</v>
      </c>
      <c r="G99" t="n">
        <v>81.36</v>
      </c>
      <c r="H99" t="n">
        <v>0.91</v>
      </c>
      <c r="I99" t="n">
        <v>13</v>
      </c>
      <c r="J99" t="n">
        <v>303.46</v>
      </c>
      <c r="K99" t="n">
        <v>60.56</v>
      </c>
      <c r="L99" t="n">
        <v>15.5</v>
      </c>
      <c r="M99" t="n">
        <v>11</v>
      </c>
      <c r="N99" t="n">
        <v>87.40000000000001</v>
      </c>
      <c r="O99" t="n">
        <v>37660.57</v>
      </c>
      <c r="P99" t="n">
        <v>251.28</v>
      </c>
      <c r="Q99" t="n">
        <v>1319.08</v>
      </c>
      <c r="R99" t="n">
        <v>72.08</v>
      </c>
      <c r="S99" t="n">
        <v>59.92</v>
      </c>
      <c r="T99" t="n">
        <v>5981.8</v>
      </c>
      <c r="U99" t="n">
        <v>0.83</v>
      </c>
      <c r="V99" t="n">
        <v>0.96</v>
      </c>
      <c r="W99" t="n">
        <v>0.18</v>
      </c>
      <c r="X99" t="n">
        <v>0.35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4.717</v>
      </c>
      <c r="E100" t="n">
        <v>21.2</v>
      </c>
      <c r="F100" t="n">
        <v>17.62</v>
      </c>
      <c r="G100" t="n">
        <v>81.31999999999999</v>
      </c>
      <c r="H100" t="n">
        <v>0.92</v>
      </c>
      <c r="I100" t="n">
        <v>13</v>
      </c>
      <c r="J100" t="n">
        <v>303.99</v>
      </c>
      <c r="K100" t="n">
        <v>60.56</v>
      </c>
      <c r="L100" t="n">
        <v>15.75</v>
      </c>
      <c r="M100" t="n">
        <v>11</v>
      </c>
      <c r="N100" t="n">
        <v>87.68000000000001</v>
      </c>
      <c r="O100" t="n">
        <v>37726.27</v>
      </c>
      <c r="P100" t="n">
        <v>249.9</v>
      </c>
      <c r="Q100" t="n">
        <v>1319.08</v>
      </c>
      <c r="R100" t="n">
        <v>71.81999999999999</v>
      </c>
      <c r="S100" t="n">
        <v>59.92</v>
      </c>
      <c r="T100" t="n">
        <v>5848.39</v>
      </c>
      <c r="U100" t="n">
        <v>0.83</v>
      </c>
      <c r="V100" t="n">
        <v>0.96</v>
      </c>
      <c r="W100" t="n">
        <v>0.18</v>
      </c>
      <c r="X100" t="n">
        <v>0.34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4.7183</v>
      </c>
      <c r="E101" t="n">
        <v>21.19</v>
      </c>
      <c r="F101" t="n">
        <v>17.61</v>
      </c>
      <c r="G101" t="n">
        <v>81.29000000000001</v>
      </c>
      <c r="H101" t="n">
        <v>0.9399999999999999</v>
      </c>
      <c r="I101" t="n">
        <v>13</v>
      </c>
      <c r="J101" t="n">
        <v>304.52</v>
      </c>
      <c r="K101" t="n">
        <v>60.56</v>
      </c>
      <c r="L101" t="n">
        <v>16</v>
      </c>
      <c r="M101" t="n">
        <v>11</v>
      </c>
      <c r="N101" t="n">
        <v>87.97</v>
      </c>
      <c r="O101" t="n">
        <v>37792.08</v>
      </c>
      <c r="P101" t="n">
        <v>247.65</v>
      </c>
      <c r="Q101" t="n">
        <v>1319.09</v>
      </c>
      <c r="R101" t="n">
        <v>71.53</v>
      </c>
      <c r="S101" t="n">
        <v>59.92</v>
      </c>
      <c r="T101" t="n">
        <v>5707.13</v>
      </c>
      <c r="U101" t="n">
        <v>0.84</v>
      </c>
      <c r="V101" t="n">
        <v>0.96</v>
      </c>
      <c r="W101" t="n">
        <v>0.19</v>
      </c>
      <c r="X101" t="n">
        <v>0.34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4.7358</v>
      </c>
      <c r="E102" t="n">
        <v>21.12</v>
      </c>
      <c r="F102" t="n">
        <v>17.59</v>
      </c>
      <c r="G102" t="n">
        <v>87.94</v>
      </c>
      <c r="H102" t="n">
        <v>0.95</v>
      </c>
      <c r="I102" t="n">
        <v>12</v>
      </c>
      <c r="J102" t="n">
        <v>305.06</v>
      </c>
      <c r="K102" t="n">
        <v>60.56</v>
      </c>
      <c r="L102" t="n">
        <v>16.25</v>
      </c>
      <c r="M102" t="n">
        <v>10</v>
      </c>
      <c r="N102" t="n">
        <v>88.25</v>
      </c>
      <c r="O102" t="n">
        <v>37858.02</v>
      </c>
      <c r="P102" t="n">
        <v>246.6</v>
      </c>
      <c r="Q102" t="n">
        <v>1319.11</v>
      </c>
      <c r="R102" t="n">
        <v>70.73999999999999</v>
      </c>
      <c r="S102" t="n">
        <v>59.92</v>
      </c>
      <c r="T102" t="n">
        <v>5313.74</v>
      </c>
      <c r="U102" t="n">
        <v>0.85</v>
      </c>
      <c r="V102" t="n">
        <v>0.97</v>
      </c>
      <c r="W102" t="n">
        <v>0.18</v>
      </c>
      <c r="X102" t="n">
        <v>0.31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4.7358</v>
      </c>
      <c r="E103" t="n">
        <v>21.12</v>
      </c>
      <c r="F103" t="n">
        <v>17.59</v>
      </c>
      <c r="G103" t="n">
        <v>87.94</v>
      </c>
      <c r="H103" t="n">
        <v>0.96</v>
      </c>
      <c r="I103" t="n">
        <v>12</v>
      </c>
      <c r="J103" t="n">
        <v>305.59</v>
      </c>
      <c r="K103" t="n">
        <v>60.56</v>
      </c>
      <c r="L103" t="n">
        <v>16.5</v>
      </c>
      <c r="M103" t="n">
        <v>10</v>
      </c>
      <c r="N103" t="n">
        <v>88.54000000000001</v>
      </c>
      <c r="O103" t="n">
        <v>37924.08</v>
      </c>
      <c r="P103" t="n">
        <v>246.2</v>
      </c>
      <c r="Q103" t="n">
        <v>1319.08</v>
      </c>
      <c r="R103" t="n">
        <v>70.70999999999999</v>
      </c>
      <c r="S103" t="n">
        <v>59.92</v>
      </c>
      <c r="T103" t="n">
        <v>5300.53</v>
      </c>
      <c r="U103" t="n">
        <v>0.85</v>
      </c>
      <c r="V103" t="n">
        <v>0.97</v>
      </c>
      <c r="W103" t="n">
        <v>0.18</v>
      </c>
      <c r="X103" t="n">
        <v>0.31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4.7349</v>
      </c>
      <c r="E104" t="n">
        <v>21.12</v>
      </c>
      <c r="F104" t="n">
        <v>17.59</v>
      </c>
      <c r="G104" t="n">
        <v>87.95999999999999</v>
      </c>
      <c r="H104" t="n">
        <v>0.97</v>
      </c>
      <c r="I104" t="n">
        <v>12</v>
      </c>
      <c r="J104" t="n">
        <v>306.13</v>
      </c>
      <c r="K104" t="n">
        <v>60.56</v>
      </c>
      <c r="L104" t="n">
        <v>16.75</v>
      </c>
      <c r="M104" t="n">
        <v>10</v>
      </c>
      <c r="N104" t="n">
        <v>88.83</v>
      </c>
      <c r="O104" t="n">
        <v>37990.27</v>
      </c>
      <c r="P104" t="n">
        <v>245.01</v>
      </c>
      <c r="Q104" t="n">
        <v>1319.1</v>
      </c>
      <c r="R104" t="n">
        <v>70.84999999999999</v>
      </c>
      <c r="S104" t="n">
        <v>59.92</v>
      </c>
      <c r="T104" t="n">
        <v>5369.47</v>
      </c>
      <c r="U104" t="n">
        <v>0.85</v>
      </c>
      <c r="V104" t="n">
        <v>0.97</v>
      </c>
      <c r="W104" t="n">
        <v>0.18</v>
      </c>
      <c r="X104" t="n">
        <v>0.31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4.7414</v>
      </c>
      <c r="E105" t="n">
        <v>21.09</v>
      </c>
      <c r="F105" t="n">
        <v>17.56</v>
      </c>
      <c r="G105" t="n">
        <v>87.81999999999999</v>
      </c>
      <c r="H105" t="n">
        <v>0.99</v>
      </c>
      <c r="I105" t="n">
        <v>12</v>
      </c>
      <c r="J105" t="n">
        <v>306.67</v>
      </c>
      <c r="K105" t="n">
        <v>60.56</v>
      </c>
      <c r="L105" t="n">
        <v>17</v>
      </c>
      <c r="M105" t="n">
        <v>10</v>
      </c>
      <c r="N105" t="n">
        <v>89.11</v>
      </c>
      <c r="O105" t="n">
        <v>38056.58</v>
      </c>
      <c r="P105" t="n">
        <v>242.14</v>
      </c>
      <c r="Q105" t="n">
        <v>1319.09</v>
      </c>
      <c r="R105" t="n">
        <v>69.73</v>
      </c>
      <c r="S105" t="n">
        <v>59.92</v>
      </c>
      <c r="T105" t="n">
        <v>4808.21</v>
      </c>
      <c r="U105" t="n">
        <v>0.86</v>
      </c>
      <c r="V105" t="n">
        <v>0.97</v>
      </c>
      <c r="W105" t="n">
        <v>0.19</v>
      </c>
      <c r="X105" t="n">
        <v>0.29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4.7609</v>
      </c>
      <c r="E106" t="n">
        <v>21</v>
      </c>
      <c r="F106" t="n">
        <v>17.53</v>
      </c>
      <c r="G106" t="n">
        <v>95.61</v>
      </c>
      <c r="H106" t="n">
        <v>1</v>
      </c>
      <c r="I106" t="n">
        <v>11</v>
      </c>
      <c r="J106" t="n">
        <v>307.21</v>
      </c>
      <c r="K106" t="n">
        <v>60.56</v>
      </c>
      <c r="L106" t="n">
        <v>17.25</v>
      </c>
      <c r="M106" t="n">
        <v>9</v>
      </c>
      <c r="N106" t="n">
        <v>89.40000000000001</v>
      </c>
      <c r="O106" t="n">
        <v>38123.01</v>
      </c>
      <c r="P106" t="n">
        <v>239.99</v>
      </c>
      <c r="Q106" t="n">
        <v>1319.16</v>
      </c>
      <c r="R106" t="n">
        <v>68.90000000000001</v>
      </c>
      <c r="S106" t="n">
        <v>59.92</v>
      </c>
      <c r="T106" t="n">
        <v>4401.99</v>
      </c>
      <c r="U106" t="n">
        <v>0.87</v>
      </c>
      <c r="V106" t="n">
        <v>0.97</v>
      </c>
      <c r="W106" t="n">
        <v>0.18</v>
      </c>
      <c r="X106" t="n">
        <v>0.25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4.7549</v>
      </c>
      <c r="E107" t="n">
        <v>21.03</v>
      </c>
      <c r="F107" t="n">
        <v>17.56</v>
      </c>
      <c r="G107" t="n">
        <v>95.76000000000001</v>
      </c>
      <c r="H107" t="n">
        <v>1.01</v>
      </c>
      <c r="I107" t="n">
        <v>11</v>
      </c>
      <c r="J107" t="n">
        <v>307.75</v>
      </c>
      <c r="K107" t="n">
        <v>60.56</v>
      </c>
      <c r="L107" t="n">
        <v>17.5</v>
      </c>
      <c r="M107" t="n">
        <v>9</v>
      </c>
      <c r="N107" t="n">
        <v>89.69</v>
      </c>
      <c r="O107" t="n">
        <v>38189.58</v>
      </c>
      <c r="P107" t="n">
        <v>240.51</v>
      </c>
      <c r="Q107" t="n">
        <v>1319.08</v>
      </c>
      <c r="R107" t="n">
        <v>69.73999999999999</v>
      </c>
      <c r="S107" t="n">
        <v>59.92</v>
      </c>
      <c r="T107" t="n">
        <v>4819.57</v>
      </c>
      <c r="U107" t="n">
        <v>0.86</v>
      </c>
      <c r="V107" t="n">
        <v>0.97</v>
      </c>
      <c r="W107" t="n">
        <v>0.18</v>
      </c>
      <c r="X107" t="n">
        <v>0.28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4.7473</v>
      </c>
      <c r="E108" t="n">
        <v>21.06</v>
      </c>
      <c r="F108" t="n">
        <v>17.59</v>
      </c>
      <c r="G108" t="n">
        <v>95.94</v>
      </c>
      <c r="H108" t="n">
        <v>1.03</v>
      </c>
      <c r="I108" t="n">
        <v>11</v>
      </c>
      <c r="J108" t="n">
        <v>308.29</v>
      </c>
      <c r="K108" t="n">
        <v>60.56</v>
      </c>
      <c r="L108" t="n">
        <v>17.75</v>
      </c>
      <c r="M108" t="n">
        <v>6</v>
      </c>
      <c r="N108" t="n">
        <v>89.98</v>
      </c>
      <c r="O108" t="n">
        <v>38256.26</v>
      </c>
      <c r="P108" t="n">
        <v>240.72</v>
      </c>
      <c r="Q108" t="n">
        <v>1319.17</v>
      </c>
      <c r="R108" t="n">
        <v>70.7</v>
      </c>
      <c r="S108" t="n">
        <v>59.92</v>
      </c>
      <c r="T108" t="n">
        <v>5299.22</v>
      </c>
      <c r="U108" t="n">
        <v>0.85</v>
      </c>
      <c r="V108" t="n">
        <v>0.97</v>
      </c>
      <c r="W108" t="n">
        <v>0.19</v>
      </c>
      <c r="X108" t="n">
        <v>0.31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4.7525</v>
      </c>
      <c r="E109" t="n">
        <v>21.04</v>
      </c>
      <c r="F109" t="n">
        <v>17.57</v>
      </c>
      <c r="G109" t="n">
        <v>95.81</v>
      </c>
      <c r="H109" t="n">
        <v>1.04</v>
      </c>
      <c r="I109" t="n">
        <v>11</v>
      </c>
      <c r="J109" t="n">
        <v>308.83</v>
      </c>
      <c r="K109" t="n">
        <v>60.56</v>
      </c>
      <c r="L109" t="n">
        <v>18</v>
      </c>
      <c r="M109" t="n">
        <v>4</v>
      </c>
      <c r="N109" t="n">
        <v>90.27</v>
      </c>
      <c r="O109" t="n">
        <v>38323.08</v>
      </c>
      <c r="P109" t="n">
        <v>240.4</v>
      </c>
      <c r="Q109" t="n">
        <v>1319.08</v>
      </c>
      <c r="R109" t="n">
        <v>69.90000000000001</v>
      </c>
      <c r="S109" t="n">
        <v>59.92</v>
      </c>
      <c r="T109" t="n">
        <v>4899.58</v>
      </c>
      <c r="U109" t="n">
        <v>0.86</v>
      </c>
      <c r="V109" t="n">
        <v>0.97</v>
      </c>
      <c r="W109" t="n">
        <v>0.19</v>
      </c>
      <c r="X109" t="n">
        <v>0.29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4.7499</v>
      </c>
      <c r="E110" t="n">
        <v>21.05</v>
      </c>
      <c r="F110" t="n">
        <v>17.58</v>
      </c>
      <c r="G110" t="n">
        <v>95.88</v>
      </c>
      <c r="H110" t="n">
        <v>1.05</v>
      </c>
      <c r="I110" t="n">
        <v>11</v>
      </c>
      <c r="J110" t="n">
        <v>309.37</v>
      </c>
      <c r="K110" t="n">
        <v>60.56</v>
      </c>
      <c r="L110" t="n">
        <v>18.25</v>
      </c>
      <c r="M110" t="n">
        <v>3</v>
      </c>
      <c r="N110" t="n">
        <v>90.56999999999999</v>
      </c>
      <c r="O110" t="n">
        <v>38390.02</v>
      </c>
      <c r="P110" t="n">
        <v>240.71</v>
      </c>
      <c r="Q110" t="n">
        <v>1319.14</v>
      </c>
      <c r="R110" t="n">
        <v>70.25</v>
      </c>
      <c r="S110" t="n">
        <v>59.92</v>
      </c>
      <c r="T110" t="n">
        <v>5075.53</v>
      </c>
      <c r="U110" t="n">
        <v>0.85</v>
      </c>
      <c r="V110" t="n">
        <v>0.97</v>
      </c>
      <c r="W110" t="n">
        <v>0.19</v>
      </c>
      <c r="X110" t="n">
        <v>0.3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4.747</v>
      </c>
      <c r="E111" t="n">
        <v>21.07</v>
      </c>
      <c r="F111" t="n">
        <v>17.59</v>
      </c>
      <c r="G111" t="n">
        <v>95.95</v>
      </c>
      <c r="H111" t="n">
        <v>1.06</v>
      </c>
      <c r="I111" t="n">
        <v>11</v>
      </c>
      <c r="J111" t="n">
        <v>309.91</v>
      </c>
      <c r="K111" t="n">
        <v>60.56</v>
      </c>
      <c r="L111" t="n">
        <v>18.5</v>
      </c>
      <c r="M111" t="n">
        <v>1</v>
      </c>
      <c r="N111" t="n">
        <v>90.86</v>
      </c>
      <c r="O111" t="n">
        <v>38457.09</v>
      </c>
      <c r="P111" t="n">
        <v>240.96</v>
      </c>
      <c r="Q111" t="n">
        <v>1319.08</v>
      </c>
      <c r="R111" t="n">
        <v>70.54000000000001</v>
      </c>
      <c r="S111" t="n">
        <v>59.92</v>
      </c>
      <c r="T111" t="n">
        <v>5218.43</v>
      </c>
      <c r="U111" t="n">
        <v>0.85</v>
      </c>
      <c r="V111" t="n">
        <v>0.97</v>
      </c>
      <c r="W111" t="n">
        <v>0.19</v>
      </c>
      <c r="X111" t="n">
        <v>0.31</v>
      </c>
      <c r="Y111" t="n">
        <v>1</v>
      </c>
      <c r="Z111" t="n">
        <v>10</v>
      </c>
    </row>
    <row r="112">
      <c r="A112" t="n">
        <v>71</v>
      </c>
      <c r="B112" t="n">
        <v>140</v>
      </c>
      <c r="C112" t="inlineStr">
        <is>
          <t xml:space="preserve">CONCLUIDO	</t>
        </is>
      </c>
      <c r="D112" t="n">
        <v>4.7479</v>
      </c>
      <c r="E112" t="n">
        <v>21.06</v>
      </c>
      <c r="F112" t="n">
        <v>17.59</v>
      </c>
      <c r="G112" t="n">
        <v>95.93000000000001</v>
      </c>
      <c r="H112" t="n">
        <v>1.08</v>
      </c>
      <c r="I112" t="n">
        <v>11</v>
      </c>
      <c r="J112" t="n">
        <v>310.46</v>
      </c>
      <c r="K112" t="n">
        <v>60.56</v>
      </c>
      <c r="L112" t="n">
        <v>18.75</v>
      </c>
      <c r="M112" t="n">
        <v>0</v>
      </c>
      <c r="N112" t="n">
        <v>91.16</v>
      </c>
      <c r="O112" t="n">
        <v>38524.29</v>
      </c>
      <c r="P112" t="n">
        <v>241.28</v>
      </c>
      <c r="Q112" t="n">
        <v>1319.08</v>
      </c>
      <c r="R112" t="n">
        <v>70.28</v>
      </c>
      <c r="S112" t="n">
        <v>59.92</v>
      </c>
      <c r="T112" t="n">
        <v>5090.42</v>
      </c>
      <c r="U112" t="n">
        <v>0.85</v>
      </c>
      <c r="V112" t="n">
        <v>0.97</v>
      </c>
      <c r="W112" t="n">
        <v>0.2</v>
      </c>
      <c r="X112" t="n">
        <v>0.31</v>
      </c>
      <c r="Y112" t="n">
        <v>1</v>
      </c>
      <c r="Z112" t="n">
        <v>10</v>
      </c>
    </row>
    <row r="113">
      <c r="A113" t="n">
        <v>0</v>
      </c>
      <c r="B113" t="n">
        <v>40</v>
      </c>
      <c r="C113" t="inlineStr">
        <is>
          <t xml:space="preserve">CONCLUIDO	</t>
        </is>
      </c>
      <c r="D113" t="n">
        <v>4.0177</v>
      </c>
      <c r="E113" t="n">
        <v>24.89</v>
      </c>
      <c r="F113" t="n">
        <v>20.7</v>
      </c>
      <c r="G113" t="n">
        <v>10.44</v>
      </c>
      <c r="H113" t="n">
        <v>0.2</v>
      </c>
      <c r="I113" t="n">
        <v>119</v>
      </c>
      <c r="J113" t="n">
        <v>89.87</v>
      </c>
      <c r="K113" t="n">
        <v>37.55</v>
      </c>
      <c r="L113" t="n">
        <v>1</v>
      </c>
      <c r="M113" t="n">
        <v>117</v>
      </c>
      <c r="N113" t="n">
        <v>11.32</v>
      </c>
      <c r="O113" t="n">
        <v>11317.98</v>
      </c>
      <c r="P113" t="n">
        <v>163.13</v>
      </c>
      <c r="Q113" t="n">
        <v>1319.33</v>
      </c>
      <c r="R113" t="n">
        <v>172.45</v>
      </c>
      <c r="S113" t="n">
        <v>59.92</v>
      </c>
      <c r="T113" t="n">
        <v>55634.96</v>
      </c>
      <c r="U113" t="n">
        <v>0.35</v>
      </c>
      <c r="V113" t="n">
        <v>0.82</v>
      </c>
      <c r="W113" t="n">
        <v>0.35</v>
      </c>
      <c r="X113" t="n">
        <v>3.42</v>
      </c>
      <c r="Y113" t="n">
        <v>1</v>
      </c>
      <c r="Z113" t="n">
        <v>10</v>
      </c>
    </row>
    <row r="114">
      <c r="A114" t="n">
        <v>1</v>
      </c>
      <c r="B114" t="n">
        <v>40</v>
      </c>
      <c r="C114" t="inlineStr">
        <is>
          <t xml:space="preserve">CONCLUIDO	</t>
        </is>
      </c>
      <c r="D114" t="n">
        <v>4.2711</v>
      </c>
      <c r="E114" t="n">
        <v>23.41</v>
      </c>
      <c r="F114" t="n">
        <v>19.79</v>
      </c>
      <c r="G114" t="n">
        <v>13.34</v>
      </c>
      <c r="H114" t="n">
        <v>0.24</v>
      </c>
      <c r="I114" t="n">
        <v>89</v>
      </c>
      <c r="J114" t="n">
        <v>90.18000000000001</v>
      </c>
      <c r="K114" t="n">
        <v>37.55</v>
      </c>
      <c r="L114" t="n">
        <v>1.25</v>
      </c>
      <c r="M114" t="n">
        <v>87</v>
      </c>
      <c r="N114" t="n">
        <v>11.37</v>
      </c>
      <c r="O114" t="n">
        <v>11355.7</v>
      </c>
      <c r="P114" t="n">
        <v>152.36</v>
      </c>
      <c r="Q114" t="n">
        <v>1319.19</v>
      </c>
      <c r="R114" t="n">
        <v>142.74</v>
      </c>
      <c r="S114" t="n">
        <v>59.92</v>
      </c>
      <c r="T114" t="n">
        <v>40931.93</v>
      </c>
      <c r="U114" t="n">
        <v>0.42</v>
      </c>
      <c r="V114" t="n">
        <v>0.86</v>
      </c>
      <c r="W114" t="n">
        <v>0.3</v>
      </c>
      <c r="X114" t="n">
        <v>2.51</v>
      </c>
      <c r="Y114" t="n">
        <v>1</v>
      </c>
      <c r="Z114" t="n">
        <v>10</v>
      </c>
    </row>
    <row r="115">
      <c r="A115" t="n">
        <v>2</v>
      </c>
      <c r="B115" t="n">
        <v>40</v>
      </c>
      <c r="C115" t="inlineStr">
        <is>
          <t xml:space="preserve">CONCLUIDO	</t>
        </is>
      </c>
      <c r="D115" t="n">
        <v>4.446</v>
      </c>
      <c r="E115" t="n">
        <v>22.49</v>
      </c>
      <c r="F115" t="n">
        <v>19.23</v>
      </c>
      <c r="G115" t="n">
        <v>16.48</v>
      </c>
      <c r="H115" t="n">
        <v>0.29</v>
      </c>
      <c r="I115" t="n">
        <v>70</v>
      </c>
      <c r="J115" t="n">
        <v>90.48</v>
      </c>
      <c r="K115" t="n">
        <v>37.55</v>
      </c>
      <c r="L115" t="n">
        <v>1.5</v>
      </c>
      <c r="M115" t="n">
        <v>68</v>
      </c>
      <c r="N115" t="n">
        <v>11.43</v>
      </c>
      <c r="O115" t="n">
        <v>11393.43</v>
      </c>
      <c r="P115" t="n">
        <v>144.02</v>
      </c>
      <c r="Q115" t="n">
        <v>1319.17</v>
      </c>
      <c r="R115" t="n">
        <v>124.14</v>
      </c>
      <c r="S115" t="n">
        <v>59.92</v>
      </c>
      <c r="T115" t="n">
        <v>31723.5</v>
      </c>
      <c r="U115" t="n">
        <v>0.48</v>
      </c>
      <c r="V115" t="n">
        <v>0.88</v>
      </c>
      <c r="W115" t="n">
        <v>0.28</v>
      </c>
      <c r="X115" t="n">
        <v>1.95</v>
      </c>
      <c r="Y115" t="n">
        <v>1</v>
      </c>
      <c r="Z115" t="n">
        <v>10</v>
      </c>
    </row>
    <row r="116">
      <c r="A116" t="n">
        <v>3</v>
      </c>
      <c r="B116" t="n">
        <v>40</v>
      </c>
      <c r="C116" t="inlineStr">
        <is>
          <t xml:space="preserve">CONCLUIDO	</t>
        </is>
      </c>
      <c r="D116" t="n">
        <v>4.5774</v>
      </c>
      <c r="E116" t="n">
        <v>21.85</v>
      </c>
      <c r="F116" t="n">
        <v>18.81</v>
      </c>
      <c r="G116" t="n">
        <v>19.46</v>
      </c>
      <c r="H116" t="n">
        <v>0.34</v>
      </c>
      <c r="I116" t="n">
        <v>58</v>
      </c>
      <c r="J116" t="n">
        <v>90.79000000000001</v>
      </c>
      <c r="K116" t="n">
        <v>37.55</v>
      </c>
      <c r="L116" t="n">
        <v>1.75</v>
      </c>
      <c r="M116" t="n">
        <v>56</v>
      </c>
      <c r="N116" t="n">
        <v>11.49</v>
      </c>
      <c r="O116" t="n">
        <v>11431.19</v>
      </c>
      <c r="P116" t="n">
        <v>137.31</v>
      </c>
      <c r="Q116" t="n">
        <v>1319.12</v>
      </c>
      <c r="R116" t="n">
        <v>110.31</v>
      </c>
      <c r="S116" t="n">
        <v>59.92</v>
      </c>
      <c r="T116" t="n">
        <v>24868.2</v>
      </c>
      <c r="U116" t="n">
        <v>0.54</v>
      </c>
      <c r="V116" t="n">
        <v>0.9</v>
      </c>
      <c r="W116" t="n">
        <v>0.26</v>
      </c>
      <c r="X116" t="n">
        <v>1.53</v>
      </c>
      <c r="Y116" t="n">
        <v>1</v>
      </c>
      <c r="Z116" t="n">
        <v>10</v>
      </c>
    </row>
    <row r="117">
      <c r="A117" t="n">
        <v>4</v>
      </c>
      <c r="B117" t="n">
        <v>40</v>
      </c>
      <c r="C117" t="inlineStr">
        <is>
          <t xml:space="preserve">CONCLUIDO	</t>
        </is>
      </c>
      <c r="D117" t="n">
        <v>4.626</v>
      </c>
      <c r="E117" t="n">
        <v>21.62</v>
      </c>
      <c r="F117" t="n">
        <v>18.75</v>
      </c>
      <c r="G117" t="n">
        <v>22.96</v>
      </c>
      <c r="H117" t="n">
        <v>0.39</v>
      </c>
      <c r="I117" t="n">
        <v>49</v>
      </c>
      <c r="J117" t="n">
        <v>91.09999999999999</v>
      </c>
      <c r="K117" t="n">
        <v>37.55</v>
      </c>
      <c r="L117" t="n">
        <v>2</v>
      </c>
      <c r="M117" t="n">
        <v>47</v>
      </c>
      <c r="N117" t="n">
        <v>11.54</v>
      </c>
      <c r="O117" t="n">
        <v>11468.97</v>
      </c>
      <c r="P117" t="n">
        <v>133.06</v>
      </c>
      <c r="Q117" t="n">
        <v>1319.2</v>
      </c>
      <c r="R117" t="n">
        <v>109.1</v>
      </c>
      <c r="S117" t="n">
        <v>59.92</v>
      </c>
      <c r="T117" t="n">
        <v>24312.36</v>
      </c>
      <c r="U117" t="n">
        <v>0.55</v>
      </c>
      <c r="V117" t="n">
        <v>0.91</v>
      </c>
      <c r="W117" t="n">
        <v>0.24</v>
      </c>
      <c r="X117" t="n">
        <v>1.47</v>
      </c>
      <c r="Y117" t="n">
        <v>1</v>
      </c>
      <c r="Z117" t="n">
        <v>10</v>
      </c>
    </row>
    <row r="118">
      <c r="A118" t="n">
        <v>5</v>
      </c>
      <c r="B118" t="n">
        <v>40</v>
      </c>
      <c r="C118" t="inlineStr">
        <is>
          <t xml:space="preserve">CONCLUIDO	</t>
        </is>
      </c>
      <c r="D118" t="n">
        <v>4.7108</v>
      </c>
      <c r="E118" t="n">
        <v>21.23</v>
      </c>
      <c r="F118" t="n">
        <v>18.49</v>
      </c>
      <c r="G118" t="n">
        <v>26.42</v>
      </c>
      <c r="H118" t="n">
        <v>0.43</v>
      </c>
      <c r="I118" t="n">
        <v>42</v>
      </c>
      <c r="J118" t="n">
        <v>91.40000000000001</v>
      </c>
      <c r="K118" t="n">
        <v>37.55</v>
      </c>
      <c r="L118" t="n">
        <v>2.25</v>
      </c>
      <c r="M118" t="n">
        <v>40</v>
      </c>
      <c r="N118" t="n">
        <v>11.6</v>
      </c>
      <c r="O118" t="n">
        <v>11506.78</v>
      </c>
      <c r="P118" t="n">
        <v>127.1</v>
      </c>
      <c r="Q118" t="n">
        <v>1319.08</v>
      </c>
      <c r="R118" t="n">
        <v>100.2</v>
      </c>
      <c r="S118" t="n">
        <v>59.92</v>
      </c>
      <c r="T118" t="n">
        <v>19894.03</v>
      </c>
      <c r="U118" t="n">
        <v>0.6</v>
      </c>
      <c r="V118" t="n">
        <v>0.92</v>
      </c>
      <c r="W118" t="n">
        <v>0.24</v>
      </c>
      <c r="X118" t="n">
        <v>1.22</v>
      </c>
      <c r="Y118" t="n">
        <v>1</v>
      </c>
      <c r="Z118" t="n">
        <v>10</v>
      </c>
    </row>
    <row r="119">
      <c r="A119" t="n">
        <v>6</v>
      </c>
      <c r="B119" t="n">
        <v>40</v>
      </c>
      <c r="C119" t="inlineStr">
        <is>
          <t xml:space="preserve">CONCLUIDO	</t>
        </is>
      </c>
      <c r="D119" t="n">
        <v>4.7809</v>
      </c>
      <c r="E119" t="n">
        <v>20.92</v>
      </c>
      <c r="F119" t="n">
        <v>18.3</v>
      </c>
      <c r="G119" t="n">
        <v>30.49</v>
      </c>
      <c r="H119" t="n">
        <v>0.48</v>
      </c>
      <c r="I119" t="n">
        <v>36</v>
      </c>
      <c r="J119" t="n">
        <v>91.70999999999999</v>
      </c>
      <c r="K119" t="n">
        <v>37.55</v>
      </c>
      <c r="L119" t="n">
        <v>2.5</v>
      </c>
      <c r="M119" t="n">
        <v>23</v>
      </c>
      <c r="N119" t="n">
        <v>11.66</v>
      </c>
      <c r="O119" t="n">
        <v>11544.61</v>
      </c>
      <c r="P119" t="n">
        <v>120.82</v>
      </c>
      <c r="Q119" t="n">
        <v>1319.17</v>
      </c>
      <c r="R119" t="n">
        <v>93.34</v>
      </c>
      <c r="S119" t="n">
        <v>59.92</v>
      </c>
      <c r="T119" t="n">
        <v>16495.65</v>
      </c>
      <c r="U119" t="n">
        <v>0.64</v>
      </c>
      <c r="V119" t="n">
        <v>0.93</v>
      </c>
      <c r="W119" t="n">
        <v>0.24</v>
      </c>
      <c r="X119" t="n">
        <v>1.02</v>
      </c>
      <c r="Y119" t="n">
        <v>1</v>
      </c>
      <c r="Z119" t="n">
        <v>10</v>
      </c>
    </row>
    <row r="120">
      <c r="A120" t="n">
        <v>7</v>
      </c>
      <c r="B120" t="n">
        <v>40</v>
      </c>
      <c r="C120" t="inlineStr">
        <is>
          <t xml:space="preserve">CONCLUIDO	</t>
        </is>
      </c>
      <c r="D120" t="n">
        <v>4.7879</v>
      </c>
      <c r="E120" t="n">
        <v>20.89</v>
      </c>
      <c r="F120" t="n">
        <v>18.29</v>
      </c>
      <c r="G120" t="n">
        <v>31.35</v>
      </c>
      <c r="H120" t="n">
        <v>0.52</v>
      </c>
      <c r="I120" t="n">
        <v>35</v>
      </c>
      <c r="J120" t="n">
        <v>92.02</v>
      </c>
      <c r="K120" t="n">
        <v>37.55</v>
      </c>
      <c r="L120" t="n">
        <v>2.75</v>
      </c>
      <c r="M120" t="n">
        <v>3</v>
      </c>
      <c r="N120" t="n">
        <v>11.71</v>
      </c>
      <c r="O120" t="n">
        <v>11582.46</v>
      </c>
      <c r="P120" t="n">
        <v>119.37</v>
      </c>
      <c r="Q120" t="n">
        <v>1319.2</v>
      </c>
      <c r="R120" t="n">
        <v>92</v>
      </c>
      <c r="S120" t="n">
        <v>59.92</v>
      </c>
      <c r="T120" t="n">
        <v>15827.95</v>
      </c>
      <c r="U120" t="n">
        <v>0.65</v>
      </c>
      <c r="V120" t="n">
        <v>0.93</v>
      </c>
      <c r="W120" t="n">
        <v>0.26</v>
      </c>
      <c r="X120" t="n">
        <v>1.01</v>
      </c>
      <c r="Y120" t="n">
        <v>1</v>
      </c>
      <c r="Z120" t="n">
        <v>10</v>
      </c>
    </row>
    <row r="121">
      <c r="A121" t="n">
        <v>8</v>
      </c>
      <c r="B121" t="n">
        <v>40</v>
      </c>
      <c r="C121" t="inlineStr">
        <is>
          <t xml:space="preserve">CONCLUIDO	</t>
        </is>
      </c>
      <c r="D121" t="n">
        <v>4.7993</v>
      </c>
      <c r="E121" t="n">
        <v>20.84</v>
      </c>
      <c r="F121" t="n">
        <v>18.25</v>
      </c>
      <c r="G121" t="n">
        <v>32.21</v>
      </c>
      <c r="H121" t="n">
        <v>0.57</v>
      </c>
      <c r="I121" t="n">
        <v>34</v>
      </c>
      <c r="J121" t="n">
        <v>92.31999999999999</v>
      </c>
      <c r="K121" t="n">
        <v>37.55</v>
      </c>
      <c r="L121" t="n">
        <v>3</v>
      </c>
      <c r="M121" t="n">
        <v>0</v>
      </c>
      <c r="N121" t="n">
        <v>11.77</v>
      </c>
      <c r="O121" t="n">
        <v>11620.34</v>
      </c>
      <c r="P121" t="n">
        <v>119.66</v>
      </c>
      <c r="Q121" t="n">
        <v>1319.13</v>
      </c>
      <c r="R121" t="n">
        <v>91.13</v>
      </c>
      <c r="S121" t="n">
        <v>59.92</v>
      </c>
      <c r="T121" t="n">
        <v>15398.18</v>
      </c>
      <c r="U121" t="n">
        <v>0.66</v>
      </c>
      <c r="V121" t="n">
        <v>0.93</v>
      </c>
      <c r="W121" t="n">
        <v>0.26</v>
      </c>
      <c r="X121" t="n">
        <v>0.98</v>
      </c>
      <c r="Y121" t="n">
        <v>1</v>
      </c>
      <c r="Z121" t="n">
        <v>10</v>
      </c>
    </row>
    <row r="122">
      <c r="A122" t="n">
        <v>0</v>
      </c>
      <c r="B122" t="n">
        <v>125</v>
      </c>
      <c r="C122" t="inlineStr">
        <is>
          <t xml:space="preserve">CONCLUIDO	</t>
        </is>
      </c>
      <c r="D122" t="n">
        <v>2.2844</v>
      </c>
      <c r="E122" t="n">
        <v>43.78</v>
      </c>
      <c r="F122" t="n">
        <v>26.52</v>
      </c>
      <c r="G122" t="n">
        <v>5.18</v>
      </c>
      <c r="H122" t="n">
        <v>0.07000000000000001</v>
      </c>
      <c r="I122" t="n">
        <v>307</v>
      </c>
      <c r="J122" t="n">
        <v>242.64</v>
      </c>
      <c r="K122" t="n">
        <v>58.47</v>
      </c>
      <c r="L122" t="n">
        <v>1</v>
      </c>
      <c r="M122" t="n">
        <v>305</v>
      </c>
      <c r="N122" t="n">
        <v>58.17</v>
      </c>
      <c r="O122" t="n">
        <v>30160.1</v>
      </c>
      <c r="P122" t="n">
        <v>421.59</v>
      </c>
      <c r="Q122" t="n">
        <v>1319.85</v>
      </c>
      <c r="R122" t="n">
        <v>362.92</v>
      </c>
      <c r="S122" t="n">
        <v>59.92</v>
      </c>
      <c r="T122" t="n">
        <v>149932.15</v>
      </c>
      <c r="U122" t="n">
        <v>0.17</v>
      </c>
      <c r="V122" t="n">
        <v>0.64</v>
      </c>
      <c r="W122" t="n">
        <v>0.67</v>
      </c>
      <c r="X122" t="n">
        <v>9.23</v>
      </c>
      <c r="Y122" t="n">
        <v>1</v>
      </c>
      <c r="Z122" t="n">
        <v>10</v>
      </c>
    </row>
    <row r="123">
      <c r="A123" t="n">
        <v>1</v>
      </c>
      <c r="B123" t="n">
        <v>125</v>
      </c>
      <c r="C123" t="inlineStr">
        <is>
          <t xml:space="preserve">CONCLUIDO	</t>
        </is>
      </c>
      <c r="D123" t="n">
        <v>2.72</v>
      </c>
      <c r="E123" t="n">
        <v>36.76</v>
      </c>
      <c r="F123" t="n">
        <v>23.71</v>
      </c>
      <c r="G123" t="n">
        <v>6.53</v>
      </c>
      <c r="H123" t="n">
        <v>0.09</v>
      </c>
      <c r="I123" t="n">
        <v>218</v>
      </c>
      <c r="J123" t="n">
        <v>243.08</v>
      </c>
      <c r="K123" t="n">
        <v>58.47</v>
      </c>
      <c r="L123" t="n">
        <v>1.25</v>
      </c>
      <c r="M123" t="n">
        <v>216</v>
      </c>
      <c r="N123" t="n">
        <v>58.36</v>
      </c>
      <c r="O123" t="n">
        <v>30214.33</v>
      </c>
      <c r="P123" t="n">
        <v>375.44</v>
      </c>
      <c r="Q123" t="n">
        <v>1319.42</v>
      </c>
      <c r="R123" t="n">
        <v>271.02</v>
      </c>
      <c r="S123" t="n">
        <v>59.92</v>
      </c>
      <c r="T123" t="n">
        <v>104426.58</v>
      </c>
      <c r="U123" t="n">
        <v>0.22</v>
      </c>
      <c r="V123" t="n">
        <v>0.72</v>
      </c>
      <c r="W123" t="n">
        <v>0.51</v>
      </c>
      <c r="X123" t="n">
        <v>6.43</v>
      </c>
      <c r="Y123" t="n">
        <v>1</v>
      </c>
      <c r="Z123" t="n">
        <v>10</v>
      </c>
    </row>
    <row r="124">
      <c r="A124" t="n">
        <v>2</v>
      </c>
      <c r="B124" t="n">
        <v>125</v>
      </c>
      <c r="C124" t="inlineStr">
        <is>
          <t xml:space="preserve">CONCLUIDO	</t>
        </is>
      </c>
      <c r="D124" t="n">
        <v>3.0302</v>
      </c>
      <c r="E124" t="n">
        <v>33</v>
      </c>
      <c r="F124" t="n">
        <v>22.22</v>
      </c>
      <c r="G124" t="n">
        <v>7.84</v>
      </c>
      <c r="H124" t="n">
        <v>0.11</v>
      </c>
      <c r="I124" t="n">
        <v>170</v>
      </c>
      <c r="J124" t="n">
        <v>243.52</v>
      </c>
      <c r="K124" t="n">
        <v>58.47</v>
      </c>
      <c r="L124" t="n">
        <v>1.5</v>
      </c>
      <c r="M124" t="n">
        <v>168</v>
      </c>
      <c r="N124" t="n">
        <v>58.55</v>
      </c>
      <c r="O124" t="n">
        <v>30268.64</v>
      </c>
      <c r="P124" t="n">
        <v>350.4</v>
      </c>
      <c r="Q124" t="n">
        <v>1319.23</v>
      </c>
      <c r="R124" t="n">
        <v>221.9</v>
      </c>
      <c r="S124" t="n">
        <v>59.92</v>
      </c>
      <c r="T124" t="n">
        <v>80104.81</v>
      </c>
      <c r="U124" t="n">
        <v>0.27</v>
      </c>
      <c r="V124" t="n">
        <v>0.76</v>
      </c>
      <c r="W124" t="n">
        <v>0.44</v>
      </c>
      <c r="X124" t="n">
        <v>4.94</v>
      </c>
      <c r="Y124" t="n">
        <v>1</v>
      </c>
      <c r="Z124" t="n">
        <v>10</v>
      </c>
    </row>
    <row r="125">
      <c r="A125" t="n">
        <v>3</v>
      </c>
      <c r="B125" t="n">
        <v>125</v>
      </c>
      <c r="C125" t="inlineStr">
        <is>
          <t xml:space="preserve">CONCLUIDO	</t>
        </is>
      </c>
      <c r="D125" t="n">
        <v>3.2647</v>
      </c>
      <c r="E125" t="n">
        <v>30.63</v>
      </c>
      <c r="F125" t="n">
        <v>21.31</v>
      </c>
      <c r="G125" t="n">
        <v>9.199999999999999</v>
      </c>
      <c r="H125" t="n">
        <v>0.13</v>
      </c>
      <c r="I125" t="n">
        <v>139</v>
      </c>
      <c r="J125" t="n">
        <v>243.96</v>
      </c>
      <c r="K125" t="n">
        <v>58.47</v>
      </c>
      <c r="L125" t="n">
        <v>1.75</v>
      </c>
      <c r="M125" t="n">
        <v>137</v>
      </c>
      <c r="N125" t="n">
        <v>58.74</v>
      </c>
      <c r="O125" t="n">
        <v>30323.01</v>
      </c>
      <c r="P125" t="n">
        <v>334.97</v>
      </c>
      <c r="Q125" t="n">
        <v>1319.31</v>
      </c>
      <c r="R125" t="n">
        <v>192.43</v>
      </c>
      <c r="S125" t="n">
        <v>59.92</v>
      </c>
      <c r="T125" t="n">
        <v>65525.72</v>
      </c>
      <c r="U125" t="n">
        <v>0.31</v>
      </c>
      <c r="V125" t="n">
        <v>0.8</v>
      </c>
      <c r="W125" t="n">
        <v>0.38</v>
      </c>
      <c r="X125" t="n">
        <v>4.03</v>
      </c>
      <c r="Y125" t="n">
        <v>1</v>
      </c>
      <c r="Z125" t="n">
        <v>10</v>
      </c>
    </row>
    <row r="126">
      <c r="A126" t="n">
        <v>4</v>
      </c>
      <c r="B126" t="n">
        <v>125</v>
      </c>
      <c r="C126" t="inlineStr">
        <is>
          <t xml:space="preserve">CONCLUIDO	</t>
        </is>
      </c>
      <c r="D126" t="n">
        <v>3.4485</v>
      </c>
      <c r="E126" t="n">
        <v>29</v>
      </c>
      <c r="F126" t="n">
        <v>20.67</v>
      </c>
      <c r="G126" t="n">
        <v>10.51</v>
      </c>
      <c r="H126" t="n">
        <v>0.15</v>
      </c>
      <c r="I126" t="n">
        <v>118</v>
      </c>
      <c r="J126" t="n">
        <v>244.41</v>
      </c>
      <c r="K126" t="n">
        <v>58.47</v>
      </c>
      <c r="L126" t="n">
        <v>2</v>
      </c>
      <c r="M126" t="n">
        <v>116</v>
      </c>
      <c r="N126" t="n">
        <v>58.93</v>
      </c>
      <c r="O126" t="n">
        <v>30377.45</v>
      </c>
      <c r="P126" t="n">
        <v>323.68</v>
      </c>
      <c r="Q126" t="n">
        <v>1319.34</v>
      </c>
      <c r="R126" t="n">
        <v>171.19</v>
      </c>
      <c r="S126" t="n">
        <v>59.92</v>
      </c>
      <c r="T126" t="n">
        <v>55011.85</v>
      </c>
      <c r="U126" t="n">
        <v>0.35</v>
      </c>
      <c r="V126" t="n">
        <v>0.82</v>
      </c>
      <c r="W126" t="n">
        <v>0.35</v>
      </c>
      <c r="X126" t="n">
        <v>3.39</v>
      </c>
      <c r="Y126" t="n">
        <v>1</v>
      </c>
      <c r="Z126" t="n">
        <v>10</v>
      </c>
    </row>
    <row r="127">
      <c r="A127" t="n">
        <v>5</v>
      </c>
      <c r="B127" t="n">
        <v>125</v>
      </c>
      <c r="C127" t="inlineStr">
        <is>
          <t xml:space="preserve">CONCLUIDO	</t>
        </is>
      </c>
      <c r="D127" t="n">
        <v>3.6054</v>
      </c>
      <c r="E127" t="n">
        <v>27.74</v>
      </c>
      <c r="F127" t="n">
        <v>20.16</v>
      </c>
      <c r="G127" t="n">
        <v>11.86</v>
      </c>
      <c r="H127" t="n">
        <v>0.16</v>
      </c>
      <c r="I127" t="n">
        <v>102</v>
      </c>
      <c r="J127" t="n">
        <v>244.85</v>
      </c>
      <c r="K127" t="n">
        <v>58.47</v>
      </c>
      <c r="L127" t="n">
        <v>2.25</v>
      </c>
      <c r="M127" t="n">
        <v>100</v>
      </c>
      <c r="N127" t="n">
        <v>59.12</v>
      </c>
      <c r="O127" t="n">
        <v>30431.96</v>
      </c>
      <c r="P127" t="n">
        <v>314.7</v>
      </c>
      <c r="Q127" t="n">
        <v>1319.33</v>
      </c>
      <c r="R127" t="n">
        <v>154.5</v>
      </c>
      <c r="S127" t="n">
        <v>59.92</v>
      </c>
      <c r="T127" t="n">
        <v>46744.82</v>
      </c>
      <c r="U127" t="n">
        <v>0.39</v>
      </c>
      <c r="V127" t="n">
        <v>0.84</v>
      </c>
      <c r="W127" t="n">
        <v>0.33</v>
      </c>
      <c r="X127" t="n">
        <v>2.88</v>
      </c>
      <c r="Y127" t="n">
        <v>1</v>
      </c>
      <c r="Z127" t="n">
        <v>10</v>
      </c>
    </row>
    <row r="128">
      <c r="A128" t="n">
        <v>6</v>
      </c>
      <c r="B128" t="n">
        <v>125</v>
      </c>
      <c r="C128" t="inlineStr">
        <is>
          <t xml:space="preserve">CONCLUIDO	</t>
        </is>
      </c>
      <c r="D128" t="n">
        <v>3.7254</v>
      </c>
      <c r="E128" t="n">
        <v>26.84</v>
      </c>
      <c r="F128" t="n">
        <v>19.84</v>
      </c>
      <c r="G128" t="n">
        <v>13.22</v>
      </c>
      <c r="H128" t="n">
        <v>0.18</v>
      </c>
      <c r="I128" t="n">
        <v>90</v>
      </c>
      <c r="J128" t="n">
        <v>245.29</v>
      </c>
      <c r="K128" t="n">
        <v>58.47</v>
      </c>
      <c r="L128" t="n">
        <v>2.5</v>
      </c>
      <c r="M128" t="n">
        <v>88</v>
      </c>
      <c r="N128" t="n">
        <v>59.32</v>
      </c>
      <c r="O128" t="n">
        <v>30486.54</v>
      </c>
      <c r="P128" t="n">
        <v>308.49</v>
      </c>
      <c r="Q128" t="n">
        <v>1319.39</v>
      </c>
      <c r="R128" t="n">
        <v>143.88</v>
      </c>
      <c r="S128" t="n">
        <v>59.92</v>
      </c>
      <c r="T128" t="n">
        <v>41493.18</v>
      </c>
      <c r="U128" t="n">
        <v>0.42</v>
      </c>
      <c r="V128" t="n">
        <v>0.86</v>
      </c>
      <c r="W128" t="n">
        <v>0.31</v>
      </c>
      <c r="X128" t="n">
        <v>2.56</v>
      </c>
      <c r="Y128" t="n">
        <v>1</v>
      </c>
      <c r="Z128" t="n">
        <v>10</v>
      </c>
    </row>
    <row r="129">
      <c r="A129" t="n">
        <v>7</v>
      </c>
      <c r="B129" t="n">
        <v>125</v>
      </c>
      <c r="C129" t="inlineStr">
        <is>
          <t xml:space="preserve">CONCLUIDO	</t>
        </is>
      </c>
      <c r="D129" t="n">
        <v>3.8385</v>
      </c>
      <c r="E129" t="n">
        <v>26.05</v>
      </c>
      <c r="F129" t="n">
        <v>19.52</v>
      </c>
      <c r="G129" t="n">
        <v>14.64</v>
      </c>
      <c r="H129" t="n">
        <v>0.2</v>
      </c>
      <c r="I129" t="n">
        <v>80</v>
      </c>
      <c r="J129" t="n">
        <v>245.73</v>
      </c>
      <c r="K129" t="n">
        <v>58.47</v>
      </c>
      <c r="L129" t="n">
        <v>2.75</v>
      </c>
      <c r="M129" t="n">
        <v>78</v>
      </c>
      <c r="N129" t="n">
        <v>59.51</v>
      </c>
      <c r="O129" t="n">
        <v>30541.19</v>
      </c>
      <c r="P129" t="n">
        <v>302.38</v>
      </c>
      <c r="Q129" t="n">
        <v>1319.22</v>
      </c>
      <c r="R129" t="n">
        <v>133.5</v>
      </c>
      <c r="S129" t="n">
        <v>59.92</v>
      </c>
      <c r="T129" t="n">
        <v>36355.3</v>
      </c>
      <c r="U129" t="n">
        <v>0.45</v>
      </c>
      <c r="V129" t="n">
        <v>0.87</v>
      </c>
      <c r="W129" t="n">
        <v>0.29</v>
      </c>
      <c r="X129" t="n">
        <v>2.24</v>
      </c>
      <c r="Y129" t="n">
        <v>1</v>
      </c>
      <c r="Z129" t="n">
        <v>10</v>
      </c>
    </row>
    <row r="130">
      <c r="A130" t="n">
        <v>8</v>
      </c>
      <c r="B130" t="n">
        <v>125</v>
      </c>
      <c r="C130" t="inlineStr">
        <is>
          <t xml:space="preserve">CONCLUIDO	</t>
        </is>
      </c>
      <c r="D130" t="n">
        <v>3.9153</v>
      </c>
      <c r="E130" t="n">
        <v>25.54</v>
      </c>
      <c r="F130" t="n">
        <v>19.34</v>
      </c>
      <c r="G130" t="n">
        <v>15.89</v>
      </c>
      <c r="H130" t="n">
        <v>0.22</v>
      </c>
      <c r="I130" t="n">
        <v>73</v>
      </c>
      <c r="J130" t="n">
        <v>246.18</v>
      </c>
      <c r="K130" t="n">
        <v>58.47</v>
      </c>
      <c r="L130" t="n">
        <v>3</v>
      </c>
      <c r="M130" t="n">
        <v>71</v>
      </c>
      <c r="N130" t="n">
        <v>59.7</v>
      </c>
      <c r="O130" t="n">
        <v>30595.91</v>
      </c>
      <c r="P130" t="n">
        <v>298.45</v>
      </c>
      <c r="Q130" t="n">
        <v>1319.25</v>
      </c>
      <c r="R130" t="n">
        <v>127.69</v>
      </c>
      <c r="S130" t="n">
        <v>59.92</v>
      </c>
      <c r="T130" t="n">
        <v>33486.92</v>
      </c>
      <c r="U130" t="n">
        <v>0.47</v>
      </c>
      <c r="V130" t="n">
        <v>0.88</v>
      </c>
      <c r="W130" t="n">
        <v>0.28</v>
      </c>
      <c r="X130" t="n">
        <v>2.06</v>
      </c>
      <c r="Y130" t="n">
        <v>1</v>
      </c>
      <c r="Z130" t="n">
        <v>10</v>
      </c>
    </row>
    <row r="131">
      <c r="A131" t="n">
        <v>9</v>
      </c>
      <c r="B131" t="n">
        <v>125</v>
      </c>
      <c r="C131" t="inlineStr">
        <is>
          <t xml:space="preserve">CONCLUIDO	</t>
        </is>
      </c>
      <c r="D131" t="n">
        <v>4.0027</v>
      </c>
      <c r="E131" t="n">
        <v>24.98</v>
      </c>
      <c r="F131" t="n">
        <v>19.11</v>
      </c>
      <c r="G131" t="n">
        <v>17.37</v>
      </c>
      <c r="H131" t="n">
        <v>0.23</v>
      </c>
      <c r="I131" t="n">
        <v>66</v>
      </c>
      <c r="J131" t="n">
        <v>246.62</v>
      </c>
      <c r="K131" t="n">
        <v>58.47</v>
      </c>
      <c r="L131" t="n">
        <v>3.25</v>
      </c>
      <c r="M131" t="n">
        <v>64</v>
      </c>
      <c r="N131" t="n">
        <v>59.9</v>
      </c>
      <c r="O131" t="n">
        <v>30650.7</v>
      </c>
      <c r="P131" t="n">
        <v>293.91</v>
      </c>
      <c r="Q131" t="n">
        <v>1319.31</v>
      </c>
      <c r="R131" t="n">
        <v>120.22</v>
      </c>
      <c r="S131" t="n">
        <v>59.92</v>
      </c>
      <c r="T131" t="n">
        <v>29786.75</v>
      </c>
      <c r="U131" t="n">
        <v>0.5</v>
      </c>
      <c r="V131" t="n">
        <v>0.89</v>
      </c>
      <c r="W131" t="n">
        <v>0.27</v>
      </c>
      <c r="X131" t="n">
        <v>1.83</v>
      </c>
      <c r="Y131" t="n">
        <v>1</v>
      </c>
      <c r="Z131" t="n">
        <v>10</v>
      </c>
    </row>
    <row r="132">
      <c r="A132" t="n">
        <v>10</v>
      </c>
      <c r="B132" t="n">
        <v>125</v>
      </c>
      <c r="C132" t="inlineStr">
        <is>
          <t xml:space="preserve">CONCLUIDO	</t>
        </is>
      </c>
      <c r="D132" t="n">
        <v>4.0685</v>
      </c>
      <c r="E132" t="n">
        <v>24.58</v>
      </c>
      <c r="F132" t="n">
        <v>18.94</v>
      </c>
      <c r="G132" t="n">
        <v>18.63</v>
      </c>
      <c r="H132" t="n">
        <v>0.25</v>
      </c>
      <c r="I132" t="n">
        <v>61</v>
      </c>
      <c r="J132" t="n">
        <v>247.07</v>
      </c>
      <c r="K132" t="n">
        <v>58.47</v>
      </c>
      <c r="L132" t="n">
        <v>3.5</v>
      </c>
      <c r="M132" t="n">
        <v>59</v>
      </c>
      <c r="N132" t="n">
        <v>60.09</v>
      </c>
      <c r="O132" t="n">
        <v>30705.56</v>
      </c>
      <c r="P132" t="n">
        <v>290.21</v>
      </c>
      <c r="Q132" t="n">
        <v>1319.11</v>
      </c>
      <c r="R132" t="n">
        <v>114.7</v>
      </c>
      <c r="S132" t="n">
        <v>59.92</v>
      </c>
      <c r="T132" t="n">
        <v>27051.12</v>
      </c>
      <c r="U132" t="n">
        <v>0.52</v>
      </c>
      <c r="V132" t="n">
        <v>0.9</v>
      </c>
      <c r="W132" t="n">
        <v>0.26</v>
      </c>
      <c r="X132" t="n">
        <v>1.66</v>
      </c>
      <c r="Y132" t="n">
        <v>1</v>
      </c>
      <c r="Z132" t="n">
        <v>10</v>
      </c>
    </row>
    <row r="133">
      <c r="A133" t="n">
        <v>11</v>
      </c>
      <c r="B133" t="n">
        <v>125</v>
      </c>
      <c r="C133" t="inlineStr">
        <is>
          <t xml:space="preserve">CONCLUIDO	</t>
        </is>
      </c>
      <c r="D133" t="n">
        <v>4.1426</v>
      </c>
      <c r="E133" t="n">
        <v>24.14</v>
      </c>
      <c r="F133" t="n">
        <v>18.74</v>
      </c>
      <c r="G133" t="n">
        <v>20.08</v>
      </c>
      <c r="H133" t="n">
        <v>0.27</v>
      </c>
      <c r="I133" t="n">
        <v>56</v>
      </c>
      <c r="J133" t="n">
        <v>247.51</v>
      </c>
      <c r="K133" t="n">
        <v>58.47</v>
      </c>
      <c r="L133" t="n">
        <v>3.75</v>
      </c>
      <c r="M133" t="n">
        <v>54</v>
      </c>
      <c r="N133" t="n">
        <v>60.29</v>
      </c>
      <c r="O133" t="n">
        <v>30760.49</v>
      </c>
      <c r="P133" t="n">
        <v>285.92</v>
      </c>
      <c r="Q133" t="n">
        <v>1319.25</v>
      </c>
      <c r="R133" t="n">
        <v>107.5</v>
      </c>
      <c r="S133" t="n">
        <v>59.92</v>
      </c>
      <c r="T133" t="n">
        <v>23474.58</v>
      </c>
      <c r="U133" t="n">
        <v>0.5600000000000001</v>
      </c>
      <c r="V133" t="n">
        <v>0.91</v>
      </c>
      <c r="W133" t="n">
        <v>0.26</v>
      </c>
      <c r="X133" t="n">
        <v>1.46</v>
      </c>
      <c r="Y133" t="n">
        <v>1</v>
      </c>
      <c r="Z133" t="n">
        <v>10</v>
      </c>
    </row>
    <row r="134">
      <c r="A134" t="n">
        <v>12</v>
      </c>
      <c r="B134" t="n">
        <v>125</v>
      </c>
      <c r="C134" t="inlineStr">
        <is>
          <t xml:space="preserve">CONCLUIDO	</t>
        </is>
      </c>
      <c r="D134" t="n">
        <v>4.2044</v>
      </c>
      <c r="E134" t="n">
        <v>23.78</v>
      </c>
      <c r="F134" t="n">
        <v>18.57</v>
      </c>
      <c r="G134" t="n">
        <v>21.43</v>
      </c>
      <c r="H134" t="n">
        <v>0.29</v>
      </c>
      <c r="I134" t="n">
        <v>52</v>
      </c>
      <c r="J134" t="n">
        <v>247.96</v>
      </c>
      <c r="K134" t="n">
        <v>58.47</v>
      </c>
      <c r="L134" t="n">
        <v>4</v>
      </c>
      <c r="M134" t="n">
        <v>50</v>
      </c>
      <c r="N134" t="n">
        <v>60.48</v>
      </c>
      <c r="O134" t="n">
        <v>30815.5</v>
      </c>
      <c r="P134" t="n">
        <v>282.43</v>
      </c>
      <c r="Q134" t="n">
        <v>1319.19</v>
      </c>
      <c r="R134" t="n">
        <v>103.04</v>
      </c>
      <c r="S134" t="n">
        <v>59.92</v>
      </c>
      <c r="T134" t="n">
        <v>21263.54</v>
      </c>
      <c r="U134" t="n">
        <v>0.58</v>
      </c>
      <c r="V134" t="n">
        <v>0.91</v>
      </c>
      <c r="W134" t="n">
        <v>0.23</v>
      </c>
      <c r="X134" t="n">
        <v>1.29</v>
      </c>
      <c r="Y134" t="n">
        <v>1</v>
      </c>
      <c r="Z134" t="n">
        <v>10</v>
      </c>
    </row>
    <row r="135">
      <c r="A135" t="n">
        <v>13</v>
      </c>
      <c r="B135" t="n">
        <v>125</v>
      </c>
      <c r="C135" t="inlineStr">
        <is>
          <t xml:space="preserve">CONCLUIDO	</t>
        </is>
      </c>
      <c r="D135" t="n">
        <v>4.1536</v>
      </c>
      <c r="E135" t="n">
        <v>24.08</v>
      </c>
      <c r="F135" t="n">
        <v>18.96</v>
      </c>
      <c r="G135" t="n">
        <v>22.75</v>
      </c>
      <c r="H135" t="n">
        <v>0.3</v>
      </c>
      <c r="I135" t="n">
        <v>50</v>
      </c>
      <c r="J135" t="n">
        <v>248.4</v>
      </c>
      <c r="K135" t="n">
        <v>58.47</v>
      </c>
      <c r="L135" t="n">
        <v>4.25</v>
      </c>
      <c r="M135" t="n">
        <v>48</v>
      </c>
      <c r="N135" t="n">
        <v>60.68</v>
      </c>
      <c r="O135" t="n">
        <v>30870.57</v>
      </c>
      <c r="P135" t="n">
        <v>287.85</v>
      </c>
      <c r="Q135" t="n">
        <v>1319.25</v>
      </c>
      <c r="R135" t="n">
        <v>116.93</v>
      </c>
      <c r="S135" t="n">
        <v>59.92</v>
      </c>
      <c r="T135" t="n">
        <v>28218.49</v>
      </c>
      <c r="U135" t="n">
        <v>0.51</v>
      </c>
      <c r="V135" t="n">
        <v>0.9</v>
      </c>
      <c r="W135" t="n">
        <v>0.23</v>
      </c>
      <c r="X135" t="n">
        <v>1.68</v>
      </c>
      <c r="Y135" t="n">
        <v>1</v>
      </c>
      <c r="Z135" t="n">
        <v>10</v>
      </c>
    </row>
    <row r="136">
      <c r="A136" t="n">
        <v>14</v>
      </c>
      <c r="B136" t="n">
        <v>125</v>
      </c>
      <c r="C136" t="inlineStr">
        <is>
          <t xml:space="preserve">CONCLUIDO	</t>
        </is>
      </c>
      <c r="D136" t="n">
        <v>4.2472</v>
      </c>
      <c r="E136" t="n">
        <v>23.54</v>
      </c>
      <c r="F136" t="n">
        <v>18.62</v>
      </c>
      <c r="G136" t="n">
        <v>24.28</v>
      </c>
      <c r="H136" t="n">
        <v>0.32</v>
      </c>
      <c r="I136" t="n">
        <v>46</v>
      </c>
      <c r="J136" t="n">
        <v>248.85</v>
      </c>
      <c r="K136" t="n">
        <v>58.47</v>
      </c>
      <c r="L136" t="n">
        <v>4.5</v>
      </c>
      <c r="M136" t="n">
        <v>44</v>
      </c>
      <c r="N136" t="n">
        <v>60.88</v>
      </c>
      <c r="O136" t="n">
        <v>30925.72</v>
      </c>
      <c r="P136" t="n">
        <v>281.38</v>
      </c>
      <c r="Q136" t="n">
        <v>1319.18</v>
      </c>
      <c r="R136" t="n">
        <v>104.29</v>
      </c>
      <c r="S136" t="n">
        <v>59.92</v>
      </c>
      <c r="T136" t="n">
        <v>21919.25</v>
      </c>
      <c r="U136" t="n">
        <v>0.57</v>
      </c>
      <c r="V136" t="n">
        <v>0.91</v>
      </c>
      <c r="W136" t="n">
        <v>0.24</v>
      </c>
      <c r="X136" t="n">
        <v>1.34</v>
      </c>
      <c r="Y136" t="n">
        <v>1</v>
      </c>
      <c r="Z136" t="n">
        <v>10</v>
      </c>
    </row>
    <row r="137">
      <c r="A137" t="n">
        <v>15</v>
      </c>
      <c r="B137" t="n">
        <v>125</v>
      </c>
      <c r="C137" t="inlineStr">
        <is>
          <t xml:space="preserve">CONCLUIDO	</t>
        </is>
      </c>
      <c r="D137" t="n">
        <v>4.2768</v>
      </c>
      <c r="E137" t="n">
        <v>23.38</v>
      </c>
      <c r="F137" t="n">
        <v>18.55</v>
      </c>
      <c r="G137" t="n">
        <v>25.29</v>
      </c>
      <c r="H137" t="n">
        <v>0.34</v>
      </c>
      <c r="I137" t="n">
        <v>44</v>
      </c>
      <c r="J137" t="n">
        <v>249.3</v>
      </c>
      <c r="K137" t="n">
        <v>58.47</v>
      </c>
      <c r="L137" t="n">
        <v>4.75</v>
      </c>
      <c r="M137" t="n">
        <v>42</v>
      </c>
      <c r="N137" t="n">
        <v>61.07</v>
      </c>
      <c r="O137" t="n">
        <v>30980.93</v>
      </c>
      <c r="P137" t="n">
        <v>279.21</v>
      </c>
      <c r="Q137" t="n">
        <v>1319.22</v>
      </c>
      <c r="R137" t="n">
        <v>102.1</v>
      </c>
      <c r="S137" t="n">
        <v>59.92</v>
      </c>
      <c r="T137" t="n">
        <v>20836.25</v>
      </c>
      <c r="U137" t="n">
        <v>0.59</v>
      </c>
      <c r="V137" t="n">
        <v>0.92</v>
      </c>
      <c r="W137" t="n">
        <v>0.24</v>
      </c>
      <c r="X137" t="n">
        <v>1.27</v>
      </c>
      <c r="Y137" t="n">
        <v>1</v>
      </c>
      <c r="Z137" t="n">
        <v>10</v>
      </c>
    </row>
    <row r="138">
      <c r="A138" t="n">
        <v>16</v>
      </c>
      <c r="B138" t="n">
        <v>125</v>
      </c>
      <c r="C138" t="inlineStr">
        <is>
          <t xml:space="preserve">CONCLUIDO	</t>
        </is>
      </c>
      <c r="D138" t="n">
        <v>4.3237</v>
      </c>
      <c r="E138" t="n">
        <v>23.13</v>
      </c>
      <c r="F138" t="n">
        <v>18.44</v>
      </c>
      <c r="G138" t="n">
        <v>26.98</v>
      </c>
      <c r="H138" t="n">
        <v>0.36</v>
      </c>
      <c r="I138" t="n">
        <v>41</v>
      </c>
      <c r="J138" t="n">
        <v>249.75</v>
      </c>
      <c r="K138" t="n">
        <v>58.47</v>
      </c>
      <c r="L138" t="n">
        <v>5</v>
      </c>
      <c r="M138" t="n">
        <v>39</v>
      </c>
      <c r="N138" t="n">
        <v>61.27</v>
      </c>
      <c r="O138" t="n">
        <v>31036.22</v>
      </c>
      <c r="P138" t="n">
        <v>276.52</v>
      </c>
      <c r="Q138" t="n">
        <v>1319.11</v>
      </c>
      <c r="R138" t="n">
        <v>98.33</v>
      </c>
      <c r="S138" t="n">
        <v>59.92</v>
      </c>
      <c r="T138" t="n">
        <v>18963.26</v>
      </c>
      <c r="U138" t="n">
        <v>0.61</v>
      </c>
      <c r="V138" t="n">
        <v>0.92</v>
      </c>
      <c r="W138" t="n">
        <v>0.23</v>
      </c>
      <c r="X138" t="n">
        <v>1.16</v>
      </c>
      <c r="Y138" t="n">
        <v>1</v>
      </c>
      <c r="Z138" t="n">
        <v>10</v>
      </c>
    </row>
    <row r="139">
      <c r="A139" t="n">
        <v>17</v>
      </c>
      <c r="B139" t="n">
        <v>125</v>
      </c>
      <c r="C139" t="inlineStr">
        <is>
          <t xml:space="preserve">CONCLUIDO	</t>
        </is>
      </c>
      <c r="D139" t="n">
        <v>4.3514</v>
      </c>
      <c r="E139" t="n">
        <v>22.98</v>
      </c>
      <c r="F139" t="n">
        <v>18.38</v>
      </c>
      <c r="G139" t="n">
        <v>28.28</v>
      </c>
      <c r="H139" t="n">
        <v>0.37</v>
      </c>
      <c r="I139" t="n">
        <v>39</v>
      </c>
      <c r="J139" t="n">
        <v>250.2</v>
      </c>
      <c r="K139" t="n">
        <v>58.47</v>
      </c>
      <c r="L139" t="n">
        <v>5.25</v>
      </c>
      <c r="M139" t="n">
        <v>37</v>
      </c>
      <c r="N139" t="n">
        <v>61.47</v>
      </c>
      <c r="O139" t="n">
        <v>31091.59</v>
      </c>
      <c r="P139" t="n">
        <v>274.15</v>
      </c>
      <c r="Q139" t="n">
        <v>1319.09</v>
      </c>
      <c r="R139" t="n">
        <v>96.81999999999999</v>
      </c>
      <c r="S139" t="n">
        <v>59.92</v>
      </c>
      <c r="T139" t="n">
        <v>18220.04</v>
      </c>
      <c r="U139" t="n">
        <v>0.62</v>
      </c>
      <c r="V139" t="n">
        <v>0.92</v>
      </c>
      <c r="W139" t="n">
        <v>0.22</v>
      </c>
      <c r="X139" t="n">
        <v>1.11</v>
      </c>
      <c r="Y139" t="n">
        <v>1</v>
      </c>
      <c r="Z139" t="n">
        <v>10</v>
      </c>
    </row>
    <row r="140">
      <c r="A140" t="n">
        <v>18</v>
      </c>
      <c r="B140" t="n">
        <v>125</v>
      </c>
      <c r="C140" t="inlineStr">
        <is>
          <t xml:space="preserve">CONCLUIDO	</t>
        </is>
      </c>
      <c r="D140" t="n">
        <v>4.3822</v>
      </c>
      <c r="E140" t="n">
        <v>22.82</v>
      </c>
      <c r="F140" t="n">
        <v>18.32</v>
      </c>
      <c r="G140" t="n">
        <v>29.7</v>
      </c>
      <c r="H140" t="n">
        <v>0.39</v>
      </c>
      <c r="I140" t="n">
        <v>37</v>
      </c>
      <c r="J140" t="n">
        <v>250.64</v>
      </c>
      <c r="K140" t="n">
        <v>58.47</v>
      </c>
      <c r="L140" t="n">
        <v>5.5</v>
      </c>
      <c r="M140" t="n">
        <v>35</v>
      </c>
      <c r="N140" t="n">
        <v>61.67</v>
      </c>
      <c r="O140" t="n">
        <v>31147.02</v>
      </c>
      <c r="P140" t="n">
        <v>272.4</v>
      </c>
      <c r="Q140" t="n">
        <v>1319.08</v>
      </c>
      <c r="R140" t="n">
        <v>94.54000000000001</v>
      </c>
      <c r="S140" t="n">
        <v>59.92</v>
      </c>
      <c r="T140" t="n">
        <v>17089.72</v>
      </c>
      <c r="U140" t="n">
        <v>0.63</v>
      </c>
      <c r="V140" t="n">
        <v>0.93</v>
      </c>
      <c r="W140" t="n">
        <v>0.22</v>
      </c>
      <c r="X140" t="n">
        <v>1.04</v>
      </c>
      <c r="Y140" t="n">
        <v>1</v>
      </c>
      <c r="Z140" t="n">
        <v>10</v>
      </c>
    </row>
    <row r="141">
      <c r="A141" t="n">
        <v>19</v>
      </c>
      <c r="B141" t="n">
        <v>125</v>
      </c>
      <c r="C141" t="inlineStr">
        <is>
          <t xml:space="preserve">CONCLUIDO	</t>
        </is>
      </c>
      <c r="D141" t="n">
        <v>4.4111</v>
      </c>
      <c r="E141" t="n">
        <v>22.67</v>
      </c>
      <c r="F141" t="n">
        <v>18.26</v>
      </c>
      <c r="G141" t="n">
        <v>31.3</v>
      </c>
      <c r="H141" t="n">
        <v>0.41</v>
      </c>
      <c r="I141" t="n">
        <v>35</v>
      </c>
      <c r="J141" t="n">
        <v>251.09</v>
      </c>
      <c r="K141" t="n">
        <v>58.47</v>
      </c>
      <c r="L141" t="n">
        <v>5.75</v>
      </c>
      <c r="M141" t="n">
        <v>33</v>
      </c>
      <c r="N141" t="n">
        <v>61.87</v>
      </c>
      <c r="O141" t="n">
        <v>31202.53</v>
      </c>
      <c r="P141" t="n">
        <v>270.51</v>
      </c>
      <c r="Q141" t="n">
        <v>1319.11</v>
      </c>
      <c r="R141" t="n">
        <v>92.7</v>
      </c>
      <c r="S141" t="n">
        <v>59.92</v>
      </c>
      <c r="T141" t="n">
        <v>16181.63</v>
      </c>
      <c r="U141" t="n">
        <v>0.65</v>
      </c>
      <c r="V141" t="n">
        <v>0.93</v>
      </c>
      <c r="W141" t="n">
        <v>0.22</v>
      </c>
      <c r="X141" t="n">
        <v>0.98</v>
      </c>
      <c r="Y141" t="n">
        <v>1</v>
      </c>
      <c r="Z141" t="n">
        <v>10</v>
      </c>
    </row>
    <row r="142">
      <c r="A142" t="n">
        <v>20</v>
      </c>
      <c r="B142" t="n">
        <v>125</v>
      </c>
      <c r="C142" t="inlineStr">
        <is>
          <t xml:space="preserve">CONCLUIDO	</t>
        </is>
      </c>
      <c r="D142" t="n">
        <v>4.4434</v>
      </c>
      <c r="E142" t="n">
        <v>22.51</v>
      </c>
      <c r="F142" t="n">
        <v>18.19</v>
      </c>
      <c r="G142" t="n">
        <v>33.07</v>
      </c>
      <c r="H142" t="n">
        <v>0.42</v>
      </c>
      <c r="I142" t="n">
        <v>33</v>
      </c>
      <c r="J142" t="n">
        <v>251.55</v>
      </c>
      <c r="K142" t="n">
        <v>58.47</v>
      </c>
      <c r="L142" t="n">
        <v>6</v>
      </c>
      <c r="M142" t="n">
        <v>31</v>
      </c>
      <c r="N142" t="n">
        <v>62.07</v>
      </c>
      <c r="O142" t="n">
        <v>31258.11</v>
      </c>
      <c r="P142" t="n">
        <v>268.12</v>
      </c>
      <c r="Q142" t="n">
        <v>1319.1</v>
      </c>
      <c r="R142" t="n">
        <v>90.29000000000001</v>
      </c>
      <c r="S142" t="n">
        <v>59.92</v>
      </c>
      <c r="T142" t="n">
        <v>14984.47</v>
      </c>
      <c r="U142" t="n">
        <v>0.66</v>
      </c>
      <c r="V142" t="n">
        <v>0.93</v>
      </c>
      <c r="W142" t="n">
        <v>0.22</v>
      </c>
      <c r="X142" t="n">
        <v>0.91</v>
      </c>
      <c r="Y142" t="n">
        <v>1</v>
      </c>
      <c r="Z142" t="n">
        <v>10</v>
      </c>
    </row>
    <row r="143">
      <c r="A143" t="n">
        <v>21</v>
      </c>
      <c r="B143" t="n">
        <v>125</v>
      </c>
      <c r="C143" t="inlineStr">
        <is>
          <t xml:space="preserve">CONCLUIDO	</t>
        </is>
      </c>
      <c r="D143" t="n">
        <v>4.4602</v>
      </c>
      <c r="E143" t="n">
        <v>22.42</v>
      </c>
      <c r="F143" t="n">
        <v>18.15</v>
      </c>
      <c r="G143" t="n">
        <v>34.04</v>
      </c>
      <c r="H143" t="n">
        <v>0.44</v>
      </c>
      <c r="I143" t="n">
        <v>32</v>
      </c>
      <c r="J143" t="n">
        <v>252</v>
      </c>
      <c r="K143" t="n">
        <v>58.47</v>
      </c>
      <c r="L143" t="n">
        <v>6.25</v>
      </c>
      <c r="M143" t="n">
        <v>30</v>
      </c>
      <c r="N143" t="n">
        <v>62.27</v>
      </c>
      <c r="O143" t="n">
        <v>31313.77</v>
      </c>
      <c r="P143" t="n">
        <v>266.89</v>
      </c>
      <c r="Q143" t="n">
        <v>1319.2</v>
      </c>
      <c r="R143" t="n">
        <v>89</v>
      </c>
      <c r="S143" t="n">
        <v>59.92</v>
      </c>
      <c r="T143" t="n">
        <v>14344.22</v>
      </c>
      <c r="U143" t="n">
        <v>0.67</v>
      </c>
      <c r="V143" t="n">
        <v>0.9399999999999999</v>
      </c>
      <c r="W143" t="n">
        <v>0.22</v>
      </c>
      <c r="X143" t="n">
        <v>0.87</v>
      </c>
      <c r="Y143" t="n">
        <v>1</v>
      </c>
      <c r="Z143" t="n">
        <v>10</v>
      </c>
    </row>
    <row r="144">
      <c r="A144" t="n">
        <v>22</v>
      </c>
      <c r="B144" t="n">
        <v>125</v>
      </c>
      <c r="C144" t="inlineStr">
        <is>
          <t xml:space="preserve">CONCLUIDO	</t>
        </is>
      </c>
      <c r="D144" t="n">
        <v>4.4754</v>
      </c>
      <c r="E144" t="n">
        <v>22.34</v>
      </c>
      <c r="F144" t="n">
        <v>18.12</v>
      </c>
      <c r="G144" t="n">
        <v>35.08</v>
      </c>
      <c r="H144" t="n">
        <v>0.46</v>
      </c>
      <c r="I144" t="n">
        <v>31</v>
      </c>
      <c r="J144" t="n">
        <v>252.45</v>
      </c>
      <c r="K144" t="n">
        <v>58.47</v>
      </c>
      <c r="L144" t="n">
        <v>6.5</v>
      </c>
      <c r="M144" t="n">
        <v>29</v>
      </c>
      <c r="N144" t="n">
        <v>62.47</v>
      </c>
      <c r="O144" t="n">
        <v>31369.49</v>
      </c>
      <c r="P144" t="n">
        <v>264.9</v>
      </c>
      <c r="Q144" t="n">
        <v>1319.11</v>
      </c>
      <c r="R144" t="n">
        <v>88.2</v>
      </c>
      <c r="S144" t="n">
        <v>59.92</v>
      </c>
      <c r="T144" t="n">
        <v>13948.77</v>
      </c>
      <c r="U144" t="n">
        <v>0.68</v>
      </c>
      <c r="V144" t="n">
        <v>0.9399999999999999</v>
      </c>
      <c r="W144" t="n">
        <v>0.21</v>
      </c>
      <c r="X144" t="n">
        <v>0.85</v>
      </c>
      <c r="Y144" t="n">
        <v>1</v>
      </c>
      <c r="Z144" t="n">
        <v>10</v>
      </c>
    </row>
    <row r="145">
      <c r="A145" t="n">
        <v>23</v>
      </c>
      <c r="B145" t="n">
        <v>125</v>
      </c>
      <c r="C145" t="inlineStr">
        <is>
          <t xml:space="preserve">CONCLUIDO	</t>
        </is>
      </c>
      <c r="D145" t="n">
        <v>4.5081</v>
      </c>
      <c r="E145" t="n">
        <v>22.18</v>
      </c>
      <c r="F145" t="n">
        <v>18.06</v>
      </c>
      <c r="G145" t="n">
        <v>37.36</v>
      </c>
      <c r="H145" t="n">
        <v>0.47</v>
      </c>
      <c r="I145" t="n">
        <v>29</v>
      </c>
      <c r="J145" t="n">
        <v>252.9</v>
      </c>
      <c r="K145" t="n">
        <v>58.47</v>
      </c>
      <c r="L145" t="n">
        <v>6.75</v>
      </c>
      <c r="M145" t="n">
        <v>27</v>
      </c>
      <c r="N145" t="n">
        <v>62.68</v>
      </c>
      <c r="O145" t="n">
        <v>31425.3</v>
      </c>
      <c r="P145" t="n">
        <v>263.11</v>
      </c>
      <c r="Q145" t="n">
        <v>1319.11</v>
      </c>
      <c r="R145" t="n">
        <v>85.81999999999999</v>
      </c>
      <c r="S145" t="n">
        <v>59.92</v>
      </c>
      <c r="T145" t="n">
        <v>12769.67</v>
      </c>
      <c r="U145" t="n">
        <v>0.7</v>
      </c>
      <c r="V145" t="n">
        <v>0.9399999999999999</v>
      </c>
      <c r="W145" t="n">
        <v>0.21</v>
      </c>
      <c r="X145" t="n">
        <v>0.78</v>
      </c>
      <c r="Y145" t="n">
        <v>1</v>
      </c>
      <c r="Z145" t="n">
        <v>10</v>
      </c>
    </row>
    <row r="146">
      <c r="A146" t="n">
        <v>24</v>
      </c>
      <c r="B146" t="n">
        <v>125</v>
      </c>
      <c r="C146" t="inlineStr">
        <is>
          <t xml:space="preserve">CONCLUIDO	</t>
        </is>
      </c>
      <c r="D146" t="n">
        <v>4.5265</v>
      </c>
      <c r="E146" t="n">
        <v>22.09</v>
      </c>
      <c r="F146" t="n">
        <v>18.01</v>
      </c>
      <c r="G146" t="n">
        <v>38.6</v>
      </c>
      <c r="H146" t="n">
        <v>0.49</v>
      </c>
      <c r="I146" t="n">
        <v>28</v>
      </c>
      <c r="J146" t="n">
        <v>253.35</v>
      </c>
      <c r="K146" t="n">
        <v>58.47</v>
      </c>
      <c r="L146" t="n">
        <v>7</v>
      </c>
      <c r="M146" t="n">
        <v>26</v>
      </c>
      <c r="N146" t="n">
        <v>62.88</v>
      </c>
      <c r="O146" t="n">
        <v>31481.17</v>
      </c>
      <c r="P146" t="n">
        <v>261.57</v>
      </c>
      <c r="Q146" t="n">
        <v>1319.1</v>
      </c>
      <c r="R146" t="n">
        <v>84.43000000000001</v>
      </c>
      <c r="S146" t="n">
        <v>59.92</v>
      </c>
      <c r="T146" t="n">
        <v>12082.03</v>
      </c>
      <c r="U146" t="n">
        <v>0.71</v>
      </c>
      <c r="V146" t="n">
        <v>0.9399999999999999</v>
      </c>
      <c r="W146" t="n">
        <v>0.21</v>
      </c>
      <c r="X146" t="n">
        <v>0.74</v>
      </c>
      <c r="Y146" t="n">
        <v>1</v>
      </c>
      <c r="Z146" t="n">
        <v>10</v>
      </c>
    </row>
    <row r="147">
      <c r="A147" t="n">
        <v>25</v>
      </c>
      <c r="B147" t="n">
        <v>125</v>
      </c>
      <c r="C147" t="inlineStr">
        <is>
          <t xml:space="preserve">CONCLUIDO	</t>
        </is>
      </c>
      <c r="D147" t="n">
        <v>4.5629</v>
      </c>
      <c r="E147" t="n">
        <v>21.92</v>
      </c>
      <c r="F147" t="n">
        <v>17.88</v>
      </c>
      <c r="G147" t="n">
        <v>39.74</v>
      </c>
      <c r="H147" t="n">
        <v>0.51</v>
      </c>
      <c r="I147" t="n">
        <v>27</v>
      </c>
      <c r="J147" t="n">
        <v>253.81</v>
      </c>
      <c r="K147" t="n">
        <v>58.47</v>
      </c>
      <c r="L147" t="n">
        <v>7.25</v>
      </c>
      <c r="M147" t="n">
        <v>25</v>
      </c>
      <c r="N147" t="n">
        <v>63.08</v>
      </c>
      <c r="O147" t="n">
        <v>31537.13</v>
      </c>
      <c r="P147" t="n">
        <v>257.54</v>
      </c>
      <c r="Q147" t="n">
        <v>1319.1</v>
      </c>
      <c r="R147" t="n">
        <v>80.11</v>
      </c>
      <c r="S147" t="n">
        <v>59.92</v>
      </c>
      <c r="T147" t="n">
        <v>9924.790000000001</v>
      </c>
      <c r="U147" t="n">
        <v>0.75</v>
      </c>
      <c r="V147" t="n">
        <v>0.95</v>
      </c>
      <c r="W147" t="n">
        <v>0.2</v>
      </c>
      <c r="X147" t="n">
        <v>0.61</v>
      </c>
      <c r="Y147" t="n">
        <v>1</v>
      </c>
      <c r="Z147" t="n">
        <v>10</v>
      </c>
    </row>
    <row r="148">
      <c r="A148" t="n">
        <v>26</v>
      </c>
      <c r="B148" t="n">
        <v>125</v>
      </c>
      <c r="C148" t="inlineStr">
        <is>
          <t xml:space="preserve">CONCLUIDO	</t>
        </is>
      </c>
      <c r="D148" t="n">
        <v>4.5331</v>
      </c>
      <c r="E148" t="n">
        <v>22.06</v>
      </c>
      <c r="F148" t="n">
        <v>18.07</v>
      </c>
      <c r="G148" t="n">
        <v>41.71</v>
      </c>
      <c r="H148" t="n">
        <v>0.52</v>
      </c>
      <c r="I148" t="n">
        <v>26</v>
      </c>
      <c r="J148" t="n">
        <v>254.26</v>
      </c>
      <c r="K148" t="n">
        <v>58.47</v>
      </c>
      <c r="L148" t="n">
        <v>7.5</v>
      </c>
      <c r="M148" t="n">
        <v>24</v>
      </c>
      <c r="N148" t="n">
        <v>63.29</v>
      </c>
      <c r="O148" t="n">
        <v>31593.16</v>
      </c>
      <c r="P148" t="n">
        <v>260.4</v>
      </c>
      <c r="Q148" t="n">
        <v>1319.08</v>
      </c>
      <c r="R148" t="n">
        <v>87.51000000000001</v>
      </c>
      <c r="S148" t="n">
        <v>59.92</v>
      </c>
      <c r="T148" t="n">
        <v>13631.82</v>
      </c>
      <c r="U148" t="n">
        <v>0.68</v>
      </c>
      <c r="V148" t="n">
        <v>0.9399999999999999</v>
      </c>
      <c r="W148" t="n">
        <v>0.19</v>
      </c>
      <c r="X148" t="n">
        <v>0.8</v>
      </c>
      <c r="Y148" t="n">
        <v>1</v>
      </c>
      <c r="Z148" t="n">
        <v>10</v>
      </c>
    </row>
    <row r="149">
      <c r="A149" t="n">
        <v>27</v>
      </c>
      <c r="B149" t="n">
        <v>125</v>
      </c>
      <c r="C149" t="inlineStr">
        <is>
          <t xml:space="preserve">CONCLUIDO	</t>
        </is>
      </c>
      <c r="D149" t="n">
        <v>4.562</v>
      </c>
      <c r="E149" t="n">
        <v>21.92</v>
      </c>
      <c r="F149" t="n">
        <v>17.98</v>
      </c>
      <c r="G149" t="n">
        <v>43.16</v>
      </c>
      <c r="H149" t="n">
        <v>0.54</v>
      </c>
      <c r="I149" t="n">
        <v>25</v>
      </c>
      <c r="J149" t="n">
        <v>254.72</v>
      </c>
      <c r="K149" t="n">
        <v>58.47</v>
      </c>
      <c r="L149" t="n">
        <v>7.75</v>
      </c>
      <c r="M149" t="n">
        <v>23</v>
      </c>
      <c r="N149" t="n">
        <v>63.49</v>
      </c>
      <c r="O149" t="n">
        <v>31649.26</v>
      </c>
      <c r="P149" t="n">
        <v>258.05</v>
      </c>
      <c r="Q149" t="n">
        <v>1319.13</v>
      </c>
      <c r="R149" t="n">
        <v>83.73999999999999</v>
      </c>
      <c r="S149" t="n">
        <v>59.92</v>
      </c>
      <c r="T149" t="n">
        <v>11748.48</v>
      </c>
      <c r="U149" t="n">
        <v>0.72</v>
      </c>
      <c r="V149" t="n">
        <v>0.9399999999999999</v>
      </c>
      <c r="W149" t="n">
        <v>0.2</v>
      </c>
      <c r="X149" t="n">
        <v>0.7</v>
      </c>
      <c r="Y149" t="n">
        <v>1</v>
      </c>
      <c r="Z149" t="n">
        <v>10</v>
      </c>
    </row>
    <row r="150">
      <c r="A150" t="n">
        <v>28</v>
      </c>
      <c r="B150" t="n">
        <v>125</v>
      </c>
      <c r="C150" t="inlineStr">
        <is>
          <t xml:space="preserve">CONCLUIDO	</t>
        </is>
      </c>
      <c r="D150" t="n">
        <v>4.579</v>
      </c>
      <c r="E150" t="n">
        <v>21.84</v>
      </c>
      <c r="F150" t="n">
        <v>17.95</v>
      </c>
      <c r="G150" t="n">
        <v>44.87</v>
      </c>
      <c r="H150" t="n">
        <v>0.5600000000000001</v>
      </c>
      <c r="I150" t="n">
        <v>24</v>
      </c>
      <c r="J150" t="n">
        <v>255.17</v>
      </c>
      <c r="K150" t="n">
        <v>58.47</v>
      </c>
      <c r="L150" t="n">
        <v>8</v>
      </c>
      <c r="M150" t="n">
        <v>22</v>
      </c>
      <c r="N150" t="n">
        <v>63.7</v>
      </c>
      <c r="O150" t="n">
        <v>31705.44</v>
      </c>
      <c r="P150" t="n">
        <v>255.66</v>
      </c>
      <c r="Q150" t="n">
        <v>1319.17</v>
      </c>
      <c r="R150" t="n">
        <v>82.58</v>
      </c>
      <c r="S150" t="n">
        <v>59.92</v>
      </c>
      <c r="T150" t="n">
        <v>11173.49</v>
      </c>
      <c r="U150" t="n">
        <v>0.73</v>
      </c>
      <c r="V150" t="n">
        <v>0.95</v>
      </c>
      <c r="W150" t="n">
        <v>0.2</v>
      </c>
      <c r="X150" t="n">
        <v>0.67</v>
      </c>
      <c r="Y150" t="n">
        <v>1</v>
      </c>
      <c r="Z150" t="n">
        <v>10</v>
      </c>
    </row>
    <row r="151">
      <c r="A151" t="n">
        <v>29</v>
      </c>
      <c r="B151" t="n">
        <v>125</v>
      </c>
      <c r="C151" t="inlineStr">
        <is>
          <t xml:space="preserve">CONCLUIDO	</t>
        </is>
      </c>
      <c r="D151" t="n">
        <v>4.5794</v>
      </c>
      <c r="E151" t="n">
        <v>21.84</v>
      </c>
      <c r="F151" t="n">
        <v>17.95</v>
      </c>
      <c r="G151" t="n">
        <v>44.87</v>
      </c>
      <c r="H151" t="n">
        <v>0.57</v>
      </c>
      <c r="I151" t="n">
        <v>24</v>
      </c>
      <c r="J151" t="n">
        <v>255.63</v>
      </c>
      <c r="K151" t="n">
        <v>58.47</v>
      </c>
      <c r="L151" t="n">
        <v>8.25</v>
      </c>
      <c r="M151" t="n">
        <v>22</v>
      </c>
      <c r="N151" t="n">
        <v>63.91</v>
      </c>
      <c r="O151" t="n">
        <v>31761.69</v>
      </c>
      <c r="P151" t="n">
        <v>254.96</v>
      </c>
      <c r="Q151" t="n">
        <v>1319.14</v>
      </c>
      <c r="R151" t="n">
        <v>82.51000000000001</v>
      </c>
      <c r="S151" t="n">
        <v>59.92</v>
      </c>
      <c r="T151" t="n">
        <v>11137.55</v>
      </c>
      <c r="U151" t="n">
        <v>0.73</v>
      </c>
      <c r="V151" t="n">
        <v>0.95</v>
      </c>
      <c r="W151" t="n">
        <v>0.2</v>
      </c>
      <c r="X151" t="n">
        <v>0.67</v>
      </c>
      <c r="Y151" t="n">
        <v>1</v>
      </c>
      <c r="Z151" t="n">
        <v>10</v>
      </c>
    </row>
    <row r="152">
      <c r="A152" t="n">
        <v>30</v>
      </c>
      <c r="B152" t="n">
        <v>125</v>
      </c>
      <c r="C152" t="inlineStr">
        <is>
          <t xml:space="preserve">CONCLUIDO	</t>
        </is>
      </c>
      <c r="D152" t="n">
        <v>4.5962</v>
      </c>
      <c r="E152" t="n">
        <v>21.76</v>
      </c>
      <c r="F152" t="n">
        <v>17.91</v>
      </c>
      <c r="G152" t="n">
        <v>46.73</v>
      </c>
      <c r="H152" t="n">
        <v>0.59</v>
      </c>
      <c r="I152" t="n">
        <v>23</v>
      </c>
      <c r="J152" t="n">
        <v>256.09</v>
      </c>
      <c r="K152" t="n">
        <v>58.47</v>
      </c>
      <c r="L152" t="n">
        <v>8.5</v>
      </c>
      <c r="M152" t="n">
        <v>21</v>
      </c>
      <c r="N152" t="n">
        <v>64.11</v>
      </c>
      <c r="O152" t="n">
        <v>31818.02</v>
      </c>
      <c r="P152" t="n">
        <v>253.54</v>
      </c>
      <c r="Q152" t="n">
        <v>1319.12</v>
      </c>
      <c r="R152" t="n">
        <v>81.53</v>
      </c>
      <c r="S152" t="n">
        <v>59.92</v>
      </c>
      <c r="T152" t="n">
        <v>10653.55</v>
      </c>
      <c r="U152" t="n">
        <v>0.73</v>
      </c>
      <c r="V152" t="n">
        <v>0.95</v>
      </c>
      <c r="W152" t="n">
        <v>0.2</v>
      </c>
      <c r="X152" t="n">
        <v>0.64</v>
      </c>
      <c r="Y152" t="n">
        <v>1</v>
      </c>
      <c r="Z152" t="n">
        <v>10</v>
      </c>
    </row>
    <row r="153">
      <c r="A153" t="n">
        <v>31</v>
      </c>
      <c r="B153" t="n">
        <v>125</v>
      </c>
      <c r="C153" t="inlineStr">
        <is>
          <t xml:space="preserve">CONCLUIDO	</t>
        </is>
      </c>
      <c r="D153" t="n">
        <v>4.6136</v>
      </c>
      <c r="E153" t="n">
        <v>21.68</v>
      </c>
      <c r="F153" t="n">
        <v>17.88</v>
      </c>
      <c r="G153" t="n">
        <v>48.76</v>
      </c>
      <c r="H153" t="n">
        <v>0.61</v>
      </c>
      <c r="I153" t="n">
        <v>22</v>
      </c>
      <c r="J153" t="n">
        <v>256.54</v>
      </c>
      <c r="K153" t="n">
        <v>58.47</v>
      </c>
      <c r="L153" t="n">
        <v>8.75</v>
      </c>
      <c r="M153" t="n">
        <v>20</v>
      </c>
      <c r="N153" t="n">
        <v>64.31999999999999</v>
      </c>
      <c r="O153" t="n">
        <v>31874.43</v>
      </c>
      <c r="P153" t="n">
        <v>251.74</v>
      </c>
      <c r="Q153" t="n">
        <v>1319.09</v>
      </c>
      <c r="R153" t="n">
        <v>80.33</v>
      </c>
      <c r="S153" t="n">
        <v>59.92</v>
      </c>
      <c r="T153" t="n">
        <v>10061.6</v>
      </c>
      <c r="U153" t="n">
        <v>0.75</v>
      </c>
      <c r="V153" t="n">
        <v>0.95</v>
      </c>
      <c r="W153" t="n">
        <v>0.2</v>
      </c>
      <c r="X153" t="n">
        <v>0.6</v>
      </c>
      <c r="Y153" t="n">
        <v>1</v>
      </c>
      <c r="Z153" t="n">
        <v>10</v>
      </c>
    </row>
    <row r="154">
      <c r="A154" t="n">
        <v>32</v>
      </c>
      <c r="B154" t="n">
        <v>125</v>
      </c>
      <c r="C154" t="inlineStr">
        <is>
          <t xml:space="preserve">CONCLUIDO	</t>
        </is>
      </c>
      <c r="D154" t="n">
        <v>4.6342</v>
      </c>
      <c r="E154" t="n">
        <v>21.58</v>
      </c>
      <c r="F154" t="n">
        <v>17.83</v>
      </c>
      <c r="G154" t="n">
        <v>50.94</v>
      </c>
      <c r="H154" t="n">
        <v>0.62</v>
      </c>
      <c r="I154" t="n">
        <v>21</v>
      </c>
      <c r="J154" t="n">
        <v>257</v>
      </c>
      <c r="K154" t="n">
        <v>58.47</v>
      </c>
      <c r="L154" t="n">
        <v>9</v>
      </c>
      <c r="M154" t="n">
        <v>19</v>
      </c>
      <c r="N154" t="n">
        <v>64.53</v>
      </c>
      <c r="O154" t="n">
        <v>31931.04</v>
      </c>
      <c r="P154" t="n">
        <v>250.05</v>
      </c>
      <c r="Q154" t="n">
        <v>1319.08</v>
      </c>
      <c r="R154" t="n">
        <v>78.59999999999999</v>
      </c>
      <c r="S154" t="n">
        <v>59.92</v>
      </c>
      <c r="T154" t="n">
        <v>9202.35</v>
      </c>
      <c r="U154" t="n">
        <v>0.76</v>
      </c>
      <c r="V154" t="n">
        <v>0.95</v>
      </c>
      <c r="W154" t="n">
        <v>0.2</v>
      </c>
      <c r="X154" t="n">
        <v>0.55</v>
      </c>
      <c r="Y154" t="n">
        <v>1</v>
      </c>
      <c r="Z154" t="n">
        <v>10</v>
      </c>
    </row>
    <row r="155">
      <c r="A155" t="n">
        <v>33</v>
      </c>
      <c r="B155" t="n">
        <v>125</v>
      </c>
      <c r="C155" t="inlineStr">
        <is>
          <t xml:space="preserve">CONCLUIDO	</t>
        </is>
      </c>
      <c r="D155" t="n">
        <v>4.6293</v>
      </c>
      <c r="E155" t="n">
        <v>21.6</v>
      </c>
      <c r="F155" t="n">
        <v>17.85</v>
      </c>
      <c r="G155" t="n">
        <v>51.01</v>
      </c>
      <c r="H155" t="n">
        <v>0.64</v>
      </c>
      <c r="I155" t="n">
        <v>21</v>
      </c>
      <c r="J155" t="n">
        <v>257.46</v>
      </c>
      <c r="K155" t="n">
        <v>58.47</v>
      </c>
      <c r="L155" t="n">
        <v>9.25</v>
      </c>
      <c r="M155" t="n">
        <v>19</v>
      </c>
      <c r="N155" t="n">
        <v>64.73999999999999</v>
      </c>
      <c r="O155" t="n">
        <v>31987.61</v>
      </c>
      <c r="P155" t="n">
        <v>249.09</v>
      </c>
      <c r="Q155" t="n">
        <v>1319.2</v>
      </c>
      <c r="R155" t="n">
        <v>79.3</v>
      </c>
      <c r="S155" t="n">
        <v>59.92</v>
      </c>
      <c r="T155" t="n">
        <v>9551.469999999999</v>
      </c>
      <c r="U155" t="n">
        <v>0.76</v>
      </c>
      <c r="V155" t="n">
        <v>0.95</v>
      </c>
      <c r="W155" t="n">
        <v>0.2</v>
      </c>
      <c r="X155" t="n">
        <v>0.57</v>
      </c>
      <c r="Y155" t="n">
        <v>1</v>
      </c>
      <c r="Z155" t="n">
        <v>10</v>
      </c>
    </row>
    <row r="156">
      <c r="A156" t="n">
        <v>34</v>
      </c>
      <c r="B156" t="n">
        <v>125</v>
      </c>
      <c r="C156" t="inlineStr">
        <is>
          <t xml:space="preserve">CONCLUIDO	</t>
        </is>
      </c>
      <c r="D156" t="n">
        <v>4.6501</v>
      </c>
      <c r="E156" t="n">
        <v>21.5</v>
      </c>
      <c r="F156" t="n">
        <v>17.8</v>
      </c>
      <c r="G156" t="n">
        <v>53.41</v>
      </c>
      <c r="H156" t="n">
        <v>0.66</v>
      </c>
      <c r="I156" t="n">
        <v>20</v>
      </c>
      <c r="J156" t="n">
        <v>257.92</v>
      </c>
      <c r="K156" t="n">
        <v>58.47</v>
      </c>
      <c r="L156" t="n">
        <v>9.5</v>
      </c>
      <c r="M156" t="n">
        <v>18</v>
      </c>
      <c r="N156" t="n">
        <v>64.95</v>
      </c>
      <c r="O156" t="n">
        <v>32044.25</v>
      </c>
      <c r="P156" t="n">
        <v>246.59</v>
      </c>
      <c r="Q156" t="n">
        <v>1319.08</v>
      </c>
      <c r="R156" t="n">
        <v>77.66</v>
      </c>
      <c r="S156" t="n">
        <v>59.92</v>
      </c>
      <c r="T156" t="n">
        <v>8736.99</v>
      </c>
      <c r="U156" t="n">
        <v>0.77</v>
      </c>
      <c r="V156" t="n">
        <v>0.95</v>
      </c>
      <c r="W156" t="n">
        <v>0.2</v>
      </c>
      <c r="X156" t="n">
        <v>0.53</v>
      </c>
      <c r="Y156" t="n">
        <v>1</v>
      </c>
      <c r="Z156" t="n">
        <v>10</v>
      </c>
    </row>
    <row r="157">
      <c r="A157" t="n">
        <v>35</v>
      </c>
      <c r="B157" t="n">
        <v>125</v>
      </c>
      <c r="C157" t="inlineStr">
        <is>
          <t xml:space="preserve">CONCLUIDO	</t>
        </is>
      </c>
      <c r="D157" t="n">
        <v>4.6654</v>
      </c>
      <c r="E157" t="n">
        <v>21.43</v>
      </c>
      <c r="F157" t="n">
        <v>17.78</v>
      </c>
      <c r="G157" t="n">
        <v>56.15</v>
      </c>
      <c r="H157" t="n">
        <v>0.67</v>
      </c>
      <c r="I157" t="n">
        <v>19</v>
      </c>
      <c r="J157" t="n">
        <v>258.38</v>
      </c>
      <c r="K157" t="n">
        <v>58.47</v>
      </c>
      <c r="L157" t="n">
        <v>9.75</v>
      </c>
      <c r="M157" t="n">
        <v>17</v>
      </c>
      <c r="N157" t="n">
        <v>65.16</v>
      </c>
      <c r="O157" t="n">
        <v>32100.97</v>
      </c>
      <c r="P157" t="n">
        <v>244.61</v>
      </c>
      <c r="Q157" t="n">
        <v>1319.12</v>
      </c>
      <c r="R157" t="n">
        <v>76.93000000000001</v>
      </c>
      <c r="S157" t="n">
        <v>59.92</v>
      </c>
      <c r="T157" t="n">
        <v>8373.299999999999</v>
      </c>
      <c r="U157" t="n">
        <v>0.78</v>
      </c>
      <c r="V157" t="n">
        <v>0.96</v>
      </c>
      <c r="W157" t="n">
        <v>0.2</v>
      </c>
      <c r="X157" t="n">
        <v>0.5</v>
      </c>
      <c r="Y157" t="n">
        <v>1</v>
      </c>
      <c r="Z157" t="n">
        <v>10</v>
      </c>
    </row>
    <row r="158">
      <c r="A158" t="n">
        <v>36</v>
      </c>
      <c r="B158" t="n">
        <v>125</v>
      </c>
      <c r="C158" t="inlineStr">
        <is>
          <t xml:space="preserve">CONCLUIDO	</t>
        </is>
      </c>
      <c r="D158" t="n">
        <v>4.6695</v>
      </c>
      <c r="E158" t="n">
        <v>21.42</v>
      </c>
      <c r="F158" t="n">
        <v>17.76</v>
      </c>
      <c r="G158" t="n">
        <v>56.09</v>
      </c>
      <c r="H158" t="n">
        <v>0.6899999999999999</v>
      </c>
      <c r="I158" t="n">
        <v>19</v>
      </c>
      <c r="J158" t="n">
        <v>258.84</v>
      </c>
      <c r="K158" t="n">
        <v>58.47</v>
      </c>
      <c r="L158" t="n">
        <v>10</v>
      </c>
      <c r="M158" t="n">
        <v>17</v>
      </c>
      <c r="N158" t="n">
        <v>65.37</v>
      </c>
      <c r="O158" t="n">
        <v>32157.77</v>
      </c>
      <c r="P158" t="n">
        <v>244.25</v>
      </c>
      <c r="Q158" t="n">
        <v>1319.13</v>
      </c>
      <c r="R158" t="n">
        <v>76.27</v>
      </c>
      <c r="S158" t="n">
        <v>59.92</v>
      </c>
      <c r="T158" t="n">
        <v>8044.18</v>
      </c>
      <c r="U158" t="n">
        <v>0.79</v>
      </c>
      <c r="V158" t="n">
        <v>0.96</v>
      </c>
      <c r="W158" t="n">
        <v>0.2</v>
      </c>
      <c r="X158" t="n">
        <v>0.48</v>
      </c>
      <c r="Y158" t="n">
        <v>1</v>
      </c>
      <c r="Z158" t="n">
        <v>10</v>
      </c>
    </row>
    <row r="159">
      <c r="A159" t="n">
        <v>37</v>
      </c>
      <c r="B159" t="n">
        <v>125</v>
      </c>
      <c r="C159" t="inlineStr">
        <is>
          <t xml:space="preserve">CONCLUIDO	</t>
        </is>
      </c>
      <c r="D159" t="n">
        <v>4.7095</v>
      </c>
      <c r="E159" t="n">
        <v>21.23</v>
      </c>
      <c r="F159" t="n">
        <v>17.63</v>
      </c>
      <c r="G159" t="n">
        <v>58.76</v>
      </c>
      <c r="H159" t="n">
        <v>0.7</v>
      </c>
      <c r="I159" t="n">
        <v>18</v>
      </c>
      <c r="J159" t="n">
        <v>259.3</v>
      </c>
      <c r="K159" t="n">
        <v>58.47</v>
      </c>
      <c r="L159" t="n">
        <v>10.25</v>
      </c>
      <c r="M159" t="n">
        <v>16</v>
      </c>
      <c r="N159" t="n">
        <v>65.58</v>
      </c>
      <c r="O159" t="n">
        <v>32214.64</v>
      </c>
      <c r="P159" t="n">
        <v>240.57</v>
      </c>
      <c r="Q159" t="n">
        <v>1319.15</v>
      </c>
      <c r="R159" t="n">
        <v>71.75</v>
      </c>
      <c r="S159" t="n">
        <v>59.92</v>
      </c>
      <c r="T159" t="n">
        <v>5787.78</v>
      </c>
      <c r="U159" t="n">
        <v>0.84</v>
      </c>
      <c r="V159" t="n">
        <v>0.96</v>
      </c>
      <c r="W159" t="n">
        <v>0.19</v>
      </c>
      <c r="X159" t="n">
        <v>0.35</v>
      </c>
      <c r="Y159" t="n">
        <v>1</v>
      </c>
      <c r="Z159" t="n">
        <v>10</v>
      </c>
    </row>
    <row r="160">
      <c r="A160" t="n">
        <v>38</v>
      </c>
      <c r="B160" t="n">
        <v>125</v>
      </c>
      <c r="C160" t="inlineStr">
        <is>
          <t xml:space="preserve">CONCLUIDO	</t>
        </is>
      </c>
      <c r="D160" t="n">
        <v>4.6592</v>
      </c>
      <c r="E160" t="n">
        <v>21.46</v>
      </c>
      <c r="F160" t="n">
        <v>17.86</v>
      </c>
      <c r="G160" t="n">
        <v>59.52</v>
      </c>
      <c r="H160" t="n">
        <v>0.72</v>
      </c>
      <c r="I160" t="n">
        <v>18</v>
      </c>
      <c r="J160" t="n">
        <v>259.76</v>
      </c>
      <c r="K160" t="n">
        <v>58.47</v>
      </c>
      <c r="L160" t="n">
        <v>10.5</v>
      </c>
      <c r="M160" t="n">
        <v>16</v>
      </c>
      <c r="N160" t="n">
        <v>65.79000000000001</v>
      </c>
      <c r="O160" t="n">
        <v>32271.6</v>
      </c>
      <c r="P160" t="n">
        <v>243.13</v>
      </c>
      <c r="Q160" t="n">
        <v>1319.1</v>
      </c>
      <c r="R160" t="n">
        <v>80</v>
      </c>
      <c r="S160" t="n">
        <v>59.92</v>
      </c>
      <c r="T160" t="n">
        <v>9916.32</v>
      </c>
      <c r="U160" t="n">
        <v>0.75</v>
      </c>
      <c r="V160" t="n">
        <v>0.95</v>
      </c>
      <c r="W160" t="n">
        <v>0.19</v>
      </c>
      <c r="X160" t="n">
        <v>0.58</v>
      </c>
      <c r="Y160" t="n">
        <v>1</v>
      </c>
      <c r="Z160" t="n">
        <v>10</v>
      </c>
    </row>
    <row r="161">
      <c r="A161" t="n">
        <v>39</v>
      </c>
      <c r="B161" t="n">
        <v>125</v>
      </c>
      <c r="C161" t="inlineStr">
        <is>
          <t xml:space="preserve">CONCLUIDO	</t>
        </is>
      </c>
      <c r="D161" t="n">
        <v>4.6916</v>
      </c>
      <c r="E161" t="n">
        <v>21.31</v>
      </c>
      <c r="F161" t="n">
        <v>17.75</v>
      </c>
      <c r="G161" t="n">
        <v>62.66</v>
      </c>
      <c r="H161" t="n">
        <v>0.74</v>
      </c>
      <c r="I161" t="n">
        <v>17</v>
      </c>
      <c r="J161" t="n">
        <v>260.23</v>
      </c>
      <c r="K161" t="n">
        <v>58.47</v>
      </c>
      <c r="L161" t="n">
        <v>10.75</v>
      </c>
      <c r="M161" t="n">
        <v>15</v>
      </c>
      <c r="N161" t="n">
        <v>66</v>
      </c>
      <c r="O161" t="n">
        <v>32328.64</v>
      </c>
      <c r="P161" t="n">
        <v>240.36</v>
      </c>
      <c r="Q161" t="n">
        <v>1319.08</v>
      </c>
      <c r="R161" t="n">
        <v>76.31</v>
      </c>
      <c r="S161" t="n">
        <v>59.92</v>
      </c>
      <c r="T161" t="n">
        <v>8075.02</v>
      </c>
      <c r="U161" t="n">
        <v>0.79</v>
      </c>
      <c r="V161" t="n">
        <v>0.96</v>
      </c>
      <c r="W161" t="n">
        <v>0.19</v>
      </c>
      <c r="X161" t="n">
        <v>0.48</v>
      </c>
      <c r="Y161" t="n">
        <v>1</v>
      </c>
      <c r="Z161" t="n">
        <v>10</v>
      </c>
    </row>
    <row r="162">
      <c r="A162" t="n">
        <v>40</v>
      </c>
      <c r="B162" t="n">
        <v>125</v>
      </c>
      <c r="C162" t="inlineStr">
        <is>
          <t xml:space="preserve">CONCLUIDO	</t>
        </is>
      </c>
      <c r="D162" t="n">
        <v>4.6937</v>
      </c>
      <c r="E162" t="n">
        <v>21.31</v>
      </c>
      <c r="F162" t="n">
        <v>17.75</v>
      </c>
      <c r="G162" t="n">
        <v>62.63</v>
      </c>
      <c r="H162" t="n">
        <v>0.75</v>
      </c>
      <c r="I162" t="n">
        <v>17</v>
      </c>
      <c r="J162" t="n">
        <v>260.69</v>
      </c>
      <c r="K162" t="n">
        <v>58.47</v>
      </c>
      <c r="L162" t="n">
        <v>11</v>
      </c>
      <c r="M162" t="n">
        <v>15</v>
      </c>
      <c r="N162" t="n">
        <v>66.20999999999999</v>
      </c>
      <c r="O162" t="n">
        <v>32385.75</v>
      </c>
      <c r="P162" t="n">
        <v>238.96</v>
      </c>
      <c r="Q162" t="n">
        <v>1319.08</v>
      </c>
      <c r="R162" t="n">
        <v>75.92</v>
      </c>
      <c r="S162" t="n">
        <v>59.92</v>
      </c>
      <c r="T162" t="n">
        <v>7880.58</v>
      </c>
      <c r="U162" t="n">
        <v>0.79</v>
      </c>
      <c r="V162" t="n">
        <v>0.96</v>
      </c>
      <c r="W162" t="n">
        <v>0.19</v>
      </c>
      <c r="X162" t="n">
        <v>0.47</v>
      </c>
      <c r="Y162" t="n">
        <v>1</v>
      </c>
      <c r="Z162" t="n">
        <v>10</v>
      </c>
    </row>
    <row r="163">
      <c r="A163" t="n">
        <v>41</v>
      </c>
      <c r="B163" t="n">
        <v>125</v>
      </c>
      <c r="C163" t="inlineStr">
        <is>
          <t xml:space="preserve">CONCLUIDO	</t>
        </is>
      </c>
      <c r="D163" t="n">
        <v>4.694</v>
      </c>
      <c r="E163" t="n">
        <v>21.3</v>
      </c>
      <c r="F163" t="n">
        <v>17.74</v>
      </c>
      <c r="G163" t="n">
        <v>62.63</v>
      </c>
      <c r="H163" t="n">
        <v>0.77</v>
      </c>
      <c r="I163" t="n">
        <v>17</v>
      </c>
      <c r="J163" t="n">
        <v>261.15</v>
      </c>
      <c r="K163" t="n">
        <v>58.47</v>
      </c>
      <c r="L163" t="n">
        <v>11.25</v>
      </c>
      <c r="M163" t="n">
        <v>15</v>
      </c>
      <c r="N163" t="n">
        <v>66.43000000000001</v>
      </c>
      <c r="O163" t="n">
        <v>32442.95</v>
      </c>
      <c r="P163" t="n">
        <v>237.33</v>
      </c>
      <c r="Q163" t="n">
        <v>1319.1</v>
      </c>
      <c r="R163" t="n">
        <v>75.89</v>
      </c>
      <c r="S163" t="n">
        <v>59.92</v>
      </c>
      <c r="T163" t="n">
        <v>7865.25</v>
      </c>
      <c r="U163" t="n">
        <v>0.79</v>
      </c>
      <c r="V163" t="n">
        <v>0.96</v>
      </c>
      <c r="W163" t="n">
        <v>0.19</v>
      </c>
      <c r="X163" t="n">
        <v>0.47</v>
      </c>
      <c r="Y163" t="n">
        <v>1</v>
      </c>
      <c r="Z163" t="n">
        <v>10</v>
      </c>
    </row>
    <row r="164">
      <c r="A164" t="n">
        <v>42</v>
      </c>
      <c r="B164" t="n">
        <v>125</v>
      </c>
      <c r="C164" t="inlineStr">
        <is>
          <t xml:space="preserve">CONCLUIDO	</t>
        </is>
      </c>
      <c r="D164" t="n">
        <v>4.7124</v>
      </c>
      <c r="E164" t="n">
        <v>21.22</v>
      </c>
      <c r="F164" t="n">
        <v>17.71</v>
      </c>
      <c r="G164" t="n">
        <v>66.41</v>
      </c>
      <c r="H164" t="n">
        <v>0.78</v>
      </c>
      <c r="I164" t="n">
        <v>16</v>
      </c>
      <c r="J164" t="n">
        <v>261.62</v>
      </c>
      <c r="K164" t="n">
        <v>58.47</v>
      </c>
      <c r="L164" t="n">
        <v>11.5</v>
      </c>
      <c r="M164" t="n">
        <v>14</v>
      </c>
      <c r="N164" t="n">
        <v>66.64</v>
      </c>
      <c r="O164" t="n">
        <v>32500.22</v>
      </c>
      <c r="P164" t="n">
        <v>236.08</v>
      </c>
      <c r="Q164" t="n">
        <v>1319.08</v>
      </c>
      <c r="R164" t="n">
        <v>74.67</v>
      </c>
      <c r="S164" t="n">
        <v>59.92</v>
      </c>
      <c r="T164" t="n">
        <v>7261.48</v>
      </c>
      <c r="U164" t="n">
        <v>0.8</v>
      </c>
      <c r="V164" t="n">
        <v>0.96</v>
      </c>
      <c r="W164" t="n">
        <v>0.19</v>
      </c>
      <c r="X164" t="n">
        <v>0.43</v>
      </c>
      <c r="Y164" t="n">
        <v>1</v>
      </c>
      <c r="Z164" t="n">
        <v>10</v>
      </c>
    </row>
    <row r="165">
      <c r="A165" t="n">
        <v>43</v>
      </c>
      <c r="B165" t="n">
        <v>125</v>
      </c>
      <c r="C165" t="inlineStr">
        <is>
          <t xml:space="preserve">CONCLUIDO	</t>
        </is>
      </c>
      <c r="D165" t="n">
        <v>4.714</v>
      </c>
      <c r="E165" t="n">
        <v>21.21</v>
      </c>
      <c r="F165" t="n">
        <v>17.7</v>
      </c>
      <c r="G165" t="n">
        <v>66.38</v>
      </c>
      <c r="H165" t="n">
        <v>0.8</v>
      </c>
      <c r="I165" t="n">
        <v>16</v>
      </c>
      <c r="J165" t="n">
        <v>262.08</v>
      </c>
      <c r="K165" t="n">
        <v>58.47</v>
      </c>
      <c r="L165" t="n">
        <v>11.75</v>
      </c>
      <c r="M165" t="n">
        <v>14</v>
      </c>
      <c r="N165" t="n">
        <v>66.86</v>
      </c>
      <c r="O165" t="n">
        <v>32557.58</v>
      </c>
      <c r="P165" t="n">
        <v>234.43</v>
      </c>
      <c r="Q165" t="n">
        <v>1319.08</v>
      </c>
      <c r="R165" t="n">
        <v>74.45</v>
      </c>
      <c r="S165" t="n">
        <v>59.92</v>
      </c>
      <c r="T165" t="n">
        <v>7150.48</v>
      </c>
      <c r="U165" t="n">
        <v>0.8</v>
      </c>
      <c r="V165" t="n">
        <v>0.96</v>
      </c>
      <c r="W165" t="n">
        <v>0.19</v>
      </c>
      <c r="X165" t="n">
        <v>0.42</v>
      </c>
      <c r="Y165" t="n">
        <v>1</v>
      </c>
      <c r="Z165" t="n">
        <v>10</v>
      </c>
    </row>
    <row r="166">
      <c r="A166" t="n">
        <v>44</v>
      </c>
      <c r="B166" t="n">
        <v>125</v>
      </c>
      <c r="C166" t="inlineStr">
        <is>
          <t xml:space="preserve">CONCLUIDO	</t>
        </is>
      </c>
      <c r="D166" t="n">
        <v>4.7332</v>
      </c>
      <c r="E166" t="n">
        <v>21.13</v>
      </c>
      <c r="F166" t="n">
        <v>17.66</v>
      </c>
      <c r="G166" t="n">
        <v>70.65000000000001</v>
      </c>
      <c r="H166" t="n">
        <v>0.8100000000000001</v>
      </c>
      <c r="I166" t="n">
        <v>15</v>
      </c>
      <c r="J166" t="n">
        <v>262.55</v>
      </c>
      <c r="K166" t="n">
        <v>58.47</v>
      </c>
      <c r="L166" t="n">
        <v>12</v>
      </c>
      <c r="M166" t="n">
        <v>13</v>
      </c>
      <c r="N166" t="n">
        <v>67.06999999999999</v>
      </c>
      <c r="O166" t="n">
        <v>32615.02</v>
      </c>
      <c r="P166" t="n">
        <v>232.6</v>
      </c>
      <c r="Q166" t="n">
        <v>1319.08</v>
      </c>
      <c r="R166" t="n">
        <v>73.18000000000001</v>
      </c>
      <c r="S166" t="n">
        <v>59.92</v>
      </c>
      <c r="T166" t="n">
        <v>6521.35</v>
      </c>
      <c r="U166" t="n">
        <v>0.82</v>
      </c>
      <c r="V166" t="n">
        <v>0.96</v>
      </c>
      <c r="W166" t="n">
        <v>0.19</v>
      </c>
      <c r="X166" t="n">
        <v>0.39</v>
      </c>
      <c r="Y166" t="n">
        <v>1</v>
      </c>
      <c r="Z166" t="n">
        <v>10</v>
      </c>
    </row>
    <row r="167">
      <c r="A167" t="n">
        <v>45</v>
      </c>
      <c r="B167" t="n">
        <v>125</v>
      </c>
      <c r="C167" t="inlineStr">
        <is>
          <t xml:space="preserve">CONCLUIDO	</t>
        </is>
      </c>
      <c r="D167" t="n">
        <v>4.7296</v>
      </c>
      <c r="E167" t="n">
        <v>21.14</v>
      </c>
      <c r="F167" t="n">
        <v>17.68</v>
      </c>
      <c r="G167" t="n">
        <v>70.70999999999999</v>
      </c>
      <c r="H167" t="n">
        <v>0.83</v>
      </c>
      <c r="I167" t="n">
        <v>15</v>
      </c>
      <c r="J167" t="n">
        <v>263.01</v>
      </c>
      <c r="K167" t="n">
        <v>58.47</v>
      </c>
      <c r="L167" t="n">
        <v>12.25</v>
      </c>
      <c r="M167" t="n">
        <v>13</v>
      </c>
      <c r="N167" t="n">
        <v>67.29000000000001</v>
      </c>
      <c r="O167" t="n">
        <v>32672.53</v>
      </c>
      <c r="P167" t="n">
        <v>232.28</v>
      </c>
      <c r="Q167" t="n">
        <v>1319.1</v>
      </c>
      <c r="R167" t="n">
        <v>73.65000000000001</v>
      </c>
      <c r="S167" t="n">
        <v>59.92</v>
      </c>
      <c r="T167" t="n">
        <v>6756.34</v>
      </c>
      <c r="U167" t="n">
        <v>0.8100000000000001</v>
      </c>
      <c r="V167" t="n">
        <v>0.96</v>
      </c>
      <c r="W167" t="n">
        <v>0.19</v>
      </c>
      <c r="X167" t="n">
        <v>0.4</v>
      </c>
      <c r="Y167" t="n">
        <v>1</v>
      </c>
      <c r="Z167" t="n">
        <v>10</v>
      </c>
    </row>
    <row r="168">
      <c r="A168" t="n">
        <v>46</v>
      </c>
      <c r="B168" t="n">
        <v>125</v>
      </c>
      <c r="C168" t="inlineStr">
        <is>
          <t xml:space="preserve">CONCLUIDO	</t>
        </is>
      </c>
      <c r="D168" t="n">
        <v>4.7314</v>
      </c>
      <c r="E168" t="n">
        <v>21.14</v>
      </c>
      <c r="F168" t="n">
        <v>17.67</v>
      </c>
      <c r="G168" t="n">
        <v>70.68000000000001</v>
      </c>
      <c r="H168" t="n">
        <v>0.84</v>
      </c>
      <c r="I168" t="n">
        <v>15</v>
      </c>
      <c r="J168" t="n">
        <v>263.48</v>
      </c>
      <c r="K168" t="n">
        <v>58.47</v>
      </c>
      <c r="L168" t="n">
        <v>12.5</v>
      </c>
      <c r="M168" t="n">
        <v>13</v>
      </c>
      <c r="N168" t="n">
        <v>67.51000000000001</v>
      </c>
      <c r="O168" t="n">
        <v>32730.13</v>
      </c>
      <c r="P168" t="n">
        <v>228.36</v>
      </c>
      <c r="Q168" t="n">
        <v>1319.08</v>
      </c>
      <c r="R168" t="n">
        <v>73.33</v>
      </c>
      <c r="S168" t="n">
        <v>59.92</v>
      </c>
      <c r="T168" t="n">
        <v>6595.1</v>
      </c>
      <c r="U168" t="n">
        <v>0.82</v>
      </c>
      <c r="V168" t="n">
        <v>0.96</v>
      </c>
      <c r="W168" t="n">
        <v>0.19</v>
      </c>
      <c r="X168" t="n">
        <v>0.39</v>
      </c>
      <c r="Y168" t="n">
        <v>1</v>
      </c>
      <c r="Z168" t="n">
        <v>10</v>
      </c>
    </row>
    <row r="169">
      <c r="A169" t="n">
        <v>47</v>
      </c>
      <c r="B169" t="n">
        <v>125</v>
      </c>
      <c r="C169" t="inlineStr">
        <is>
          <t xml:space="preserve">CONCLUIDO	</t>
        </is>
      </c>
      <c r="D169" t="n">
        <v>4.7654</v>
      </c>
      <c r="E169" t="n">
        <v>20.98</v>
      </c>
      <c r="F169" t="n">
        <v>17.57</v>
      </c>
      <c r="G169" t="n">
        <v>75.28</v>
      </c>
      <c r="H169" t="n">
        <v>0.86</v>
      </c>
      <c r="I169" t="n">
        <v>14</v>
      </c>
      <c r="J169" t="n">
        <v>263.95</v>
      </c>
      <c r="K169" t="n">
        <v>58.47</v>
      </c>
      <c r="L169" t="n">
        <v>12.75</v>
      </c>
      <c r="M169" t="n">
        <v>12</v>
      </c>
      <c r="N169" t="n">
        <v>67.72</v>
      </c>
      <c r="O169" t="n">
        <v>32787.82</v>
      </c>
      <c r="P169" t="n">
        <v>226.53</v>
      </c>
      <c r="Q169" t="n">
        <v>1319.08</v>
      </c>
      <c r="R169" t="n">
        <v>69.81999999999999</v>
      </c>
      <c r="S169" t="n">
        <v>59.92</v>
      </c>
      <c r="T169" t="n">
        <v>4842.81</v>
      </c>
      <c r="U169" t="n">
        <v>0.86</v>
      </c>
      <c r="V169" t="n">
        <v>0.97</v>
      </c>
      <c r="W169" t="n">
        <v>0.19</v>
      </c>
      <c r="X169" t="n">
        <v>0.29</v>
      </c>
      <c r="Y169" t="n">
        <v>1</v>
      </c>
      <c r="Z169" t="n">
        <v>10</v>
      </c>
    </row>
    <row r="170">
      <c r="A170" t="n">
        <v>48</v>
      </c>
      <c r="B170" t="n">
        <v>125</v>
      </c>
      <c r="C170" t="inlineStr">
        <is>
          <t xml:space="preserve">CONCLUIDO	</t>
        </is>
      </c>
      <c r="D170" t="n">
        <v>4.7393</v>
      </c>
      <c r="E170" t="n">
        <v>21.1</v>
      </c>
      <c r="F170" t="n">
        <v>17.68</v>
      </c>
      <c r="G170" t="n">
        <v>75.78</v>
      </c>
      <c r="H170" t="n">
        <v>0.87</v>
      </c>
      <c r="I170" t="n">
        <v>14</v>
      </c>
      <c r="J170" t="n">
        <v>264.42</v>
      </c>
      <c r="K170" t="n">
        <v>58.47</v>
      </c>
      <c r="L170" t="n">
        <v>13</v>
      </c>
      <c r="M170" t="n">
        <v>12</v>
      </c>
      <c r="N170" t="n">
        <v>67.94</v>
      </c>
      <c r="O170" t="n">
        <v>32845.58</v>
      </c>
      <c r="P170" t="n">
        <v>227.43</v>
      </c>
      <c r="Q170" t="n">
        <v>1319.13</v>
      </c>
      <c r="R170" t="n">
        <v>74.18000000000001</v>
      </c>
      <c r="S170" t="n">
        <v>59.92</v>
      </c>
      <c r="T170" t="n">
        <v>7023.7</v>
      </c>
      <c r="U170" t="n">
        <v>0.8100000000000001</v>
      </c>
      <c r="V170" t="n">
        <v>0.96</v>
      </c>
      <c r="W170" t="n">
        <v>0.18</v>
      </c>
      <c r="X170" t="n">
        <v>0.4</v>
      </c>
      <c r="Y170" t="n">
        <v>1</v>
      </c>
      <c r="Z170" t="n">
        <v>10</v>
      </c>
    </row>
    <row r="171">
      <c r="A171" t="n">
        <v>49</v>
      </c>
      <c r="B171" t="n">
        <v>125</v>
      </c>
      <c r="C171" t="inlineStr">
        <is>
          <t xml:space="preserve">CONCLUIDO	</t>
        </is>
      </c>
      <c r="D171" t="n">
        <v>4.743</v>
      </c>
      <c r="E171" t="n">
        <v>21.08</v>
      </c>
      <c r="F171" t="n">
        <v>17.67</v>
      </c>
      <c r="G171" t="n">
        <v>75.70999999999999</v>
      </c>
      <c r="H171" t="n">
        <v>0.89</v>
      </c>
      <c r="I171" t="n">
        <v>14</v>
      </c>
      <c r="J171" t="n">
        <v>264.89</v>
      </c>
      <c r="K171" t="n">
        <v>58.47</v>
      </c>
      <c r="L171" t="n">
        <v>13.25</v>
      </c>
      <c r="M171" t="n">
        <v>12</v>
      </c>
      <c r="N171" t="n">
        <v>68.16</v>
      </c>
      <c r="O171" t="n">
        <v>32903.43</v>
      </c>
      <c r="P171" t="n">
        <v>224.5</v>
      </c>
      <c r="Q171" t="n">
        <v>1319.12</v>
      </c>
      <c r="R171" t="n">
        <v>73.40000000000001</v>
      </c>
      <c r="S171" t="n">
        <v>59.92</v>
      </c>
      <c r="T171" t="n">
        <v>6637.42</v>
      </c>
      <c r="U171" t="n">
        <v>0.82</v>
      </c>
      <c r="V171" t="n">
        <v>0.96</v>
      </c>
      <c r="W171" t="n">
        <v>0.19</v>
      </c>
      <c r="X171" t="n">
        <v>0.39</v>
      </c>
      <c r="Y171" t="n">
        <v>1</v>
      </c>
      <c r="Z171" t="n">
        <v>10</v>
      </c>
    </row>
    <row r="172">
      <c r="A172" t="n">
        <v>50</v>
      </c>
      <c r="B172" t="n">
        <v>125</v>
      </c>
      <c r="C172" t="inlineStr">
        <is>
          <t xml:space="preserve">CONCLUIDO	</t>
        </is>
      </c>
      <c r="D172" t="n">
        <v>4.763</v>
      </c>
      <c r="E172" t="n">
        <v>21</v>
      </c>
      <c r="F172" t="n">
        <v>17.62</v>
      </c>
      <c r="G172" t="n">
        <v>81.34</v>
      </c>
      <c r="H172" t="n">
        <v>0.91</v>
      </c>
      <c r="I172" t="n">
        <v>13</v>
      </c>
      <c r="J172" t="n">
        <v>265.36</v>
      </c>
      <c r="K172" t="n">
        <v>58.47</v>
      </c>
      <c r="L172" t="n">
        <v>13.5</v>
      </c>
      <c r="M172" t="n">
        <v>11</v>
      </c>
      <c r="N172" t="n">
        <v>68.38</v>
      </c>
      <c r="O172" t="n">
        <v>32961.36</v>
      </c>
      <c r="P172" t="n">
        <v>224.13</v>
      </c>
      <c r="Q172" t="n">
        <v>1319.09</v>
      </c>
      <c r="R172" t="n">
        <v>71.98</v>
      </c>
      <c r="S172" t="n">
        <v>59.92</v>
      </c>
      <c r="T172" t="n">
        <v>5929.87</v>
      </c>
      <c r="U172" t="n">
        <v>0.83</v>
      </c>
      <c r="V172" t="n">
        <v>0.96</v>
      </c>
      <c r="W172" t="n">
        <v>0.18</v>
      </c>
      <c r="X172" t="n">
        <v>0.35</v>
      </c>
      <c r="Y172" t="n">
        <v>1</v>
      </c>
      <c r="Z172" t="n">
        <v>10</v>
      </c>
    </row>
    <row r="173">
      <c r="A173" t="n">
        <v>51</v>
      </c>
      <c r="B173" t="n">
        <v>125</v>
      </c>
      <c r="C173" t="inlineStr">
        <is>
          <t xml:space="preserve">CONCLUIDO	</t>
        </is>
      </c>
      <c r="D173" t="n">
        <v>4.7622</v>
      </c>
      <c r="E173" t="n">
        <v>21</v>
      </c>
      <c r="F173" t="n">
        <v>17.63</v>
      </c>
      <c r="G173" t="n">
        <v>81.36</v>
      </c>
      <c r="H173" t="n">
        <v>0.92</v>
      </c>
      <c r="I173" t="n">
        <v>13</v>
      </c>
      <c r="J173" t="n">
        <v>265.83</v>
      </c>
      <c r="K173" t="n">
        <v>58.47</v>
      </c>
      <c r="L173" t="n">
        <v>13.75</v>
      </c>
      <c r="M173" t="n">
        <v>11</v>
      </c>
      <c r="N173" t="n">
        <v>68.59999999999999</v>
      </c>
      <c r="O173" t="n">
        <v>33019.37</v>
      </c>
      <c r="P173" t="n">
        <v>222.93</v>
      </c>
      <c r="Q173" t="n">
        <v>1319.1</v>
      </c>
      <c r="R173" t="n">
        <v>72.05</v>
      </c>
      <c r="S173" t="n">
        <v>59.92</v>
      </c>
      <c r="T173" t="n">
        <v>5965</v>
      </c>
      <c r="U173" t="n">
        <v>0.83</v>
      </c>
      <c r="V173" t="n">
        <v>0.96</v>
      </c>
      <c r="W173" t="n">
        <v>0.19</v>
      </c>
      <c r="X173" t="n">
        <v>0.35</v>
      </c>
      <c r="Y173" t="n">
        <v>1</v>
      </c>
      <c r="Z173" t="n">
        <v>10</v>
      </c>
    </row>
    <row r="174">
      <c r="A174" t="n">
        <v>52</v>
      </c>
      <c r="B174" t="n">
        <v>125</v>
      </c>
      <c r="C174" t="inlineStr">
        <is>
          <t xml:space="preserve">CONCLUIDO	</t>
        </is>
      </c>
      <c r="D174" t="n">
        <v>4.763</v>
      </c>
      <c r="E174" t="n">
        <v>21</v>
      </c>
      <c r="F174" t="n">
        <v>17.62</v>
      </c>
      <c r="G174" t="n">
        <v>81.34</v>
      </c>
      <c r="H174" t="n">
        <v>0.9399999999999999</v>
      </c>
      <c r="I174" t="n">
        <v>13</v>
      </c>
      <c r="J174" t="n">
        <v>266.3</v>
      </c>
      <c r="K174" t="n">
        <v>58.47</v>
      </c>
      <c r="L174" t="n">
        <v>14</v>
      </c>
      <c r="M174" t="n">
        <v>11</v>
      </c>
      <c r="N174" t="n">
        <v>68.81999999999999</v>
      </c>
      <c r="O174" t="n">
        <v>33077.47</v>
      </c>
      <c r="P174" t="n">
        <v>221.63</v>
      </c>
      <c r="Q174" t="n">
        <v>1319.11</v>
      </c>
      <c r="R174" t="n">
        <v>71.97</v>
      </c>
      <c r="S174" t="n">
        <v>59.92</v>
      </c>
      <c r="T174" t="n">
        <v>5925.46</v>
      </c>
      <c r="U174" t="n">
        <v>0.83</v>
      </c>
      <c r="V174" t="n">
        <v>0.96</v>
      </c>
      <c r="W174" t="n">
        <v>0.18</v>
      </c>
      <c r="X174" t="n">
        <v>0.35</v>
      </c>
      <c r="Y174" t="n">
        <v>1</v>
      </c>
      <c r="Z174" t="n">
        <v>10</v>
      </c>
    </row>
    <row r="175">
      <c r="A175" t="n">
        <v>53</v>
      </c>
      <c r="B175" t="n">
        <v>125</v>
      </c>
      <c r="C175" t="inlineStr">
        <is>
          <t xml:space="preserve">CONCLUIDO	</t>
        </is>
      </c>
      <c r="D175" t="n">
        <v>4.7608</v>
      </c>
      <c r="E175" t="n">
        <v>21</v>
      </c>
      <c r="F175" t="n">
        <v>17.63</v>
      </c>
      <c r="G175" t="n">
        <v>81.39</v>
      </c>
      <c r="H175" t="n">
        <v>0.95</v>
      </c>
      <c r="I175" t="n">
        <v>13</v>
      </c>
      <c r="J175" t="n">
        <v>266.77</v>
      </c>
      <c r="K175" t="n">
        <v>58.47</v>
      </c>
      <c r="L175" t="n">
        <v>14.25</v>
      </c>
      <c r="M175" t="n">
        <v>9</v>
      </c>
      <c r="N175" t="n">
        <v>69.04000000000001</v>
      </c>
      <c r="O175" t="n">
        <v>33135.65</v>
      </c>
      <c r="P175" t="n">
        <v>219.38</v>
      </c>
      <c r="Q175" t="n">
        <v>1319.08</v>
      </c>
      <c r="R175" t="n">
        <v>72.17</v>
      </c>
      <c r="S175" t="n">
        <v>59.92</v>
      </c>
      <c r="T175" t="n">
        <v>6023.04</v>
      </c>
      <c r="U175" t="n">
        <v>0.83</v>
      </c>
      <c r="V175" t="n">
        <v>0.96</v>
      </c>
      <c r="W175" t="n">
        <v>0.19</v>
      </c>
      <c r="X175" t="n">
        <v>0.36</v>
      </c>
      <c r="Y175" t="n">
        <v>1</v>
      </c>
      <c r="Z175" t="n">
        <v>10</v>
      </c>
    </row>
    <row r="176">
      <c r="A176" t="n">
        <v>54</v>
      </c>
      <c r="B176" t="n">
        <v>125</v>
      </c>
      <c r="C176" t="inlineStr">
        <is>
          <t xml:space="preserve">CONCLUIDO	</t>
        </is>
      </c>
      <c r="D176" t="n">
        <v>4.7814</v>
      </c>
      <c r="E176" t="n">
        <v>20.91</v>
      </c>
      <c r="F176" t="n">
        <v>17.59</v>
      </c>
      <c r="G176" t="n">
        <v>87.95</v>
      </c>
      <c r="H176" t="n">
        <v>0.97</v>
      </c>
      <c r="I176" t="n">
        <v>12</v>
      </c>
      <c r="J176" t="n">
        <v>267.24</v>
      </c>
      <c r="K176" t="n">
        <v>58.47</v>
      </c>
      <c r="L176" t="n">
        <v>14.5</v>
      </c>
      <c r="M176" t="n">
        <v>7</v>
      </c>
      <c r="N176" t="n">
        <v>69.27</v>
      </c>
      <c r="O176" t="n">
        <v>33193.92</v>
      </c>
      <c r="P176" t="n">
        <v>218.01</v>
      </c>
      <c r="Q176" t="n">
        <v>1319.1</v>
      </c>
      <c r="R176" t="n">
        <v>70.66</v>
      </c>
      <c r="S176" t="n">
        <v>59.92</v>
      </c>
      <c r="T176" t="n">
        <v>5277.38</v>
      </c>
      <c r="U176" t="n">
        <v>0.85</v>
      </c>
      <c r="V176" t="n">
        <v>0.97</v>
      </c>
      <c r="W176" t="n">
        <v>0.19</v>
      </c>
      <c r="X176" t="n">
        <v>0.31</v>
      </c>
      <c r="Y176" t="n">
        <v>1</v>
      </c>
      <c r="Z176" t="n">
        <v>10</v>
      </c>
    </row>
    <row r="177">
      <c r="A177" t="n">
        <v>55</v>
      </c>
      <c r="B177" t="n">
        <v>125</v>
      </c>
      <c r="C177" t="inlineStr">
        <is>
          <t xml:space="preserve">CONCLUIDO	</t>
        </is>
      </c>
      <c r="D177" t="n">
        <v>4.7799</v>
      </c>
      <c r="E177" t="n">
        <v>20.92</v>
      </c>
      <c r="F177" t="n">
        <v>17.6</v>
      </c>
      <c r="G177" t="n">
        <v>87.98999999999999</v>
      </c>
      <c r="H177" t="n">
        <v>0.98</v>
      </c>
      <c r="I177" t="n">
        <v>12</v>
      </c>
      <c r="J177" t="n">
        <v>267.71</v>
      </c>
      <c r="K177" t="n">
        <v>58.47</v>
      </c>
      <c r="L177" t="n">
        <v>14.75</v>
      </c>
      <c r="M177" t="n">
        <v>4</v>
      </c>
      <c r="N177" t="n">
        <v>69.48999999999999</v>
      </c>
      <c r="O177" t="n">
        <v>33252.27</v>
      </c>
      <c r="P177" t="n">
        <v>218.02</v>
      </c>
      <c r="Q177" t="n">
        <v>1319.08</v>
      </c>
      <c r="R177" t="n">
        <v>70.83</v>
      </c>
      <c r="S177" t="n">
        <v>59.92</v>
      </c>
      <c r="T177" t="n">
        <v>5357.98</v>
      </c>
      <c r="U177" t="n">
        <v>0.85</v>
      </c>
      <c r="V177" t="n">
        <v>0.97</v>
      </c>
      <c r="W177" t="n">
        <v>0.19</v>
      </c>
      <c r="X177" t="n">
        <v>0.32</v>
      </c>
      <c r="Y177" t="n">
        <v>1</v>
      </c>
      <c r="Z177" t="n">
        <v>10</v>
      </c>
    </row>
    <row r="178">
      <c r="A178" t="n">
        <v>56</v>
      </c>
      <c r="B178" t="n">
        <v>125</v>
      </c>
      <c r="C178" t="inlineStr">
        <is>
          <t xml:space="preserve">CONCLUIDO	</t>
        </is>
      </c>
      <c r="D178" t="n">
        <v>4.7801</v>
      </c>
      <c r="E178" t="n">
        <v>20.92</v>
      </c>
      <c r="F178" t="n">
        <v>17.6</v>
      </c>
      <c r="G178" t="n">
        <v>87.98</v>
      </c>
      <c r="H178" t="n">
        <v>1</v>
      </c>
      <c r="I178" t="n">
        <v>12</v>
      </c>
      <c r="J178" t="n">
        <v>268.19</v>
      </c>
      <c r="K178" t="n">
        <v>58.47</v>
      </c>
      <c r="L178" t="n">
        <v>15</v>
      </c>
      <c r="M178" t="n">
        <v>1</v>
      </c>
      <c r="N178" t="n">
        <v>69.70999999999999</v>
      </c>
      <c r="O178" t="n">
        <v>33310.7</v>
      </c>
      <c r="P178" t="n">
        <v>218.15</v>
      </c>
      <c r="Q178" t="n">
        <v>1319.13</v>
      </c>
      <c r="R178" t="n">
        <v>70.63</v>
      </c>
      <c r="S178" t="n">
        <v>59.92</v>
      </c>
      <c r="T178" t="n">
        <v>5259.9</v>
      </c>
      <c r="U178" t="n">
        <v>0.85</v>
      </c>
      <c r="V178" t="n">
        <v>0.97</v>
      </c>
      <c r="W178" t="n">
        <v>0.2</v>
      </c>
      <c r="X178" t="n">
        <v>0.32</v>
      </c>
      <c r="Y178" t="n">
        <v>1</v>
      </c>
      <c r="Z178" t="n">
        <v>10</v>
      </c>
    </row>
    <row r="179">
      <c r="A179" t="n">
        <v>57</v>
      </c>
      <c r="B179" t="n">
        <v>125</v>
      </c>
      <c r="C179" t="inlineStr">
        <is>
          <t xml:space="preserve">CONCLUIDO	</t>
        </is>
      </c>
      <c r="D179" t="n">
        <v>4.7797</v>
      </c>
      <c r="E179" t="n">
        <v>20.92</v>
      </c>
      <c r="F179" t="n">
        <v>17.6</v>
      </c>
      <c r="G179" t="n">
        <v>87.98999999999999</v>
      </c>
      <c r="H179" t="n">
        <v>1.01</v>
      </c>
      <c r="I179" t="n">
        <v>12</v>
      </c>
      <c r="J179" t="n">
        <v>268.66</v>
      </c>
      <c r="K179" t="n">
        <v>58.47</v>
      </c>
      <c r="L179" t="n">
        <v>15.25</v>
      </c>
      <c r="M179" t="n">
        <v>0</v>
      </c>
      <c r="N179" t="n">
        <v>69.94</v>
      </c>
      <c r="O179" t="n">
        <v>33369.22</v>
      </c>
      <c r="P179" t="n">
        <v>218.42</v>
      </c>
      <c r="Q179" t="n">
        <v>1319.15</v>
      </c>
      <c r="R179" t="n">
        <v>70.69</v>
      </c>
      <c r="S179" t="n">
        <v>59.92</v>
      </c>
      <c r="T179" t="n">
        <v>5289.22</v>
      </c>
      <c r="U179" t="n">
        <v>0.85</v>
      </c>
      <c r="V179" t="n">
        <v>0.97</v>
      </c>
      <c r="W179" t="n">
        <v>0.2</v>
      </c>
      <c r="X179" t="n">
        <v>0.32</v>
      </c>
      <c r="Y179" t="n">
        <v>1</v>
      </c>
      <c r="Z179" t="n">
        <v>10</v>
      </c>
    </row>
    <row r="180">
      <c r="A180" t="n">
        <v>0</v>
      </c>
      <c r="B180" t="n">
        <v>30</v>
      </c>
      <c r="C180" t="inlineStr">
        <is>
          <t xml:space="preserve">CONCLUIDO	</t>
        </is>
      </c>
      <c r="D180" t="n">
        <v>4.2955</v>
      </c>
      <c r="E180" t="n">
        <v>23.28</v>
      </c>
      <c r="F180" t="n">
        <v>19.97</v>
      </c>
      <c r="G180" t="n">
        <v>12.75</v>
      </c>
      <c r="H180" t="n">
        <v>0.24</v>
      </c>
      <c r="I180" t="n">
        <v>94</v>
      </c>
      <c r="J180" t="n">
        <v>71.52</v>
      </c>
      <c r="K180" t="n">
        <v>32.27</v>
      </c>
      <c r="L180" t="n">
        <v>1</v>
      </c>
      <c r="M180" t="n">
        <v>92</v>
      </c>
      <c r="N180" t="n">
        <v>8.25</v>
      </c>
      <c r="O180" t="n">
        <v>9054.6</v>
      </c>
      <c r="P180" t="n">
        <v>129.23</v>
      </c>
      <c r="Q180" t="n">
        <v>1319.34</v>
      </c>
      <c r="R180" t="n">
        <v>148.47</v>
      </c>
      <c r="S180" t="n">
        <v>59.92</v>
      </c>
      <c r="T180" t="n">
        <v>43770.21</v>
      </c>
      <c r="U180" t="n">
        <v>0.4</v>
      </c>
      <c r="V180" t="n">
        <v>0.85</v>
      </c>
      <c r="W180" t="n">
        <v>0.32</v>
      </c>
      <c r="X180" t="n">
        <v>2.69</v>
      </c>
      <c r="Y180" t="n">
        <v>1</v>
      </c>
      <c r="Z180" t="n">
        <v>10</v>
      </c>
    </row>
    <row r="181">
      <c r="A181" t="n">
        <v>1</v>
      </c>
      <c r="B181" t="n">
        <v>30</v>
      </c>
      <c r="C181" t="inlineStr">
        <is>
          <t xml:space="preserve">CONCLUIDO	</t>
        </is>
      </c>
      <c r="D181" t="n">
        <v>4.5129</v>
      </c>
      <c r="E181" t="n">
        <v>22.16</v>
      </c>
      <c r="F181" t="n">
        <v>19.23</v>
      </c>
      <c r="G181" t="n">
        <v>16.48</v>
      </c>
      <c r="H181" t="n">
        <v>0.3</v>
      </c>
      <c r="I181" t="n">
        <v>70</v>
      </c>
      <c r="J181" t="n">
        <v>71.81</v>
      </c>
      <c r="K181" t="n">
        <v>32.27</v>
      </c>
      <c r="L181" t="n">
        <v>1.25</v>
      </c>
      <c r="M181" t="n">
        <v>68</v>
      </c>
      <c r="N181" t="n">
        <v>8.289999999999999</v>
      </c>
      <c r="O181" t="n">
        <v>9090.98</v>
      </c>
      <c r="P181" t="n">
        <v>119.62</v>
      </c>
      <c r="Q181" t="n">
        <v>1319.25</v>
      </c>
      <c r="R181" t="n">
        <v>123.88</v>
      </c>
      <c r="S181" t="n">
        <v>59.92</v>
      </c>
      <c r="T181" t="n">
        <v>31592.65</v>
      </c>
      <c r="U181" t="n">
        <v>0.48</v>
      </c>
      <c r="V181" t="n">
        <v>0.88</v>
      </c>
      <c r="W181" t="n">
        <v>0.28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30</v>
      </c>
      <c r="C182" t="inlineStr">
        <is>
          <t xml:space="preserve">CONCLUIDO	</t>
        </is>
      </c>
      <c r="D182" t="n">
        <v>4.7195</v>
      </c>
      <c r="E182" t="n">
        <v>21.19</v>
      </c>
      <c r="F182" t="n">
        <v>18.52</v>
      </c>
      <c r="G182" t="n">
        <v>20.97</v>
      </c>
      <c r="H182" t="n">
        <v>0.36</v>
      </c>
      <c r="I182" t="n">
        <v>53</v>
      </c>
      <c r="J182" t="n">
        <v>72.11</v>
      </c>
      <c r="K182" t="n">
        <v>32.27</v>
      </c>
      <c r="L182" t="n">
        <v>1.5</v>
      </c>
      <c r="M182" t="n">
        <v>50</v>
      </c>
      <c r="N182" t="n">
        <v>8.34</v>
      </c>
      <c r="O182" t="n">
        <v>9127.379999999999</v>
      </c>
      <c r="P182" t="n">
        <v>108.86</v>
      </c>
      <c r="Q182" t="n">
        <v>1319.22</v>
      </c>
      <c r="R182" t="n">
        <v>100.7</v>
      </c>
      <c r="S182" t="n">
        <v>59.92</v>
      </c>
      <c r="T182" t="n">
        <v>20087.89</v>
      </c>
      <c r="U182" t="n">
        <v>0.6</v>
      </c>
      <c r="V182" t="n">
        <v>0.92</v>
      </c>
      <c r="W182" t="n">
        <v>0.24</v>
      </c>
      <c r="X182" t="n">
        <v>1.24</v>
      </c>
      <c r="Y182" t="n">
        <v>1</v>
      </c>
      <c r="Z182" t="n">
        <v>10</v>
      </c>
    </row>
    <row r="183">
      <c r="A183" t="n">
        <v>3</v>
      </c>
      <c r="B183" t="n">
        <v>30</v>
      </c>
      <c r="C183" t="inlineStr">
        <is>
          <t xml:space="preserve">CONCLUIDO	</t>
        </is>
      </c>
      <c r="D183" t="n">
        <v>4.7115</v>
      </c>
      <c r="E183" t="n">
        <v>21.22</v>
      </c>
      <c r="F183" t="n">
        <v>18.65</v>
      </c>
      <c r="G183" t="n">
        <v>23.81</v>
      </c>
      <c r="H183" t="n">
        <v>0.42</v>
      </c>
      <c r="I183" t="n">
        <v>47</v>
      </c>
      <c r="J183" t="n">
        <v>72.40000000000001</v>
      </c>
      <c r="K183" t="n">
        <v>32.27</v>
      </c>
      <c r="L183" t="n">
        <v>1.75</v>
      </c>
      <c r="M183" t="n">
        <v>16</v>
      </c>
      <c r="N183" t="n">
        <v>8.380000000000001</v>
      </c>
      <c r="O183" t="n">
        <v>9163.799999999999</v>
      </c>
      <c r="P183" t="n">
        <v>106.48</v>
      </c>
      <c r="Q183" t="n">
        <v>1319.2</v>
      </c>
      <c r="R183" t="n">
        <v>104.05</v>
      </c>
      <c r="S183" t="n">
        <v>59.92</v>
      </c>
      <c r="T183" t="n">
        <v>21795.99</v>
      </c>
      <c r="U183" t="n">
        <v>0.58</v>
      </c>
      <c r="V183" t="n">
        <v>0.91</v>
      </c>
      <c r="W183" t="n">
        <v>0.28</v>
      </c>
      <c r="X183" t="n">
        <v>1.37</v>
      </c>
      <c r="Y183" t="n">
        <v>1</v>
      </c>
      <c r="Z183" t="n">
        <v>10</v>
      </c>
    </row>
    <row r="184">
      <c r="A184" t="n">
        <v>4</v>
      </c>
      <c r="B184" t="n">
        <v>30</v>
      </c>
      <c r="C184" t="inlineStr">
        <is>
          <t xml:space="preserve">CONCLUIDO	</t>
        </is>
      </c>
      <c r="D184" t="n">
        <v>4.7316</v>
      </c>
      <c r="E184" t="n">
        <v>21.13</v>
      </c>
      <c r="F184" t="n">
        <v>18.59</v>
      </c>
      <c r="G184" t="n">
        <v>24.79</v>
      </c>
      <c r="H184" t="n">
        <v>0.48</v>
      </c>
      <c r="I184" t="n">
        <v>45</v>
      </c>
      <c r="J184" t="n">
        <v>72.7</v>
      </c>
      <c r="K184" t="n">
        <v>32.27</v>
      </c>
      <c r="L184" t="n">
        <v>2</v>
      </c>
      <c r="M184" t="n">
        <v>0</v>
      </c>
      <c r="N184" t="n">
        <v>8.43</v>
      </c>
      <c r="O184" t="n">
        <v>9200.25</v>
      </c>
      <c r="P184" t="n">
        <v>106.25</v>
      </c>
      <c r="Q184" t="n">
        <v>1319.22</v>
      </c>
      <c r="R184" t="n">
        <v>101.45</v>
      </c>
      <c r="S184" t="n">
        <v>59.92</v>
      </c>
      <c r="T184" t="n">
        <v>20502.96</v>
      </c>
      <c r="U184" t="n">
        <v>0.59</v>
      </c>
      <c r="V184" t="n">
        <v>0.91</v>
      </c>
      <c r="W184" t="n">
        <v>0.29</v>
      </c>
      <c r="X184" t="n">
        <v>1.31</v>
      </c>
      <c r="Y184" t="n">
        <v>1</v>
      </c>
      <c r="Z184" t="n">
        <v>10</v>
      </c>
    </row>
    <row r="185">
      <c r="A185" t="n">
        <v>0</v>
      </c>
      <c r="B185" t="n">
        <v>15</v>
      </c>
      <c r="C185" t="inlineStr">
        <is>
          <t xml:space="preserve">CONCLUIDO	</t>
        </is>
      </c>
      <c r="D185" t="n">
        <v>4.4318</v>
      </c>
      <c r="E185" t="n">
        <v>22.56</v>
      </c>
      <c r="F185" t="n">
        <v>19.88</v>
      </c>
      <c r="G185" t="n">
        <v>13.4</v>
      </c>
      <c r="H185" t="n">
        <v>0.43</v>
      </c>
      <c r="I185" t="n">
        <v>89</v>
      </c>
      <c r="J185" t="n">
        <v>39.78</v>
      </c>
      <c r="K185" t="n">
        <v>19.54</v>
      </c>
      <c r="L185" t="n">
        <v>1</v>
      </c>
      <c r="M185" t="n">
        <v>0</v>
      </c>
      <c r="N185" t="n">
        <v>4.24</v>
      </c>
      <c r="O185" t="n">
        <v>5140</v>
      </c>
      <c r="P185" t="n">
        <v>77.73</v>
      </c>
      <c r="Q185" t="n">
        <v>1319.2</v>
      </c>
      <c r="R185" t="n">
        <v>141.44</v>
      </c>
      <c r="S185" t="n">
        <v>59.92</v>
      </c>
      <c r="T185" t="n">
        <v>40279.09</v>
      </c>
      <c r="U185" t="n">
        <v>0.42</v>
      </c>
      <c r="V185" t="n">
        <v>0.85</v>
      </c>
      <c r="W185" t="n">
        <v>0.42</v>
      </c>
      <c r="X185" t="n">
        <v>2.6</v>
      </c>
      <c r="Y185" t="n">
        <v>1</v>
      </c>
      <c r="Z185" t="n">
        <v>10</v>
      </c>
    </row>
    <row r="186">
      <c r="A186" t="n">
        <v>0</v>
      </c>
      <c r="B186" t="n">
        <v>70</v>
      </c>
      <c r="C186" t="inlineStr">
        <is>
          <t xml:space="preserve">CONCLUIDO	</t>
        </is>
      </c>
      <c r="D186" t="n">
        <v>3.3226</v>
      </c>
      <c r="E186" t="n">
        <v>30.1</v>
      </c>
      <c r="F186" t="n">
        <v>22.61</v>
      </c>
      <c r="G186" t="n">
        <v>7.45</v>
      </c>
      <c r="H186" t="n">
        <v>0.12</v>
      </c>
      <c r="I186" t="n">
        <v>182</v>
      </c>
      <c r="J186" t="n">
        <v>141.81</v>
      </c>
      <c r="K186" t="n">
        <v>47.83</v>
      </c>
      <c r="L186" t="n">
        <v>1</v>
      </c>
      <c r="M186" t="n">
        <v>180</v>
      </c>
      <c r="N186" t="n">
        <v>22.98</v>
      </c>
      <c r="O186" t="n">
        <v>17723.39</v>
      </c>
      <c r="P186" t="n">
        <v>250.53</v>
      </c>
      <c r="Q186" t="n">
        <v>1319.31</v>
      </c>
      <c r="R186" t="n">
        <v>234.73</v>
      </c>
      <c r="S186" t="n">
        <v>59.92</v>
      </c>
      <c r="T186" t="n">
        <v>86458.14999999999</v>
      </c>
      <c r="U186" t="n">
        <v>0.26</v>
      </c>
      <c r="V186" t="n">
        <v>0.75</v>
      </c>
      <c r="W186" t="n">
        <v>0.46</v>
      </c>
      <c r="X186" t="n">
        <v>5.33</v>
      </c>
      <c r="Y186" t="n">
        <v>1</v>
      </c>
      <c r="Z186" t="n">
        <v>10</v>
      </c>
    </row>
    <row r="187">
      <c r="A187" t="n">
        <v>1</v>
      </c>
      <c r="B187" t="n">
        <v>70</v>
      </c>
      <c r="C187" t="inlineStr">
        <is>
          <t xml:space="preserve">CONCLUIDO	</t>
        </is>
      </c>
      <c r="D187" t="n">
        <v>3.6641</v>
      </c>
      <c r="E187" t="n">
        <v>27.29</v>
      </c>
      <c r="F187" t="n">
        <v>21.16</v>
      </c>
      <c r="G187" t="n">
        <v>9.41</v>
      </c>
      <c r="H187" t="n">
        <v>0.16</v>
      </c>
      <c r="I187" t="n">
        <v>135</v>
      </c>
      <c r="J187" t="n">
        <v>142.15</v>
      </c>
      <c r="K187" t="n">
        <v>47.83</v>
      </c>
      <c r="L187" t="n">
        <v>1.25</v>
      </c>
      <c r="M187" t="n">
        <v>133</v>
      </c>
      <c r="N187" t="n">
        <v>23.07</v>
      </c>
      <c r="O187" t="n">
        <v>17765.46</v>
      </c>
      <c r="P187" t="n">
        <v>232.28</v>
      </c>
      <c r="Q187" t="n">
        <v>1319.32</v>
      </c>
      <c r="R187" t="n">
        <v>187.6</v>
      </c>
      <c r="S187" t="n">
        <v>59.92</v>
      </c>
      <c r="T187" t="n">
        <v>63130.62</v>
      </c>
      <c r="U187" t="n">
        <v>0.32</v>
      </c>
      <c r="V187" t="n">
        <v>0.8</v>
      </c>
      <c r="W187" t="n">
        <v>0.38</v>
      </c>
      <c r="X187" t="n">
        <v>3.88</v>
      </c>
      <c r="Y187" t="n">
        <v>1</v>
      </c>
      <c r="Z187" t="n">
        <v>10</v>
      </c>
    </row>
    <row r="188">
      <c r="A188" t="n">
        <v>2</v>
      </c>
      <c r="B188" t="n">
        <v>70</v>
      </c>
      <c r="C188" t="inlineStr">
        <is>
          <t xml:space="preserve">CONCLUIDO	</t>
        </is>
      </c>
      <c r="D188" t="n">
        <v>3.8975</v>
      </c>
      <c r="E188" t="n">
        <v>25.66</v>
      </c>
      <c r="F188" t="n">
        <v>20.34</v>
      </c>
      <c r="G188" t="n">
        <v>11.4</v>
      </c>
      <c r="H188" t="n">
        <v>0.19</v>
      </c>
      <c r="I188" t="n">
        <v>107</v>
      </c>
      <c r="J188" t="n">
        <v>142.49</v>
      </c>
      <c r="K188" t="n">
        <v>47.83</v>
      </c>
      <c r="L188" t="n">
        <v>1.5</v>
      </c>
      <c r="M188" t="n">
        <v>105</v>
      </c>
      <c r="N188" t="n">
        <v>23.16</v>
      </c>
      <c r="O188" t="n">
        <v>17807.56</v>
      </c>
      <c r="P188" t="n">
        <v>221.02</v>
      </c>
      <c r="Q188" t="n">
        <v>1319.25</v>
      </c>
      <c r="R188" t="n">
        <v>160.54</v>
      </c>
      <c r="S188" t="n">
        <v>59.92</v>
      </c>
      <c r="T188" t="n">
        <v>49742.37</v>
      </c>
      <c r="U188" t="n">
        <v>0.37</v>
      </c>
      <c r="V188" t="n">
        <v>0.84</v>
      </c>
      <c r="W188" t="n">
        <v>0.33</v>
      </c>
      <c r="X188" t="n">
        <v>3.06</v>
      </c>
      <c r="Y188" t="n">
        <v>1</v>
      </c>
      <c r="Z188" t="n">
        <v>10</v>
      </c>
    </row>
    <row r="189">
      <c r="A189" t="n">
        <v>3</v>
      </c>
      <c r="B189" t="n">
        <v>70</v>
      </c>
      <c r="C189" t="inlineStr">
        <is>
          <t xml:space="preserve">CONCLUIDO	</t>
        </is>
      </c>
      <c r="D189" t="n">
        <v>4.065</v>
      </c>
      <c r="E189" t="n">
        <v>24.6</v>
      </c>
      <c r="F189" t="n">
        <v>19.8</v>
      </c>
      <c r="G189" t="n">
        <v>13.35</v>
      </c>
      <c r="H189" t="n">
        <v>0.22</v>
      </c>
      <c r="I189" t="n">
        <v>89</v>
      </c>
      <c r="J189" t="n">
        <v>142.83</v>
      </c>
      <c r="K189" t="n">
        <v>47.83</v>
      </c>
      <c r="L189" t="n">
        <v>1.75</v>
      </c>
      <c r="M189" t="n">
        <v>87</v>
      </c>
      <c r="N189" t="n">
        <v>23.25</v>
      </c>
      <c r="O189" t="n">
        <v>17849.7</v>
      </c>
      <c r="P189" t="n">
        <v>213.06</v>
      </c>
      <c r="Q189" t="n">
        <v>1319.18</v>
      </c>
      <c r="R189" t="n">
        <v>142.76</v>
      </c>
      <c r="S189" t="n">
        <v>59.92</v>
      </c>
      <c r="T189" t="n">
        <v>40937.99</v>
      </c>
      <c r="U189" t="n">
        <v>0.42</v>
      </c>
      <c r="V189" t="n">
        <v>0.86</v>
      </c>
      <c r="W189" t="n">
        <v>0.31</v>
      </c>
      <c r="X189" t="n">
        <v>2.52</v>
      </c>
      <c r="Y189" t="n">
        <v>1</v>
      </c>
      <c r="Z189" t="n">
        <v>10</v>
      </c>
    </row>
    <row r="190">
      <c r="A190" t="n">
        <v>4</v>
      </c>
      <c r="B190" t="n">
        <v>70</v>
      </c>
      <c r="C190" t="inlineStr">
        <is>
          <t xml:space="preserve">CONCLUIDO	</t>
        </is>
      </c>
      <c r="D190" t="n">
        <v>4.1963</v>
      </c>
      <c r="E190" t="n">
        <v>23.83</v>
      </c>
      <c r="F190" t="n">
        <v>19.41</v>
      </c>
      <c r="G190" t="n">
        <v>15.32</v>
      </c>
      <c r="H190" t="n">
        <v>0.25</v>
      </c>
      <c r="I190" t="n">
        <v>76</v>
      </c>
      <c r="J190" t="n">
        <v>143.17</v>
      </c>
      <c r="K190" t="n">
        <v>47.83</v>
      </c>
      <c r="L190" t="n">
        <v>2</v>
      </c>
      <c r="M190" t="n">
        <v>74</v>
      </c>
      <c r="N190" t="n">
        <v>23.34</v>
      </c>
      <c r="O190" t="n">
        <v>17891.86</v>
      </c>
      <c r="P190" t="n">
        <v>206.64</v>
      </c>
      <c r="Q190" t="n">
        <v>1319.18</v>
      </c>
      <c r="R190" t="n">
        <v>130.18</v>
      </c>
      <c r="S190" t="n">
        <v>59.92</v>
      </c>
      <c r="T190" t="n">
        <v>34713.62</v>
      </c>
      <c r="U190" t="n">
        <v>0.46</v>
      </c>
      <c r="V190" t="n">
        <v>0.88</v>
      </c>
      <c r="W190" t="n">
        <v>0.28</v>
      </c>
      <c r="X190" t="n">
        <v>2.13</v>
      </c>
      <c r="Y190" t="n">
        <v>1</v>
      </c>
      <c r="Z190" t="n">
        <v>10</v>
      </c>
    </row>
    <row r="191">
      <c r="A191" t="n">
        <v>5</v>
      </c>
      <c r="B191" t="n">
        <v>70</v>
      </c>
      <c r="C191" t="inlineStr">
        <is>
          <t xml:space="preserve">CONCLUIDO	</t>
        </is>
      </c>
      <c r="D191" t="n">
        <v>4.3021</v>
      </c>
      <c r="E191" t="n">
        <v>23.24</v>
      </c>
      <c r="F191" t="n">
        <v>19.11</v>
      </c>
      <c r="G191" t="n">
        <v>17.37</v>
      </c>
      <c r="H191" t="n">
        <v>0.28</v>
      </c>
      <c r="I191" t="n">
        <v>66</v>
      </c>
      <c r="J191" t="n">
        <v>143.51</v>
      </c>
      <c r="K191" t="n">
        <v>47.83</v>
      </c>
      <c r="L191" t="n">
        <v>2.25</v>
      </c>
      <c r="M191" t="n">
        <v>64</v>
      </c>
      <c r="N191" t="n">
        <v>23.44</v>
      </c>
      <c r="O191" t="n">
        <v>17934.06</v>
      </c>
      <c r="P191" t="n">
        <v>201.29</v>
      </c>
      <c r="Q191" t="n">
        <v>1319.19</v>
      </c>
      <c r="R191" t="n">
        <v>120.31</v>
      </c>
      <c r="S191" t="n">
        <v>59.92</v>
      </c>
      <c r="T191" t="n">
        <v>29830.74</v>
      </c>
      <c r="U191" t="n">
        <v>0.5</v>
      </c>
      <c r="V191" t="n">
        <v>0.89</v>
      </c>
      <c r="W191" t="n">
        <v>0.27</v>
      </c>
      <c r="X191" t="n">
        <v>1.83</v>
      </c>
      <c r="Y191" t="n">
        <v>1</v>
      </c>
      <c r="Z191" t="n">
        <v>10</v>
      </c>
    </row>
    <row r="192">
      <c r="A192" t="n">
        <v>6</v>
      </c>
      <c r="B192" t="n">
        <v>70</v>
      </c>
      <c r="C192" t="inlineStr">
        <is>
          <t xml:space="preserve">CONCLUIDO	</t>
        </is>
      </c>
      <c r="D192" t="n">
        <v>4.4001</v>
      </c>
      <c r="E192" t="n">
        <v>22.73</v>
      </c>
      <c r="F192" t="n">
        <v>18.82</v>
      </c>
      <c r="G192" t="n">
        <v>19.47</v>
      </c>
      <c r="H192" t="n">
        <v>0.31</v>
      </c>
      <c r="I192" t="n">
        <v>58</v>
      </c>
      <c r="J192" t="n">
        <v>143.86</v>
      </c>
      <c r="K192" t="n">
        <v>47.83</v>
      </c>
      <c r="L192" t="n">
        <v>2.5</v>
      </c>
      <c r="M192" t="n">
        <v>56</v>
      </c>
      <c r="N192" t="n">
        <v>23.53</v>
      </c>
      <c r="O192" t="n">
        <v>17976.29</v>
      </c>
      <c r="P192" t="n">
        <v>196.12</v>
      </c>
      <c r="Q192" t="n">
        <v>1319.11</v>
      </c>
      <c r="R192" t="n">
        <v>110.62</v>
      </c>
      <c r="S192" t="n">
        <v>59.92</v>
      </c>
      <c r="T192" t="n">
        <v>25027.14</v>
      </c>
      <c r="U192" t="n">
        <v>0.54</v>
      </c>
      <c r="V192" t="n">
        <v>0.9</v>
      </c>
      <c r="W192" t="n">
        <v>0.26</v>
      </c>
      <c r="X192" t="n">
        <v>1.54</v>
      </c>
      <c r="Y192" t="n">
        <v>1</v>
      </c>
      <c r="Z192" t="n">
        <v>10</v>
      </c>
    </row>
    <row r="193">
      <c r="A193" t="n">
        <v>7</v>
      </c>
      <c r="B193" t="n">
        <v>70</v>
      </c>
      <c r="C193" t="inlineStr">
        <is>
          <t xml:space="preserve">CONCLUIDO	</t>
        </is>
      </c>
      <c r="D193" t="n">
        <v>4.4629</v>
      </c>
      <c r="E193" t="n">
        <v>22.41</v>
      </c>
      <c r="F193" t="n">
        <v>18.68</v>
      </c>
      <c r="G193" t="n">
        <v>21.55</v>
      </c>
      <c r="H193" t="n">
        <v>0.34</v>
      </c>
      <c r="I193" t="n">
        <v>52</v>
      </c>
      <c r="J193" t="n">
        <v>144.2</v>
      </c>
      <c r="K193" t="n">
        <v>47.83</v>
      </c>
      <c r="L193" t="n">
        <v>2.75</v>
      </c>
      <c r="M193" t="n">
        <v>50</v>
      </c>
      <c r="N193" t="n">
        <v>23.62</v>
      </c>
      <c r="O193" t="n">
        <v>18018.55</v>
      </c>
      <c r="P193" t="n">
        <v>192.56</v>
      </c>
      <c r="Q193" t="n">
        <v>1319.21</v>
      </c>
      <c r="R193" t="n">
        <v>107.04</v>
      </c>
      <c r="S193" t="n">
        <v>59.92</v>
      </c>
      <c r="T193" t="n">
        <v>23267.02</v>
      </c>
      <c r="U193" t="n">
        <v>0.5600000000000001</v>
      </c>
      <c r="V193" t="n">
        <v>0.91</v>
      </c>
      <c r="W193" t="n">
        <v>0.22</v>
      </c>
      <c r="X193" t="n">
        <v>1.4</v>
      </c>
      <c r="Y193" t="n">
        <v>1</v>
      </c>
      <c r="Z193" t="n">
        <v>10</v>
      </c>
    </row>
    <row r="194">
      <c r="A194" t="n">
        <v>8</v>
      </c>
      <c r="B194" t="n">
        <v>70</v>
      </c>
      <c r="C194" t="inlineStr">
        <is>
          <t xml:space="preserve">CONCLUIDO	</t>
        </is>
      </c>
      <c r="D194" t="n">
        <v>4.4911</v>
      </c>
      <c r="E194" t="n">
        <v>22.27</v>
      </c>
      <c r="F194" t="n">
        <v>18.68</v>
      </c>
      <c r="G194" t="n">
        <v>23.85</v>
      </c>
      <c r="H194" t="n">
        <v>0.37</v>
      </c>
      <c r="I194" t="n">
        <v>47</v>
      </c>
      <c r="J194" t="n">
        <v>144.54</v>
      </c>
      <c r="K194" t="n">
        <v>47.83</v>
      </c>
      <c r="L194" t="n">
        <v>3</v>
      </c>
      <c r="M194" t="n">
        <v>45</v>
      </c>
      <c r="N194" t="n">
        <v>23.71</v>
      </c>
      <c r="O194" t="n">
        <v>18060.85</v>
      </c>
      <c r="P194" t="n">
        <v>190.33</v>
      </c>
      <c r="Q194" t="n">
        <v>1319.08</v>
      </c>
      <c r="R194" t="n">
        <v>106.66</v>
      </c>
      <c r="S194" t="n">
        <v>59.92</v>
      </c>
      <c r="T194" t="n">
        <v>23099.05</v>
      </c>
      <c r="U194" t="n">
        <v>0.5600000000000001</v>
      </c>
      <c r="V194" t="n">
        <v>0.91</v>
      </c>
      <c r="W194" t="n">
        <v>0.24</v>
      </c>
      <c r="X194" t="n">
        <v>1.4</v>
      </c>
      <c r="Y194" t="n">
        <v>1</v>
      </c>
      <c r="Z194" t="n">
        <v>10</v>
      </c>
    </row>
    <row r="195">
      <c r="A195" t="n">
        <v>9</v>
      </c>
      <c r="B195" t="n">
        <v>70</v>
      </c>
      <c r="C195" t="inlineStr">
        <is>
          <t xml:space="preserve">CONCLUIDO	</t>
        </is>
      </c>
      <c r="D195" t="n">
        <v>4.5626</v>
      </c>
      <c r="E195" t="n">
        <v>21.92</v>
      </c>
      <c r="F195" t="n">
        <v>18.48</v>
      </c>
      <c r="G195" t="n">
        <v>26.39</v>
      </c>
      <c r="H195" t="n">
        <v>0.4</v>
      </c>
      <c r="I195" t="n">
        <v>42</v>
      </c>
      <c r="J195" t="n">
        <v>144.89</v>
      </c>
      <c r="K195" t="n">
        <v>47.83</v>
      </c>
      <c r="L195" t="n">
        <v>3.25</v>
      </c>
      <c r="M195" t="n">
        <v>40</v>
      </c>
      <c r="N195" t="n">
        <v>23.81</v>
      </c>
      <c r="O195" t="n">
        <v>18103.18</v>
      </c>
      <c r="P195" t="n">
        <v>185.9</v>
      </c>
      <c r="Q195" t="n">
        <v>1319.12</v>
      </c>
      <c r="R195" t="n">
        <v>99.67</v>
      </c>
      <c r="S195" t="n">
        <v>59.92</v>
      </c>
      <c r="T195" t="n">
        <v>19629.19</v>
      </c>
      <c r="U195" t="n">
        <v>0.6</v>
      </c>
      <c r="V195" t="n">
        <v>0.92</v>
      </c>
      <c r="W195" t="n">
        <v>0.23</v>
      </c>
      <c r="X195" t="n">
        <v>1.2</v>
      </c>
      <c r="Y195" t="n">
        <v>1</v>
      </c>
      <c r="Z195" t="n">
        <v>10</v>
      </c>
    </row>
    <row r="196">
      <c r="A196" t="n">
        <v>10</v>
      </c>
      <c r="B196" t="n">
        <v>70</v>
      </c>
      <c r="C196" t="inlineStr">
        <is>
          <t xml:space="preserve">CONCLUIDO	</t>
        </is>
      </c>
      <c r="D196" t="n">
        <v>4.6003</v>
      </c>
      <c r="E196" t="n">
        <v>21.74</v>
      </c>
      <c r="F196" t="n">
        <v>18.38</v>
      </c>
      <c r="G196" t="n">
        <v>28.28</v>
      </c>
      <c r="H196" t="n">
        <v>0.43</v>
      </c>
      <c r="I196" t="n">
        <v>39</v>
      </c>
      <c r="J196" t="n">
        <v>145.23</v>
      </c>
      <c r="K196" t="n">
        <v>47.83</v>
      </c>
      <c r="L196" t="n">
        <v>3.5</v>
      </c>
      <c r="M196" t="n">
        <v>37</v>
      </c>
      <c r="N196" t="n">
        <v>23.9</v>
      </c>
      <c r="O196" t="n">
        <v>18145.54</v>
      </c>
      <c r="P196" t="n">
        <v>182.28</v>
      </c>
      <c r="Q196" t="n">
        <v>1319.14</v>
      </c>
      <c r="R196" t="n">
        <v>96.62</v>
      </c>
      <c r="S196" t="n">
        <v>59.92</v>
      </c>
      <c r="T196" t="n">
        <v>18118.76</v>
      </c>
      <c r="U196" t="n">
        <v>0.62</v>
      </c>
      <c r="V196" t="n">
        <v>0.92</v>
      </c>
      <c r="W196" t="n">
        <v>0.23</v>
      </c>
      <c r="X196" t="n">
        <v>1.1</v>
      </c>
      <c r="Y196" t="n">
        <v>1</v>
      </c>
      <c r="Z196" t="n">
        <v>10</v>
      </c>
    </row>
    <row r="197">
      <c r="A197" t="n">
        <v>11</v>
      </c>
      <c r="B197" t="n">
        <v>70</v>
      </c>
      <c r="C197" t="inlineStr">
        <is>
          <t xml:space="preserve">CONCLUIDO	</t>
        </is>
      </c>
      <c r="D197" t="n">
        <v>4.64</v>
      </c>
      <c r="E197" t="n">
        <v>21.55</v>
      </c>
      <c r="F197" t="n">
        <v>18.28</v>
      </c>
      <c r="G197" t="n">
        <v>30.47</v>
      </c>
      <c r="H197" t="n">
        <v>0.46</v>
      </c>
      <c r="I197" t="n">
        <v>36</v>
      </c>
      <c r="J197" t="n">
        <v>145.57</v>
      </c>
      <c r="K197" t="n">
        <v>47.83</v>
      </c>
      <c r="L197" t="n">
        <v>3.75</v>
      </c>
      <c r="M197" t="n">
        <v>34</v>
      </c>
      <c r="N197" t="n">
        <v>23.99</v>
      </c>
      <c r="O197" t="n">
        <v>18187.93</v>
      </c>
      <c r="P197" t="n">
        <v>179.64</v>
      </c>
      <c r="Q197" t="n">
        <v>1319.16</v>
      </c>
      <c r="R197" t="n">
        <v>93.34999999999999</v>
      </c>
      <c r="S197" t="n">
        <v>59.92</v>
      </c>
      <c r="T197" t="n">
        <v>16501.24</v>
      </c>
      <c r="U197" t="n">
        <v>0.64</v>
      </c>
      <c r="V197" t="n">
        <v>0.93</v>
      </c>
      <c r="W197" t="n">
        <v>0.22</v>
      </c>
      <c r="X197" t="n">
        <v>1.01</v>
      </c>
      <c r="Y197" t="n">
        <v>1</v>
      </c>
      <c r="Z197" t="n">
        <v>10</v>
      </c>
    </row>
    <row r="198">
      <c r="A198" t="n">
        <v>12</v>
      </c>
      <c r="B198" t="n">
        <v>70</v>
      </c>
      <c r="C198" t="inlineStr">
        <is>
          <t xml:space="preserve">CONCLUIDO	</t>
        </is>
      </c>
      <c r="D198" t="n">
        <v>4.6802</v>
      </c>
      <c r="E198" t="n">
        <v>21.37</v>
      </c>
      <c r="F198" t="n">
        <v>18.18</v>
      </c>
      <c r="G198" t="n">
        <v>33.06</v>
      </c>
      <c r="H198" t="n">
        <v>0.49</v>
      </c>
      <c r="I198" t="n">
        <v>33</v>
      </c>
      <c r="J198" t="n">
        <v>145.92</v>
      </c>
      <c r="K198" t="n">
        <v>47.83</v>
      </c>
      <c r="L198" t="n">
        <v>4</v>
      </c>
      <c r="M198" t="n">
        <v>31</v>
      </c>
      <c r="N198" t="n">
        <v>24.09</v>
      </c>
      <c r="O198" t="n">
        <v>18230.35</v>
      </c>
      <c r="P198" t="n">
        <v>175.93</v>
      </c>
      <c r="Q198" t="n">
        <v>1319.22</v>
      </c>
      <c r="R198" t="n">
        <v>90.2</v>
      </c>
      <c r="S198" t="n">
        <v>59.92</v>
      </c>
      <c r="T198" t="n">
        <v>14941.23</v>
      </c>
      <c r="U198" t="n">
        <v>0.66</v>
      </c>
      <c r="V198" t="n">
        <v>0.93</v>
      </c>
      <c r="W198" t="n">
        <v>0.22</v>
      </c>
      <c r="X198" t="n">
        <v>0.91</v>
      </c>
      <c r="Y198" t="n">
        <v>1</v>
      </c>
      <c r="Z198" t="n">
        <v>10</v>
      </c>
    </row>
    <row r="199">
      <c r="A199" t="n">
        <v>13</v>
      </c>
      <c r="B199" t="n">
        <v>70</v>
      </c>
      <c r="C199" t="inlineStr">
        <is>
          <t xml:space="preserve">CONCLUIDO	</t>
        </is>
      </c>
      <c r="D199" t="n">
        <v>4.7053</v>
      </c>
      <c r="E199" t="n">
        <v>21.25</v>
      </c>
      <c r="F199" t="n">
        <v>18.13</v>
      </c>
      <c r="G199" t="n">
        <v>35.09</v>
      </c>
      <c r="H199" t="n">
        <v>0.51</v>
      </c>
      <c r="I199" t="n">
        <v>31</v>
      </c>
      <c r="J199" t="n">
        <v>146.26</v>
      </c>
      <c r="K199" t="n">
        <v>47.83</v>
      </c>
      <c r="L199" t="n">
        <v>4.25</v>
      </c>
      <c r="M199" t="n">
        <v>29</v>
      </c>
      <c r="N199" t="n">
        <v>24.18</v>
      </c>
      <c r="O199" t="n">
        <v>18272.81</v>
      </c>
      <c r="P199" t="n">
        <v>172.65</v>
      </c>
      <c r="Q199" t="n">
        <v>1319.21</v>
      </c>
      <c r="R199" t="n">
        <v>88.29000000000001</v>
      </c>
      <c r="S199" t="n">
        <v>59.92</v>
      </c>
      <c r="T199" t="n">
        <v>13996.38</v>
      </c>
      <c r="U199" t="n">
        <v>0.68</v>
      </c>
      <c r="V199" t="n">
        <v>0.9399999999999999</v>
      </c>
      <c r="W199" t="n">
        <v>0.22</v>
      </c>
      <c r="X199" t="n">
        <v>0.85</v>
      </c>
      <c r="Y199" t="n">
        <v>1</v>
      </c>
      <c r="Z199" t="n">
        <v>10</v>
      </c>
    </row>
    <row r="200">
      <c r="A200" t="n">
        <v>14</v>
      </c>
      <c r="B200" t="n">
        <v>70</v>
      </c>
      <c r="C200" t="inlineStr">
        <is>
          <t xml:space="preserve">CONCLUIDO	</t>
        </is>
      </c>
      <c r="D200" t="n">
        <v>4.748</v>
      </c>
      <c r="E200" t="n">
        <v>21.06</v>
      </c>
      <c r="F200" t="n">
        <v>18.02</v>
      </c>
      <c r="G200" t="n">
        <v>38.62</v>
      </c>
      <c r="H200" t="n">
        <v>0.54</v>
      </c>
      <c r="I200" t="n">
        <v>28</v>
      </c>
      <c r="J200" t="n">
        <v>146.61</v>
      </c>
      <c r="K200" t="n">
        <v>47.83</v>
      </c>
      <c r="L200" t="n">
        <v>4.5</v>
      </c>
      <c r="M200" t="n">
        <v>26</v>
      </c>
      <c r="N200" t="n">
        <v>24.28</v>
      </c>
      <c r="O200" t="n">
        <v>18315.3</v>
      </c>
      <c r="P200" t="n">
        <v>169.51</v>
      </c>
      <c r="Q200" t="n">
        <v>1319.11</v>
      </c>
      <c r="R200" t="n">
        <v>84.94</v>
      </c>
      <c r="S200" t="n">
        <v>59.92</v>
      </c>
      <c r="T200" t="n">
        <v>12334.89</v>
      </c>
      <c r="U200" t="n">
        <v>0.71</v>
      </c>
      <c r="V200" t="n">
        <v>0.9399999999999999</v>
      </c>
      <c r="W200" t="n">
        <v>0.21</v>
      </c>
      <c r="X200" t="n">
        <v>0.75</v>
      </c>
      <c r="Y200" t="n">
        <v>1</v>
      </c>
      <c r="Z200" t="n">
        <v>10</v>
      </c>
    </row>
    <row r="201">
      <c r="A201" t="n">
        <v>15</v>
      </c>
      <c r="B201" t="n">
        <v>70</v>
      </c>
      <c r="C201" t="inlineStr">
        <is>
          <t xml:space="preserve">CONCLUIDO	</t>
        </is>
      </c>
      <c r="D201" t="n">
        <v>4.7804</v>
      </c>
      <c r="E201" t="n">
        <v>20.92</v>
      </c>
      <c r="F201" t="n">
        <v>17.94</v>
      </c>
      <c r="G201" t="n">
        <v>41.4</v>
      </c>
      <c r="H201" t="n">
        <v>0.57</v>
      </c>
      <c r="I201" t="n">
        <v>26</v>
      </c>
      <c r="J201" t="n">
        <v>146.95</v>
      </c>
      <c r="K201" t="n">
        <v>47.83</v>
      </c>
      <c r="L201" t="n">
        <v>4.75</v>
      </c>
      <c r="M201" t="n">
        <v>24</v>
      </c>
      <c r="N201" t="n">
        <v>24.37</v>
      </c>
      <c r="O201" t="n">
        <v>18357.82</v>
      </c>
      <c r="P201" t="n">
        <v>165.74</v>
      </c>
      <c r="Q201" t="n">
        <v>1319.09</v>
      </c>
      <c r="R201" t="n">
        <v>82.56999999999999</v>
      </c>
      <c r="S201" t="n">
        <v>59.92</v>
      </c>
      <c r="T201" t="n">
        <v>11161.88</v>
      </c>
      <c r="U201" t="n">
        <v>0.73</v>
      </c>
      <c r="V201" t="n">
        <v>0.95</v>
      </c>
      <c r="W201" t="n">
        <v>0.19</v>
      </c>
      <c r="X201" t="n">
        <v>0.66</v>
      </c>
      <c r="Y201" t="n">
        <v>1</v>
      </c>
      <c r="Z201" t="n">
        <v>10</v>
      </c>
    </row>
    <row r="202">
      <c r="A202" t="n">
        <v>16</v>
      </c>
      <c r="B202" t="n">
        <v>70</v>
      </c>
      <c r="C202" t="inlineStr">
        <is>
          <t xml:space="preserve">CONCLUIDO	</t>
        </is>
      </c>
      <c r="D202" t="n">
        <v>4.7722</v>
      </c>
      <c r="E202" t="n">
        <v>20.95</v>
      </c>
      <c r="F202" t="n">
        <v>18</v>
      </c>
      <c r="G202" t="n">
        <v>43.21</v>
      </c>
      <c r="H202" t="n">
        <v>0.6</v>
      </c>
      <c r="I202" t="n">
        <v>25</v>
      </c>
      <c r="J202" t="n">
        <v>147.3</v>
      </c>
      <c r="K202" t="n">
        <v>47.83</v>
      </c>
      <c r="L202" t="n">
        <v>5</v>
      </c>
      <c r="M202" t="n">
        <v>23</v>
      </c>
      <c r="N202" t="n">
        <v>24.47</v>
      </c>
      <c r="O202" t="n">
        <v>18400.38</v>
      </c>
      <c r="P202" t="n">
        <v>165.07</v>
      </c>
      <c r="Q202" t="n">
        <v>1319.12</v>
      </c>
      <c r="R202" t="n">
        <v>84.43000000000001</v>
      </c>
      <c r="S202" t="n">
        <v>59.92</v>
      </c>
      <c r="T202" t="n">
        <v>12096.83</v>
      </c>
      <c r="U202" t="n">
        <v>0.71</v>
      </c>
      <c r="V202" t="n">
        <v>0.9399999999999999</v>
      </c>
      <c r="W202" t="n">
        <v>0.21</v>
      </c>
      <c r="X202" t="n">
        <v>0.73</v>
      </c>
      <c r="Y202" t="n">
        <v>1</v>
      </c>
      <c r="Z202" t="n">
        <v>10</v>
      </c>
    </row>
    <row r="203">
      <c r="A203" t="n">
        <v>17</v>
      </c>
      <c r="B203" t="n">
        <v>70</v>
      </c>
      <c r="C203" t="inlineStr">
        <is>
          <t xml:space="preserve">CONCLUIDO	</t>
        </is>
      </c>
      <c r="D203" t="n">
        <v>4.8046</v>
      </c>
      <c r="E203" t="n">
        <v>20.81</v>
      </c>
      <c r="F203" t="n">
        <v>17.92</v>
      </c>
      <c r="G203" t="n">
        <v>46.75</v>
      </c>
      <c r="H203" t="n">
        <v>0.63</v>
      </c>
      <c r="I203" t="n">
        <v>23</v>
      </c>
      <c r="J203" t="n">
        <v>147.64</v>
      </c>
      <c r="K203" t="n">
        <v>47.83</v>
      </c>
      <c r="L203" t="n">
        <v>5.25</v>
      </c>
      <c r="M203" t="n">
        <v>21</v>
      </c>
      <c r="N203" t="n">
        <v>24.56</v>
      </c>
      <c r="O203" t="n">
        <v>18442.97</v>
      </c>
      <c r="P203" t="n">
        <v>160.2</v>
      </c>
      <c r="Q203" t="n">
        <v>1319.15</v>
      </c>
      <c r="R203" t="n">
        <v>81.56999999999999</v>
      </c>
      <c r="S203" t="n">
        <v>59.92</v>
      </c>
      <c r="T203" t="n">
        <v>10675.39</v>
      </c>
      <c r="U203" t="n">
        <v>0.73</v>
      </c>
      <c r="V203" t="n">
        <v>0.95</v>
      </c>
      <c r="W203" t="n">
        <v>0.2</v>
      </c>
      <c r="X203" t="n">
        <v>0.64</v>
      </c>
      <c r="Y203" t="n">
        <v>1</v>
      </c>
      <c r="Z203" t="n">
        <v>10</v>
      </c>
    </row>
    <row r="204">
      <c r="A204" t="n">
        <v>18</v>
      </c>
      <c r="B204" t="n">
        <v>70</v>
      </c>
      <c r="C204" t="inlineStr">
        <is>
          <t xml:space="preserve">CONCLUIDO	</t>
        </is>
      </c>
      <c r="D204" t="n">
        <v>4.8226</v>
      </c>
      <c r="E204" t="n">
        <v>20.74</v>
      </c>
      <c r="F204" t="n">
        <v>17.87</v>
      </c>
      <c r="G204" t="n">
        <v>48.74</v>
      </c>
      <c r="H204" t="n">
        <v>0.66</v>
      </c>
      <c r="I204" t="n">
        <v>22</v>
      </c>
      <c r="J204" t="n">
        <v>147.99</v>
      </c>
      <c r="K204" t="n">
        <v>47.83</v>
      </c>
      <c r="L204" t="n">
        <v>5.5</v>
      </c>
      <c r="M204" t="n">
        <v>19</v>
      </c>
      <c r="N204" t="n">
        <v>24.66</v>
      </c>
      <c r="O204" t="n">
        <v>18485.59</v>
      </c>
      <c r="P204" t="n">
        <v>157.05</v>
      </c>
      <c r="Q204" t="n">
        <v>1319.1</v>
      </c>
      <c r="R204" t="n">
        <v>80.01000000000001</v>
      </c>
      <c r="S204" t="n">
        <v>59.92</v>
      </c>
      <c r="T204" t="n">
        <v>9898.879999999999</v>
      </c>
      <c r="U204" t="n">
        <v>0.75</v>
      </c>
      <c r="V204" t="n">
        <v>0.95</v>
      </c>
      <c r="W204" t="n">
        <v>0.2</v>
      </c>
      <c r="X204" t="n">
        <v>0.59</v>
      </c>
      <c r="Y204" t="n">
        <v>1</v>
      </c>
      <c r="Z204" t="n">
        <v>10</v>
      </c>
    </row>
    <row r="205">
      <c r="A205" t="n">
        <v>19</v>
      </c>
      <c r="B205" t="n">
        <v>70</v>
      </c>
      <c r="C205" t="inlineStr">
        <is>
          <t xml:space="preserve">CONCLUIDO	</t>
        </is>
      </c>
      <c r="D205" t="n">
        <v>4.8351</v>
      </c>
      <c r="E205" t="n">
        <v>20.68</v>
      </c>
      <c r="F205" t="n">
        <v>17.85</v>
      </c>
      <c r="G205" t="n">
        <v>50.99</v>
      </c>
      <c r="H205" t="n">
        <v>0.6899999999999999</v>
      </c>
      <c r="I205" t="n">
        <v>21</v>
      </c>
      <c r="J205" t="n">
        <v>148.33</v>
      </c>
      <c r="K205" t="n">
        <v>47.83</v>
      </c>
      <c r="L205" t="n">
        <v>5.75</v>
      </c>
      <c r="M205" t="n">
        <v>13</v>
      </c>
      <c r="N205" t="n">
        <v>24.75</v>
      </c>
      <c r="O205" t="n">
        <v>18528.25</v>
      </c>
      <c r="P205" t="n">
        <v>155.37</v>
      </c>
      <c r="Q205" t="n">
        <v>1319.1</v>
      </c>
      <c r="R205" t="n">
        <v>78.83</v>
      </c>
      <c r="S205" t="n">
        <v>59.92</v>
      </c>
      <c r="T205" t="n">
        <v>9317.33</v>
      </c>
      <c r="U205" t="n">
        <v>0.76</v>
      </c>
      <c r="V205" t="n">
        <v>0.95</v>
      </c>
      <c r="W205" t="n">
        <v>0.21</v>
      </c>
      <c r="X205" t="n">
        <v>0.57</v>
      </c>
      <c r="Y205" t="n">
        <v>1</v>
      </c>
      <c r="Z205" t="n">
        <v>10</v>
      </c>
    </row>
    <row r="206">
      <c r="A206" t="n">
        <v>20</v>
      </c>
      <c r="B206" t="n">
        <v>70</v>
      </c>
      <c r="C206" t="inlineStr">
        <is>
          <t xml:space="preserve">CONCLUIDO	</t>
        </is>
      </c>
      <c r="D206" t="n">
        <v>4.8422</v>
      </c>
      <c r="E206" t="n">
        <v>20.65</v>
      </c>
      <c r="F206" t="n">
        <v>17.85</v>
      </c>
      <c r="G206" t="n">
        <v>53.54</v>
      </c>
      <c r="H206" t="n">
        <v>0.71</v>
      </c>
      <c r="I206" t="n">
        <v>20</v>
      </c>
      <c r="J206" t="n">
        <v>148.68</v>
      </c>
      <c r="K206" t="n">
        <v>47.83</v>
      </c>
      <c r="L206" t="n">
        <v>6</v>
      </c>
      <c r="M206" t="n">
        <v>3</v>
      </c>
      <c r="N206" t="n">
        <v>24.85</v>
      </c>
      <c r="O206" t="n">
        <v>18570.94</v>
      </c>
      <c r="P206" t="n">
        <v>153.59</v>
      </c>
      <c r="Q206" t="n">
        <v>1319.14</v>
      </c>
      <c r="R206" t="n">
        <v>78.56999999999999</v>
      </c>
      <c r="S206" t="n">
        <v>59.92</v>
      </c>
      <c r="T206" t="n">
        <v>9191.34</v>
      </c>
      <c r="U206" t="n">
        <v>0.76</v>
      </c>
      <c r="V206" t="n">
        <v>0.95</v>
      </c>
      <c r="W206" t="n">
        <v>0.21</v>
      </c>
      <c r="X206" t="n">
        <v>0.57</v>
      </c>
      <c r="Y206" t="n">
        <v>1</v>
      </c>
      <c r="Z206" t="n">
        <v>10</v>
      </c>
    </row>
    <row r="207">
      <c r="A207" t="n">
        <v>21</v>
      </c>
      <c r="B207" t="n">
        <v>70</v>
      </c>
      <c r="C207" t="inlineStr">
        <is>
          <t xml:space="preserve">CONCLUIDO	</t>
        </is>
      </c>
      <c r="D207" t="n">
        <v>4.8405</v>
      </c>
      <c r="E207" t="n">
        <v>20.66</v>
      </c>
      <c r="F207" t="n">
        <v>17.85</v>
      </c>
      <c r="G207" t="n">
        <v>53.56</v>
      </c>
      <c r="H207" t="n">
        <v>0.74</v>
      </c>
      <c r="I207" t="n">
        <v>20</v>
      </c>
      <c r="J207" t="n">
        <v>149.02</v>
      </c>
      <c r="K207" t="n">
        <v>47.83</v>
      </c>
      <c r="L207" t="n">
        <v>6.25</v>
      </c>
      <c r="M207" t="n">
        <v>0</v>
      </c>
      <c r="N207" t="n">
        <v>24.95</v>
      </c>
      <c r="O207" t="n">
        <v>18613.66</v>
      </c>
      <c r="P207" t="n">
        <v>153.79</v>
      </c>
      <c r="Q207" t="n">
        <v>1319.22</v>
      </c>
      <c r="R207" t="n">
        <v>78.51000000000001</v>
      </c>
      <c r="S207" t="n">
        <v>59.92</v>
      </c>
      <c r="T207" t="n">
        <v>9160.83</v>
      </c>
      <c r="U207" t="n">
        <v>0.76</v>
      </c>
      <c r="V207" t="n">
        <v>0.95</v>
      </c>
      <c r="W207" t="n">
        <v>0.22</v>
      </c>
      <c r="X207" t="n">
        <v>0.58</v>
      </c>
      <c r="Y207" t="n">
        <v>1</v>
      </c>
      <c r="Z207" t="n">
        <v>10</v>
      </c>
    </row>
    <row r="208">
      <c r="A208" t="n">
        <v>0</v>
      </c>
      <c r="B208" t="n">
        <v>90</v>
      </c>
      <c r="C208" t="inlineStr">
        <is>
          <t xml:space="preserve">CONCLUIDO	</t>
        </is>
      </c>
      <c r="D208" t="n">
        <v>2.917</v>
      </c>
      <c r="E208" t="n">
        <v>34.28</v>
      </c>
      <c r="F208" t="n">
        <v>23.9</v>
      </c>
      <c r="G208" t="n">
        <v>6.4</v>
      </c>
      <c r="H208" t="n">
        <v>0.1</v>
      </c>
      <c r="I208" t="n">
        <v>224</v>
      </c>
      <c r="J208" t="n">
        <v>176.73</v>
      </c>
      <c r="K208" t="n">
        <v>52.44</v>
      </c>
      <c r="L208" t="n">
        <v>1</v>
      </c>
      <c r="M208" t="n">
        <v>222</v>
      </c>
      <c r="N208" t="n">
        <v>33.29</v>
      </c>
      <c r="O208" t="n">
        <v>22031.19</v>
      </c>
      <c r="P208" t="n">
        <v>308.06</v>
      </c>
      <c r="Q208" t="n">
        <v>1319.51</v>
      </c>
      <c r="R208" t="n">
        <v>276.87</v>
      </c>
      <c r="S208" t="n">
        <v>59.92</v>
      </c>
      <c r="T208" t="n">
        <v>107318.07</v>
      </c>
      <c r="U208" t="n">
        <v>0.22</v>
      </c>
      <c r="V208" t="n">
        <v>0.71</v>
      </c>
      <c r="W208" t="n">
        <v>0.53</v>
      </c>
      <c r="X208" t="n">
        <v>6.61</v>
      </c>
      <c r="Y208" t="n">
        <v>1</v>
      </c>
      <c r="Z208" t="n">
        <v>10</v>
      </c>
    </row>
    <row r="209">
      <c r="A209" t="n">
        <v>1</v>
      </c>
      <c r="B209" t="n">
        <v>90</v>
      </c>
      <c r="C209" t="inlineStr">
        <is>
          <t xml:space="preserve">CONCLUIDO	</t>
        </is>
      </c>
      <c r="D209" t="n">
        <v>3.3028</v>
      </c>
      <c r="E209" t="n">
        <v>30.28</v>
      </c>
      <c r="F209" t="n">
        <v>22.03</v>
      </c>
      <c r="G209" t="n">
        <v>8.06</v>
      </c>
      <c r="H209" t="n">
        <v>0.13</v>
      </c>
      <c r="I209" t="n">
        <v>164</v>
      </c>
      <c r="J209" t="n">
        <v>177.1</v>
      </c>
      <c r="K209" t="n">
        <v>52.44</v>
      </c>
      <c r="L209" t="n">
        <v>1.25</v>
      </c>
      <c r="M209" t="n">
        <v>162</v>
      </c>
      <c r="N209" t="n">
        <v>33.41</v>
      </c>
      <c r="O209" t="n">
        <v>22076.81</v>
      </c>
      <c r="P209" t="n">
        <v>282.1</v>
      </c>
      <c r="Q209" t="n">
        <v>1319.35</v>
      </c>
      <c r="R209" t="n">
        <v>216.01</v>
      </c>
      <c r="S209" t="n">
        <v>59.92</v>
      </c>
      <c r="T209" t="n">
        <v>77191.74000000001</v>
      </c>
      <c r="U209" t="n">
        <v>0.28</v>
      </c>
      <c r="V209" t="n">
        <v>0.77</v>
      </c>
      <c r="W209" t="n">
        <v>0.41</v>
      </c>
      <c r="X209" t="n">
        <v>4.75</v>
      </c>
      <c r="Y209" t="n">
        <v>1</v>
      </c>
      <c r="Z209" t="n">
        <v>10</v>
      </c>
    </row>
    <row r="210">
      <c r="A210" t="n">
        <v>2</v>
      </c>
      <c r="B210" t="n">
        <v>90</v>
      </c>
      <c r="C210" t="inlineStr">
        <is>
          <t xml:space="preserve">CONCLUIDO	</t>
        </is>
      </c>
      <c r="D210" t="n">
        <v>3.5621</v>
      </c>
      <c r="E210" t="n">
        <v>28.07</v>
      </c>
      <c r="F210" t="n">
        <v>21.03</v>
      </c>
      <c r="G210" t="n">
        <v>9.710000000000001</v>
      </c>
      <c r="H210" t="n">
        <v>0.15</v>
      </c>
      <c r="I210" t="n">
        <v>130</v>
      </c>
      <c r="J210" t="n">
        <v>177.47</v>
      </c>
      <c r="K210" t="n">
        <v>52.44</v>
      </c>
      <c r="L210" t="n">
        <v>1.5</v>
      </c>
      <c r="M210" t="n">
        <v>128</v>
      </c>
      <c r="N210" t="n">
        <v>33.53</v>
      </c>
      <c r="O210" t="n">
        <v>22122.46</v>
      </c>
      <c r="P210" t="n">
        <v>267.64</v>
      </c>
      <c r="Q210" t="n">
        <v>1319.22</v>
      </c>
      <c r="R210" t="n">
        <v>182.98</v>
      </c>
      <c r="S210" t="n">
        <v>59.92</v>
      </c>
      <c r="T210" t="n">
        <v>60843.52</v>
      </c>
      <c r="U210" t="n">
        <v>0.33</v>
      </c>
      <c r="V210" t="n">
        <v>0.8100000000000001</v>
      </c>
      <c r="W210" t="n">
        <v>0.38</v>
      </c>
      <c r="X210" t="n">
        <v>3.75</v>
      </c>
      <c r="Y210" t="n">
        <v>1</v>
      </c>
      <c r="Z210" t="n">
        <v>10</v>
      </c>
    </row>
    <row r="211">
      <c r="A211" t="n">
        <v>3</v>
      </c>
      <c r="B211" t="n">
        <v>90</v>
      </c>
      <c r="C211" t="inlineStr">
        <is>
          <t xml:space="preserve">CONCLUIDO	</t>
        </is>
      </c>
      <c r="D211" t="n">
        <v>3.7634</v>
      </c>
      <c r="E211" t="n">
        <v>26.57</v>
      </c>
      <c r="F211" t="n">
        <v>20.35</v>
      </c>
      <c r="G211" t="n">
        <v>11.41</v>
      </c>
      <c r="H211" t="n">
        <v>0.17</v>
      </c>
      <c r="I211" t="n">
        <v>107</v>
      </c>
      <c r="J211" t="n">
        <v>177.84</v>
      </c>
      <c r="K211" t="n">
        <v>52.44</v>
      </c>
      <c r="L211" t="n">
        <v>1.75</v>
      </c>
      <c r="M211" t="n">
        <v>105</v>
      </c>
      <c r="N211" t="n">
        <v>33.65</v>
      </c>
      <c r="O211" t="n">
        <v>22168.15</v>
      </c>
      <c r="P211" t="n">
        <v>257.24</v>
      </c>
      <c r="Q211" t="n">
        <v>1319.33</v>
      </c>
      <c r="R211" t="n">
        <v>160.78</v>
      </c>
      <c r="S211" t="n">
        <v>59.92</v>
      </c>
      <c r="T211" t="n">
        <v>49858.18</v>
      </c>
      <c r="U211" t="n">
        <v>0.37</v>
      </c>
      <c r="V211" t="n">
        <v>0.84</v>
      </c>
      <c r="W211" t="n">
        <v>0.33</v>
      </c>
      <c r="X211" t="n">
        <v>3.07</v>
      </c>
      <c r="Y211" t="n">
        <v>1</v>
      </c>
      <c r="Z211" t="n">
        <v>10</v>
      </c>
    </row>
    <row r="212">
      <c r="A212" t="n">
        <v>4</v>
      </c>
      <c r="B212" t="n">
        <v>90</v>
      </c>
      <c r="C212" t="inlineStr">
        <is>
          <t xml:space="preserve">CONCLUIDO	</t>
        </is>
      </c>
      <c r="D212" t="n">
        <v>3.9184</v>
      </c>
      <c r="E212" t="n">
        <v>25.52</v>
      </c>
      <c r="F212" t="n">
        <v>19.86</v>
      </c>
      <c r="G212" t="n">
        <v>13.1</v>
      </c>
      <c r="H212" t="n">
        <v>0.2</v>
      </c>
      <c r="I212" t="n">
        <v>91</v>
      </c>
      <c r="J212" t="n">
        <v>178.21</v>
      </c>
      <c r="K212" t="n">
        <v>52.44</v>
      </c>
      <c r="L212" t="n">
        <v>2</v>
      </c>
      <c r="M212" t="n">
        <v>89</v>
      </c>
      <c r="N212" t="n">
        <v>33.77</v>
      </c>
      <c r="O212" t="n">
        <v>22213.89</v>
      </c>
      <c r="P212" t="n">
        <v>249.39</v>
      </c>
      <c r="Q212" t="n">
        <v>1319.22</v>
      </c>
      <c r="R212" t="n">
        <v>144.93</v>
      </c>
      <c r="S212" t="n">
        <v>59.92</v>
      </c>
      <c r="T212" t="n">
        <v>42015.46</v>
      </c>
      <c r="U212" t="n">
        <v>0.41</v>
      </c>
      <c r="V212" t="n">
        <v>0.86</v>
      </c>
      <c r="W212" t="n">
        <v>0.31</v>
      </c>
      <c r="X212" t="n">
        <v>2.59</v>
      </c>
      <c r="Y212" t="n">
        <v>1</v>
      </c>
      <c r="Z212" t="n">
        <v>10</v>
      </c>
    </row>
    <row r="213">
      <c r="A213" t="n">
        <v>5</v>
      </c>
      <c r="B213" t="n">
        <v>90</v>
      </c>
      <c r="C213" t="inlineStr">
        <is>
          <t xml:space="preserve">CONCLUIDO	</t>
        </is>
      </c>
      <c r="D213" t="n">
        <v>4.0443</v>
      </c>
      <c r="E213" t="n">
        <v>24.73</v>
      </c>
      <c r="F213" t="n">
        <v>19.5</v>
      </c>
      <c r="G213" t="n">
        <v>14.81</v>
      </c>
      <c r="H213" t="n">
        <v>0.22</v>
      </c>
      <c r="I213" t="n">
        <v>79</v>
      </c>
      <c r="J213" t="n">
        <v>178.59</v>
      </c>
      <c r="K213" t="n">
        <v>52.44</v>
      </c>
      <c r="L213" t="n">
        <v>2.25</v>
      </c>
      <c r="M213" t="n">
        <v>77</v>
      </c>
      <c r="N213" t="n">
        <v>33.89</v>
      </c>
      <c r="O213" t="n">
        <v>22259.66</v>
      </c>
      <c r="P213" t="n">
        <v>243.03</v>
      </c>
      <c r="Q213" t="n">
        <v>1319.33</v>
      </c>
      <c r="R213" t="n">
        <v>133.09</v>
      </c>
      <c r="S213" t="n">
        <v>59.92</v>
      </c>
      <c r="T213" t="n">
        <v>36156.19</v>
      </c>
      <c r="U213" t="n">
        <v>0.45</v>
      </c>
      <c r="V213" t="n">
        <v>0.87</v>
      </c>
      <c r="W213" t="n">
        <v>0.29</v>
      </c>
      <c r="X213" t="n">
        <v>2.22</v>
      </c>
      <c r="Y213" t="n">
        <v>1</v>
      </c>
      <c r="Z213" t="n">
        <v>10</v>
      </c>
    </row>
    <row r="214">
      <c r="A214" t="n">
        <v>6</v>
      </c>
      <c r="B214" t="n">
        <v>90</v>
      </c>
      <c r="C214" t="inlineStr">
        <is>
          <t xml:space="preserve">CONCLUIDO	</t>
        </is>
      </c>
      <c r="D214" t="n">
        <v>4.1431</v>
      </c>
      <c r="E214" t="n">
        <v>24.14</v>
      </c>
      <c r="F214" t="n">
        <v>19.23</v>
      </c>
      <c r="G214" t="n">
        <v>16.48</v>
      </c>
      <c r="H214" t="n">
        <v>0.25</v>
      </c>
      <c r="I214" t="n">
        <v>70</v>
      </c>
      <c r="J214" t="n">
        <v>178.96</v>
      </c>
      <c r="K214" t="n">
        <v>52.44</v>
      </c>
      <c r="L214" t="n">
        <v>2.5</v>
      </c>
      <c r="M214" t="n">
        <v>68</v>
      </c>
      <c r="N214" t="n">
        <v>34.02</v>
      </c>
      <c r="O214" t="n">
        <v>22305.48</v>
      </c>
      <c r="P214" t="n">
        <v>238.25</v>
      </c>
      <c r="Q214" t="n">
        <v>1319.12</v>
      </c>
      <c r="R214" t="n">
        <v>123.99</v>
      </c>
      <c r="S214" t="n">
        <v>59.92</v>
      </c>
      <c r="T214" t="n">
        <v>31647.98</v>
      </c>
      <c r="U214" t="n">
        <v>0.48</v>
      </c>
      <c r="V214" t="n">
        <v>0.88</v>
      </c>
      <c r="W214" t="n">
        <v>0.28</v>
      </c>
      <c r="X214" t="n">
        <v>1.95</v>
      </c>
      <c r="Y214" t="n">
        <v>1</v>
      </c>
      <c r="Z214" t="n">
        <v>10</v>
      </c>
    </row>
    <row r="215">
      <c r="A215" t="n">
        <v>7</v>
      </c>
      <c r="B215" t="n">
        <v>90</v>
      </c>
      <c r="C215" t="inlineStr">
        <is>
          <t xml:space="preserve">CONCLUIDO	</t>
        </is>
      </c>
      <c r="D215" t="n">
        <v>4.2372</v>
      </c>
      <c r="E215" t="n">
        <v>23.6</v>
      </c>
      <c r="F215" t="n">
        <v>18.98</v>
      </c>
      <c r="G215" t="n">
        <v>18.36</v>
      </c>
      <c r="H215" t="n">
        <v>0.27</v>
      </c>
      <c r="I215" t="n">
        <v>62</v>
      </c>
      <c r="J215" t="n">
        <v>179.33</v>
      </c>
      <c r="K215" t="n">
        <v>52.44</v>
      </c>
      <c r="L215" t="n">
        <v>2.75</v>
      </c>
      <c r="M215" t="n">
        <v>60</v>
      </c>
      <c r="N215" t="n">
        <v>34.14</v>
      </c>
      <c r="O215" t="n">
        <v>22351.34</v>
      </c>
      <c r="P215" t="n">
        <v>233.5</v>
      </c>
      <c r="Q215" t="n">
        <v>1319.21</v>
      </c>
      <c r="R215" t="n">
        <v>115.81</v>
      </c>
      <c r="S215" t="n">
        <v>59.92</v>
      </c>
      <c r="T215" t="n">
        <v>27599.82</v>
      </c>
      <c r="U215" t="n">
        <v>0.52</v>
      </c>
      <c r="V215" t="n">
        <v>0.9</v>
      </c>
      <c r="W215" t="n">
        <v>0.26</v>
      </c>
      <c r="X215" t="n">
        <v>1.7</v>
      </c>
      <c r="Y215" t="n">
        <v>1</v>
      </c>
      <c r="Z215" t="n">
        <v>10</v>
      </c>
    </row>
    <row r="216">
      <c r="A216" t="n">
        <v>8</v>
      </c>
      <c r="B216" t="n">
        <v>90</v>
      </c>
      <c r="C216" t="inlineStr">
        <is>
          <t xml:space="preserve">CONCLUIDO	</t>
        </is>
      </c>
      <c r="D216" t="n">
        <v>4.3242</v>
      </c>
      <c r="E216" t="n">
        <v>23.13</v>
      </c>
      <c r="F216" t="n">
        <v>18.71</v>
      </c>
      <c r="G216" t="n">
        <v>20.05</v>
      </c>
      <c r="H216" t="n">
        <v>0.3</v>
      </c>
      <c r="I216" t="n">
        <v>56</v>
      </c>
      <c r="J216" t="n">
        <v>179.7</v>
      </c>
      <c r="K216" t="n">
        <v>52.44</v>
      </c>
      <c r="L216" t="n">
        <v>3</v>
      </c>
      <c r="M216" t="n">
        <v>54</v>
      </c>
      <c r="N216" t="n">
        <v>34.26</v>
      </c>
      <c r="O216" t="n">
        <v>22397.24</v>
      </c>
      <c r="P216" t="n">
        <v>228.55</v>
      </c>
      <c r="Q216" t="n">
        <v>1319.16</v>
      </c>
      <c r="R216" t="n">
        <v>106.77</v>
      </c>
      <c r="S216" t="n">
        <v>59.92</v>
      </c>
      <c r="T216" t="n">
        <v>23108.93</v>
      </c>
      <c r="U216" t="n">
        <v>0.5600000000000001</v>
      </c>
      <c r="V216" t="n">
        <v>0.91</v>
      </c>
      <c r="W216" t="n">
        <v>0.26</v>
      </c>
      <c r="X216" t="n">
        <v>1.44</v>
      </c>
      <c r="Y216" t="n">
        <v>1</v>
      </c>
      <c r="Z216" t="n">
        <v>10</v>
      </c>
    </row>
    <row r="217">
      <c r="A217" t="n">
        <v>9</v>
      </c>
      <c r="B217" t="n">
        <v>90</v>
      </c>
      <c r="C217" t="inlineStr">
        <is>
          <t xml:space="preserve">CONCLUIDO	</t>
        </is>
      </c>
      <c r="D217" t="n">
        <v>4.3494</v>
      </c>
      <c r="E217" t="n">
        <v>22.99</v>
      </c>
      <c r="F217" t="n">
        <v>18.72</v>
      </c>
      <c r="G217" t="n">
        <v>21.6</v>
      </c>
      <c r="H217" t="n">
        <v>0.32</v>
      </c>
      <c r="I217" t="n">
        <v>52</v>
      </c>
      <c r="J217" t="n">
        <v>180.07</v>
      </c>
      <c r="K217" t="n">
        <v>52.44</v>
      </c>
      <c r="L217" t="n">
        <v>3.25</v>
      </c>
      <c r="M217" t="n">
        <v>50</v>
      </c>
      <c r="N217" t="n">
        <v>34.38</v>
      </c>
      <c r="O217" t="n">
        <v>22443.18</v>
      </c>
      <c r="P217" t="n">
        <v>227.06</v>
      </c>
      <c r="Q217" t="n">
        <v>1319.29</v>
      </c>
      <c r="R217" t="n">
        <v>108.63</v>
      </c>
      <c r="S217" t="n">
        <v>59.92</v>
      </c>
      <c r="T217" t="n">
        <v>24059.99</v>
      </c>
      <c r="U217" t="n">
        <v>0.55</v>
      </c>
      <c r="V217" t="n">
        <v>0.91</v>
      </c>
      <c r="W217" t="n">
        <v>0.22</v>
      </c>
      <c r="X217" t="n">
        <v>1.44</v>
      </c>
      <c r="Y217" t="n">
        <v>1</v>
      </c>
      <c r="Z217" t="n">
        <v>10</v>
      </c>
    </row>
    <row r="218">
      <c r="A218" t="n">
        <v>10</v>
      </c>
      <c r="B218" t="n">
        <v>90</v>
      </c>
      <c r="C218" t="inlineStr">
        <is>
          <t xml:space="preserve">CONCLUIDO	</t>
        </is>
      </c>
      <c r="D218" t="n">
        <v>4.3724</v>
      </c>
      <c r="E218" t="n">
        <v>22.87</v>
      </c>
      <c r="F218" t="n">
        <v>18.74</v>
      </c>
      <c r="G218" t="n">
        <v>23.43</v>
      </c>
      <c r="H218" t="n">
        <v>0.34</v>
      </c>
      <c r="I218" t="n">
        <v>48</v>
      </c>
      <c r="J218" t="n">
        <v>180.45</v>
      </c>
      <c r="K218" t="n">
        <v>52.44</v>
      </c>
      <c r="L218" t="n">
        <v>3.5</v>
      </c>
      <c r="M218" t="n">
        <v>46</v>
      </c>
      <c r="N218" t="n">
        <v>34.51</v>
      </c>
      <c r="O218" t="n">
        <v>22489.16</v>
      </c>
      <c r="P218" t="n">
        <v>225.95</v>
      </c>
      <c r="Q218" t="n">
        <v>1319.15</v>
      </c>
      <c r="R218" t="n">
        <v>108.65</v>
      </c>
      <c r="S218" t="n">
        <v>59.92</v>
      </c>
      <c r="T218" t="n">
        <v>24089.66</v>
      </c>
      <c r="U218" t="n">
        <v>0.55</v>
      </c>
      <c r="V218" t="n">
        <v>0.91</v>
      </c>
      <c r="W218" t="n">
        <v>0.25</v>
      </c>
      <c r="X218" t="n">
        <v>1.47</v>
      </c>
      <c r="Y218" t="n">
        <v>1</v>
      </c>
      <c r="Z218" t="n">
        <v>10</v>
      </c>
    </row>
    <row r="219">
      <c r="A219" t="n">
        <v>11</v>
      </c>
      <c r="B219" t="n">
        <v>90</v>
      </c>
      <c r="C219" t="inlineStr">
        <is>
          <t xml:space="preserve">CONCLUIDO	</t>
        </is>
      </c>
      <c r="D219" t="n">
        <v>4.4371</v>
      </c>
      <c r="E219" t="n">
        <v>22.54</v>
      </c>
      <c r="F219" t="n">
        <v>18.55</v>
      </c>
      <c r="G219" t="n">
        <v>25.3</v>
      </c>
      <c r="H219" t="n">
        <v>0.37</v>
      </c>
      <c r="I219" t="n">
        <v>44</v>
      </c>
      <c r="J219" t="n">
        <v>180.82</v>
      </c>
      <c r="K219" t="n">
        <v>52.44</v>
      </c>
      <c r="L219" t="n">
        <v>3.75</v>
      </c>
      <c r="M219" t="n">
        <v>42</v>
      </c>
      <c r="N219" t="n">
        <v>34.63</v>
      </c>
      <c r="O219" t="n">
        <v>22535.19</v>
      </c>
      <c r="P219" t="n">
        <v>221.96</v>
      </c>
      <c r="Q219" t="n">
        <v>1319.16</v>
      </c>
      <c r="R219" t="n">
        <v>102.34</v>
      </c>
      <c r="S219" t="n">
        <v>59.92</v>
      </c>
      <c r="T219" t="n">
        <v>20955.81</v>
      </c>
      <c r="U219" t="n">
        <v>0.59</v>
      </c>
      <c r="V219" t="n">
        <v>0.92</v>
      </c>
      <c r="W219" t="n">
        <v>0.23</v>
      </c>
      <c r="X219" t="n">
        <v>1.27</v>
      </c>
      <c r="Y219" t="n">
        <v>1</v>
      </c>
      <c r="Z219" t="n">
        <v>10</v>
      </c>
    </row>
    <row r="220">
      <c r="A220" t="n">
        <v>12</v>
      </c>
      <c r="B220" t="n">
        <v>90</v>
      </c>
      <c r="C220" t="inlineStr">
        <is>
          <t xml:space="preserve">CONCLUIDO	</t>
        </is>
      </c>
      <c r="D220" t="n">
        <v>4.4785</v>
      </c>
      <c r="E220" t="n">
        <v>22.33</v>
      </c>
      <c r="F220" t="n">
        <v>18.45</v>
      </c>
      <c r="G220" t="n">
        <v>27</v>
      </c>
      <c r="H220" t="n">
        <v>0.39</v>
      </c>
      <c r="I220" t="n">
        <v>41</v>
      </c>
      <c r="J220" t="n">
        <v>181.19</v>
      </c>
      <c r="K220" t="n">
        <v>52.44</v>
      </c>
      <c r="L220" t="n">
        <v>4</v>
      </c>
      <c r="M220" t="n">
        <v>39</v>
      </c>
      <c r="N220" t="n">
        <v>34.75</v>
      </c>
      <c r="O220" t="n">
        <v>22581.25</v>
      </c>
      <c r="P220" t="n">
        <v>218.95</v>
      </c>
      <c r="Q220" t="n">
        <v>1319.16</v>
      </c>
      <c r="R220" t="n">
        <v>98.88</v>
      </c>
      <c r="S220" t="n">
        <v>59.92</v>
      </c>
      <c r="T220" t="n">
        <v>19241.33</v>
      </c>
      <c r="U220" t="n">
        <v>0.61</v>
      </c>
      <c r="V220" t="n">
        <v>0.92</v>
      </c>
      <c r="W220" t="n">
        <v>0.23</v>
      </c>
      <c r="X220" t="n">
        <v>1.17</v>
      </c>
      <c r="Y220" t="n">
        <v>1</v>
      </c>
      <c r="Z220" t="n">
        <v>10</v>
      </c>
    </row>
    <row r="221">
      <c r="A221" t="n">
        <v>13</v>
      </c>
      <c r="B221" t="n">
        <v>90</v>
      </c>
      <c r="C221" t="inlineStr">
        <is>
          <t xml:space="preserve">CONCLUIDO	</t>
        </is>
      </c>
      <c r="D221" t="n">
        <v>4.5196</v>
      </c>
      <c r="E221" t="n">
        <v>22.13</v>
      </c>
      <c r="F221" t="n">
        <v>18.35</v>
      </c>
      <c r="G221" t="n">
        <v>28.98</v>
      </c>
      <c r="H221" t="n">
        <v>0.42</v>
      </c>
      <c r="I221" t="n">
        <v>38</v>
      </c>
      <c r="J221" t="n">
        <v>181.57</v>
      </c>
      <c r="K221" t="n">
        <v>52.44</v>
      </c>
      <c r="L221" t="n">
        <v>4.25</v>
      </c>
      <c r="M221" t="n">
        <v>36</v>
      </c>
      <c r="N221" t="n">
        <v>34.88</v>
      </c>
      <c r="O221" t="n">
        <v>22627.36</v>
      </c>
      <c r="P221" t="n">
        <v>216.09</v>
      </c>
      <c r="Q221" t="n">
        <v>1319.1</v>
      </c>
      <c r="R221" t="n">
        <v>95.84</v>
      </c>
      <c r="S221" t="n">
        <v>59.92</v>
      </c>
      <c r="T221" t="n">
        <v>17735.63</v>
      </c>
      <c r="U221" t="n">
        <v>0.63</v>
      </c>
      <c r="V221" t="n">
        <v>0.93</v>
      </c>
      <c r="W221" t="n">
        <v>0.23</v>
      </c>
      <c r="X221" t="n">
        <v>1.08</v>
      </c>
      <c r="Y221" t="n">
        <v>1</v>
      </c>
      <c r="Z221" t="n">
        <v>10</v>
      </c>
    </row>
    <row r="222">
      <c r="A222" t="n">
        <v>14</v>
      </c>
      <c r="B222" t="n">
        <v>90</v>
      </c>
      <c r="C222" t="inlineStr">
        <is>
          <t xml:space="preserve">CONCLUIDO	</t>
        </is>
      </c>
      <c r="D222" t="n">
        <v>4.5634</v>
      </c>
      <c r="E222" t="n">
        <v>21.91</v>
      </c>
      <c r="F222" t="n">
        <v>18.25</v>
      </c>
      <c r="G222" t="n">
        <v>31.28</v>
      </c>
      <c r="H222" t="n">
        <v>0.44</v>
      </c>
      <c r="I222" t="n">
        <v>35</v>
      </c>
      <c r="J222" t="n">
        <v>181.94</v>
      </c>
      <c r="K222" t="n">
        <v>52.44</v>
      </c>
      <c r="L222" t="n">
        <v>4.5</v>
      </c>
      <c r="M222" t="n">
        <v>33</v>
      </c>
      <c r="N222" t="n">
        <v>35</v>
      </c>
      <c r="O222" t="n">
        <v>22673.63</v>
      </c>
      <c r="P222" t="n">
        <v>213.33</v>
      </c>
      <c r="Q222" t="n">
        <v>1319.12</v>
      </c>
      <c r="R222" t="n">
        <v>92.28</v>
      </c>
      <c r="S222" t="n">
        <v>59.92</v>
      </c>
      <c r="T222" t="n">
        <v>15970.61</v>
      </c>
      <c r="U222" t="n">
        <v>0.65</v>
      </c>
      <c r="V222" t="n">
        <v>0.93</v>
      </c>
      <c r="W222" t="n">
        <v>0.22</v>
      </c>
      <c r="X222" t="n">
        <v>0.97</v>
      </c>
      <c r="Y222" t="n">
        <v>1</v>
      </c>
      <c r="Z222" t="n">
        <v>10</v>
      </c>
    </row>
    <row r="223">
      <c r="A223" t="n">
        <v>15</v>
      </c>
      <c r="B223" t="n">
        <v>90</v>
      </c>
      <c r="C223" t="inlineStr">
        <is>
          <t xml:space="preserve">CONCLUIDO	</t>
        </is>
      </c>
      <c r="D223" t="n">
        <v>4.5929</v>
      </c>
      <c r="E223" t="n">
        <v>21.77</v>
      </c>
      <c r="F223" t="n">
        <v>18.18</v>
      </c>
      <c r="G223" t="n">
        <v>33.05</v>
      </c>
      <c r="H223" t="n">
        <v>0.46</v>
      </c>
      <c r="I223" t="n">
        <v>33</v>
      </c>
      <c r="J223" t="n">
        <v>182.32</v>
      </c>
      <c r="K223" t="n">
        <v>52.44</v>
      </c>
      <c r="L223" t="n">
        <v>4.75</v>
      </c>
      <c r="M223" t="n">
        <v>31</v>
      </c>
      <c r="N223" t="n">
        <v>35.12</v>
      </c>
      <c r="O223" t="n">
        <v>22719.83</v>
      </c>
      <c r="P223" t="n">
        <v>210.45</v>
      </c>
      <c r="Q223" t="n">
        <v>1319.14</v>
      </c>
      <c r="R223" t="n">
        <v>89.97</v>
      </c>
      <c r="S223" t="n">
        <v>59.92</v>
      </c>
      <c r="T223" t="n">
        <v>14823.12</v>
      </c>
      <c r="U223" t="n">
        <v>0.67</v>
      </c>
      <c r="V223" t="n">
        <v>0.93</v>
      </c>
      <c r="W223" t="n">
        <v>0.22</v>
      </c>
      <c r="X223" t="n">
        <v>0.9</v>
      </c>
      <c r="Y223" t="n">
        <v>1</v>
      </c>
      <c r="Z223" t="n">
        <v>10</v>
      </c>
    </row>
    <row r="224">
      <c r="A224" t="n">
        <v>16</v>
      </c>
      <c r="B224" t="n">
        <v>90</v>
      </c>
      <c r="C224" t="inlineStr">
        <is>
          <t xml:space="preserve">CONCLUIDO	</t>
        </is>
      </c>
      <c r="D224" t="n">
        <v>4.6187</v>
      </c>
      <c r="E224" t="n">
        <v>21.65</v>
      </c>
      <c r="F224" t="n">
        <v>18.13</v>
      </c>
      <c r="G224" t="n">
        <v>35.09</v>
      </c>
      <c r="H224" t="n">
        <v>0.49</v>
      </c>
      <c r="I224" t="n">
        <v>31</v>
      </c>
      <c r="J224" t="n">
        <v>182.69</v>
      </c>
      <c r="K224" t="n">
        <v>52.44</v>
      </c>
      <c r="L224" t="n">
        <v>5</v>
      </c>
      <c r="M224" t="n">
        <v>29</v>
      </c>
      <c r="N224" t="n">
        <v>35.25</v>
      </c>
      <c r="O224" t="n">
        <v>22766.06</v>
      </c>
      <c r="P224" t="n">
        <v>208.26</v>
      </c>
      <c r="Q224" t="n">
        <v>1319.08</v>
      </c>
      <c r="R224" t="n">
        <v>88.31</v>
      </c>
      <c r="S224" t="n">
        <v>59.92</v>
      </c>
      <c r="T224" t="n">
        <v>14003.46</v>
      </c>
      <c r="U224" t="n">
        <v>0.68</v>
      </c>
      <c r="V224" t="n">
        <v>0.9399999999999999</v>
      </c>
      <c r="W224" t="n">
        <v>0.21</v>
      </c>
      <c r="X224" t="n">
        <v>0.85</v>
      </c>
      <c r="Y224" t="n">
        <v>1</v>
      </c>
      <c r="Z224" t="n">
        <v>10</v>
      </c>
    </row>
    <row r="225">
      <c r="A225" t="n">
        <v>17</v>
      </c>
      <c r="B225" t="n">
        <v>90</v>
      </c>
      <c r="C225" t="inlineStr">
        <is>
          <t xml:space="preserve">CONCLUIDO	</t>
        </is>
      </c>
      <c r="D225" t="n">
        <v>4.6351</v>
      </c>
      <c r="E225" t="n">
        <v>21.57</v>
      </c>
      <c r="F225" t="n">
        <v>18.09</v>
      </c>
      <c r="G225" t="n">
        <v>36.17</v>
      </c>
      <c r="H225" t="n">
        <v>0.51</v>
      </c>
      <c r="I225" t="n">
        <v>30</v>
      </c>
      <c r="J225" t="n">
        <v>183.07</v>
      </c>
      <c r="K225" t="n">
        <v>52.44</v>
      </c>
      <c r="L225" t="n">
        <v>5.25</v>
      </c>
      <c r="M225" t="n">
        <v>28</v>
      </c>
      <c r="N225" t="n">
        <v>35.37</v>
      </c>
      <c r="O225" t="n">
        <v>22812.34</v>
      </c>
      <c r="P225" t="n">
        <v>205.91</v>
      </c>
      <c r="Q225" t="n">
        <v>1319.15</v>
      </c>
      <c r="R225" t="n">
        <v>86.98</v>
      </c>
      <c r="S225" t="n">
        <v>59.92</v>
      </c>
      <c r="T225" t="n">
        <v>13346.8</v>
      </c>
      <c r="U225" t="n">
        <v>0.6899999999999999</v>
      </c>
      <c r="V225" t="n">
        <v>0.9399999999999999</v>
      </c>
      <c r="W225" t="n">
        <v>0.21</v>
      </c>
      <c r="X225" t="n">
        <v>0.8100000000000001</v>
      </c>
      <c r="Y225" t="n">
        <v>1</v>
      </c>
      <c r="Z225" t="n">
        <v>10</v>
      </c>
    </row>
    <row r="226">
      <c r="A226" t="n">
        <v>18</v>
      </c>
      <c r="B226" t="n">
        <v>90</v>
      </c>
      <c r="C226" t="inlineStr">
        <is>
          <t xml:space="preserve">CONCLUIDO	</t>
        </is>
      </c>
      <c r="D226" t="n">
        <v>4.6668</v>
      </c>
      <c r="E226" t="n">
        <v>21.43</v>
      </c>
      <c r="F226" t="n">
        <v>18.01</v>
      </c>
      <c r="G226" t="n">
        <v>38.6</v>
      </c>
      <c r="H226" t="n">
        <v>0.53</v>
      </c>
      <c r="I226" t="n">
        <v>28</v>
      </c>
      <c r="J226" t="n">
        <v>183.44</v>
      </c>
      <c r="K226" t="n">
        <v>52.44</v>
      </c>
      <c r="L226" t="n">
        <v>5.5</v>
      </c>
      <c r="M226" t="n">
        <v>26</v>
      </c>
      <c r="N226" t="n">
        <v>35.5</v>
      </c>
      <c r="O226" t="n">
        <v>22858.66</v>
      </c>
      <c r="P226" t="n">
        <v>203.1</v>
      </c>
      <c r="Q226" t="n">
        <v>1319.2</v>
      </c>
      <c r="R226" t="n">
        <v>84.34999999999999</v>
      </c>
      <c r="S226" t="n">
        <v>59.92</v>
      </c>
      <c r="T226" t="n">
        <v>12041.13</v>
      </c>
      <c r="U226" t="n">
        <v>0.71</v>
      </c>
      <c r="V226" t="n">
        <v>0.9399999999999999</v>
      </c>
      <c r="W226" t="n">
        <v>0.21</v>
      </c>
      <c r="X226" t="n">
        <v>0.73</v>
      </c>
      <c r="Y226" t="n">
        <v>1</v>
      </c>
      <c r="Z226" t="n">
        <v>10</v>
      </c>
    </row>
    <row r="227">
      <c r="A227" t="n">
        <v>19</v>
      </c>
      <c r="B227" t="n">
        <v>90</v>
      </c>
      <c r="C227" t="inlineStr">
        <is>
          <t xml:space="preserve">CONCLUIDO	</t>
        </is>
      </c>
      <c r="D227" t="n">
        <v>4.6959</v>
      </c>
      <c r="E227" t="n">
        <v>21.3</v>
      </c>
      <c r="F227" t="n">
        <v>17.95</v>
      </c>
      <c r="G227" t="n">
        <v>41.42</v>
      </c>
      <c r="H227" t="n">
        <v>0.55</v>
      </c>
      <c r="I227" t="n">
        <v>26</v>
      </c>
      <c r="J227" t="n">
        <v>183.82</v>
      </c>
      <c r="K227" t="n">
        <v>52.44</v>
      </c>
      <c r="L227" t="n">
        <v>5.75</v>
      </c>
      <c r="M227" t="n">
        <v>24</v>
      </c>
      <c r="N227" t="n">
        <v>35.63</v>
      </c>
      <c r="O227" t="n">
        <v>22905.03</v>
      </c>
      <c r="P227" t="n">
        <v>200.46</v>
      </c>
      <c r="Q227" t="n">
        <v>1319.12</v>
      </c>
      <c r="R227" t="n">
        <v>82.95999999999999</v>
      </c>
      <c r="S227" t="n">
        <v>59.92</v>
      </c>
      <c r="T227" t="n">
        <v>11356.39</v>
      </c>
      <c r="U227" t="n">
        <v>0.72</v>
      </c>
      <c r="V227" t="n">
        <v>0.95</v>
      </c>
      <c r="W227" t="n">
        <v>0.19</v>
      </c>
      <c r="X227" t="n">
        <v>0.67</v>
      </c>
      <c r="Y227" t="n">
        <v>1</v>
      </c>
      <c r="Z227" t="n">
        <v>10</v>
      </c>
    </row>
    <row r="228">
      <c r="A228" t="n">
        <v>20</v>
      </c>
      <c r="B228" t="n">
        <v>90</v>
      </c>
      <c r="C228" t="inlineStr">
        <is>
          <t xml:space="preserve">CONCLUIDO	</t>
        </is>
      </c>
      <c r="D228" t="n">
        <v>4.6962</v>
      </c>
      <c r="E228" t="n">
        <v>21.29</v>
      </c>
      <c r="F228" t="n">
        <v>17.98</v>
      </c>
      <c r="G228" t="n">
        <v>43.16</v>
      </c>
      <c r="H228" t="n">
        <v>0.58</v>
      </c>
      <c r="I228" t="n">
        <v>25</v>
      </c>
      <c r="J228" t="n">
        <v>184.19</v>
      </c>
      <c r="K228" t="n">
        <v>52.44</v>
      </c>
      <c r="L228" t="n">
        <v>6</v>
      </c>
      <c r="M228" t="n">
        <v>23</v>
      </c>
      <c r="N228" t="n">
        <v>35.75</v>
      </c>
      <c r="O228" t="n">
        <v>22951.43</v>
      </c>
      <c r="P228" t="n">
        <v>199.67</v>
      </c>
      <c r="Q228" t="n">
        <v>1319.17</v>
      </c>
      <c r="R228" t="n">
        <v>83.76000000000001</v>
      </c>
      <c r="S228" t="n">
        <v>59.92</v>
      </c>
      <c r="T228" t="n">
        <v>11761.87</v>
      </c>
      <c r="U228" t="n">
        <v>0.72</v>
      </c>
      <c r="V228" t="n">
        <v>0.9399999999999999</v>
      </c>
      <c r="W228" t="n">
        <v>0.2</v>
      </c>
      <c r="X228" t="n">
        <v>0.71</v>
      </c>
      <c r="Y228" t="n">
        <v>1</v>
      </c>
      <c r="Z228" t="n">
        <v>10</v>
      </c>
    </row>
    <row r="229">
      <c r="A229" t="n">
        <v>21</v>
      </c>
      <c r="B229" t="n">
        <v>90</v>
      </c>
      <c r="C229" t="inlineStr">
        <is>
          <t xml:space="preserve">CONCLUIDO	</t>
        </is>
      </c>
      <c r="D229" t="n">
        <v>4.7105</v>
      </c>
      <c r="E229" t="n">
        <v>21.23</v>
      </c>
      <c r="F229" t="n">
        <v>17.96</v>
      </c>
      <c r="G229" t="n">
        <v>44.89</v>
      </c>
      <c r="H229" t="n">
        <v>0.6</v>
      </c>
      <c r="I229" t="n">
        <v>24</v>
      </c>
      <c r="J229" t="n">
        <v>184.57</v>
      </c>
      <c r="K229" t="n">
        <v>52.44</v>
      </c>
      <c r="L229" t="n">
        <v>6.25</v>
      </c>
      <c r="M229" t="n">
        <v>22</v>
      </c>
      <c r="N229" t="n">
        <v>35.88</v>
      </c>
      <c r="O229" t="n">
        <v>22997.88</v>
      </c>
      <c r="P229" t="n">
        <v>197.51</v>
      </c>
      <c r="Q229" t="n">
        <v>1319.15</v>
      </c>
      <c r="R229" t="n">
        <v>82.8</v>
      </c>
      <c r="S229" t="n">
        <v>59.92</v>
      </c>
      <c r="T229" t="n">
        <v>11282.7</v>
      </c>
      <c r="U229" t="n">
        <v>0.72</v>
      </c>
      <c r="V229" t="n">
        <v>0.95</v>
      </c>
      <c r="W229" t="n">
        <v>0.2</v>
      </c>
      <c r="X229" t="n">
        <v>0.68</v>
      </c>
      <c r="Y229" t="n">
        <v>1</v>
      </c>
      <c r="Z229" t="n">
        <v>10</v>
      </c>
    </row>
    <row r="230">
      <c r="A230" t="n">
        <v>22</v>
      </c>
      <c r="B230" t="n">
        <v>90</v>
      </c>
      <c r="C230" t="inlineStr">
        <is>
          <t xml:space="preserve">CONCLUIDO	</t>
        </is>
      </c>
      <c r="D230" t="n">
        <v>4.7281</v>
      </c>
      <c r="E230" t="n">
        <v>21.15</v>
      </c>
      <c r="F230" t="n">
        <v>17.91</v>
      </c>
      <c r="G230" t="n">
        <v>46.73</v>
      </c>
      <c r="H230" t="n">
        <v>0.62</v>
      </c>
      <c r="I230" t="n">
        <v>23</v>
      </c>
      <c r="J230" t="n">
        <v>184.95</v>
      </c>
      <c r="K230" t="n">
        <v>52.44</v>
      </c>
      <c r="L230" t="n">
        <v>6.5</v>
      </c>
      <c r="M230" t="n">
        <v>21</v>
      </c>
      <c r="N230" t="n">
        <v>36.01</v>
      </c>
      <c r="O230" t="n">
        <v>23044.38</v>
      </c>
      <c r="P230" t="n">
        <v>194.57</v>
      </c>
      <c r="Q230" t="n">
        <v>1319.16</v>
      </c>
      <c r="R230" t="n">
        <v>81.42</v>
      </c>
      <c r="S230" t="n">
        <v>59.92</v>
      </c>
      <c r="T230" t="n">
        <v>10599.74</v>
      </c>
      <c r="U230" t="n">
        <v>0.74</v>
      </c>
      <c r="V230" t="n">
        <v>0.95</v>
      </c>
      <c r="W230" t="n">
        <v>0.2</v>
      </c>
      <c r="X230" t="n">
        <v>0.63</v>
      </c>
      <c r="Y230" t="n">
        <v>1</v>
      </c>
      <c r="Z230" t="n">
        <v>10</v>
      </c>
    </row>
    <row r="231">
      <c r="A231" t="n">
        <v>23</v>
      </c>
      <c r="B231" t="n">
        <v>90</v>
      </c>
      <c r="C231" t="inlineStr">
        <is>
          <t xml:space="preserve">CONCLUIDO	</t>
        </is>
      </c>
      <c r="D231" t="n">
        <v>4.7432</v>
      </c>
      <c r="E231" t="n">
        <v>21.08</v>
      </c>
      <c r="F231" t="n">
        <v>17.88</v>
      </c>
      <c r="G231" t="n">
        <v>48.76</v>
      </c>
      <c r="H231" t="n">
        <v>0.65</v>
      </c>
      <c r="I231" t="n">
        <v>22</v>
      </c>
      <c r="J231" t="n">
        <v>185.33</v>
      </c>
      <c r="K231" t="n">
        <v>52.44</v>
      </c>
      <c r="L231" t="n">
        <v>6.75</v>
      </c>
      <c r="M231" t="n">
        <v>20</v>
      </c>
      <c r="N231" t="n">
        <v>36.13</v>
      </c>
      <c r="O231" t="n">
        <v>23090.91</v>
      </c>
      <c r="P231" t="n">
        <v>192.34</v>
      </c>
      <c r="Q231" t="n">
        <v>1319.15</v>
      </c>
      <c r="R231" t="n">
        <v>80.3</v>
      </c>
      <c r="S231" t="n">
        <v>59.92</v>
      </c>
      <c r="T231" t="n">
        <v>10046.12</v>
      </c>
      <c r="U231" t="n">
        <v>0.75</v>
      </c>
      <c r="V231" t="n">
        <v>0.95</v>
      </c>
      <c r="W231" t="n">
        <v>0.2</v>
      </c>
      <c r="X231" t="n">
        <v>0.6</v>
      </c>
      <c r="Y231" t="n">
        <v>1</v>
      </c>
      <c r="Z231" t="n">
        <v>10</v>
      </c>
    </row>
    <row r="232">
      <c r="A232" t="n">
        <v>24</v>
      </c>
      <c r="B232" t="n">
        <v>90</v>
      </c>
      <c r="C232" t="inlineStr">
        <is>
          <t xml:space="preserve">CONCLUIDO	</t>
        </is>
      </c>
      <c r="D232" t="n">
        <v>4.7578</v>
      </c>
      <c r="E232" t="n">
        <v>21.02</v>
      </c>
      <c r="F232" t="n">
        <v>17.85</v>
      </c>
      <c r="G232" t="n">
        <v>51</v>
      </c>
      <c r="H232" t="n">
        <v>0.67</v>
      </c>
      <c r="I232" t="n">
        <v>21</v>
      </c>
      <c r="J232" t="n">
        <v>185.7</v>
      </c>
      <c r="K232" t="n">
        <v>52.44</v>
      </c>
      <c r="L232" t="n">
        <v>7</v>
      </c>
      <c r="M232" t="n">
        <v>19</v>
      </c>
      <c r="N232" t="n">
        <v>36.26</v>
      </c>
      <c r="O232" t="n">
        <v>23137.49</v>
      </c>
      <c r="P232" t="n">
        <v>190.11</v>
      </c>
      <c r="Q232" t="n">
        <v>1319.1</v>
      </c>
      <c r="R232" t="n">
        <v>79.33</v>
      </c>
      <c r="S232" t="n">
        <v>59.92</v>
      </c>
      <c r="T232" t="n">
        <v>9566.950000000001</v>
      </c>
      <c r="U232" t="n">
        <v>0.76</v>
      </c>
      <c r="V232" t="n">
        <v>0.95</v>
      </c>
      <c r="W232" t="n">
        <v>0.2</v>
      </c>
      <c r="X232" t="n">
        <v>0.57</v>
      </c>
      <c r="Y232" t="n">
        <v>1</v>
      </c>
      <c r="Z232" t="n">
        <v>10</v>
      </c>
    </row>
    <row r="233">
      <c r="A233" t="n">
        <v>25</v>
      </c>
      <c r="B233" t="n">
        <v>90</v>
      </c>
      <c r="C233" t="inlineStr">
        <is>
          <t xml:space="preserve">CONCLUIDO	</t>
        </is>
      </c>
      <c r="D233" t="n">
        <v>4.7766</v>
      </c>
      <c r="E233" t="n">
        <v>20.94</v>
      </c>
      <c r="F233" t="n">
        <v>17.8</v>
      </c>
      <c r="G233" t="n">
        <v>53.41</v>
      </c>
      <c r="H233" t="n">
        <v>0.6899999999999999</v>
      </c>
      <c r="I233" t="n">
        <v>20</v>
      </c>
      <c r="J233" t="n">
        <v>186.08</v>
      </c>
      <c r="K233" t="n">
        <v>52.44</v>
      </c>
      <c r="L233" t="n">
        <v>7.25</v>
      </c>
      <c r="M233" t="n">
        <v>18</v>
      </c>
      <c r="N233" t="n">
        <v>36.39</v>
      </c>
      <c r="O233" t="n">
        <v>23184.11</v>
      </c>
      <c r="P233" t="n">
        <v>186.7</v>
      </c>
      <c r="Q233" t="n">
        <v>1319.08</v>
      </c>
      <c r="R233" t="n">
        <v>77.76000000000001</v>
      </c>
      <c r="S233" t="n">
        <v>59.92</v>
      </c>
      <c r="T233" t="n">
        <v>8784.26</v>
      </c>
      <c r="U233" t="n">
        <v>0.77</v>
      </c>
      <c r="V233" t="n">
        <v>0.95</v>
      </c>
      <c r="W233" t="n">
        <v>0.2</v>
      </c>
      <c r="X233" t="n">
        <v>0.53</v>
      </c>
      <c r="Y233" t="n">
        <v>1</v>
      </c>
      <c r="Z233" t="n">
        <v>10</v>
      </c>
    </row>
    <row r="234">
      <c r="A234" t="n">
        <v>26</v>
      </c>
      <c r="B234" t="n">
        <v>90</v>
      </c>
      <c r="C234" t="inlineStr">
        <is>
          <t xml:space="preserve">CONCLUIDO	</t>
        </is>
      </c>
      <c r="D234" t="n">
        <v>4.7876</v>
      </c>
      <c r="E234" t="n">
        <v>20.89</v>
      </c>
      <c r="F234" t="n">
        <v>17.79</v>
      </c>
      <c r="G234" t="n">
        <v>56.18</v>
      </c>
      <c r="H234" t="n">
        <v>0.71</v>
      </c>
      <c r="I234" t="n">
        <v>19</v>
      </c>
      <c r="J234" t="n">
        <v>186.46</v>
      </c>
      <c r="K234" t="n">
        <v>52.44</v>
      </c>
      <c r="L234" t="n">
        <v>7.5</v>
      </c>
      <c r="M234" t="n">
        <v>17</v>
      </c>
      <c r="N234" t="n">
        <v>36.52</v>
      </c>
      <c r="O234" t="n">
        <v>23230.78</v>
      </c>
      <c r="P234" t="n">
        <v>184.89</v>
      </c>
      <c r="Q234" t="n">
        <v>1319.12</v>
      </c>
      <c r="R234" t="n">
        <v>77.25</v>
      </c>
      <c r="S234" t="n">
        <v>59.92</v>
      </c>
      <c r="T234" t="n">
        <v>8534.790000000001</v>
      </c>
      <c r="U234" t="n">
        <v>0.78</v>
      </c>
      <c r="V234" t="n">
        <v>0.96</v>
      </c>
      <c r="W234" t="n">
        <v>0.2</v>
      </c>
      <c r="X234" t="n">
        <v>0.51</v>
      </c>
      <c r="Y234" t="n">
        <v>1</v>
      </c>
      <c r="Z234" t="n">
        <v>10</v>
      </c>
    </row>
    <row r="235">
      <c r="A235" t="n">
        <v>27</v>
      </c>
      <c r="B235" t="n">
        <v>90</v>
      </c>
      <c r="C235" t="inlineStr">
        <is>
          <t xml:space="preserve">CONCLUIDO	</t>
        </is>
      </c>
      <c r="D235" t="n">
        <v>4.8242</v>
      </c>
      <c r="E235" t="n">
        <v>20.73</v>
      </c>
      <c r="F235" t="n">
        <v>17.67</v>
      </c>
      <c r="G235" t="n">
        <v>58.89</v>
      </c>
      <c r="H235" t="n">
        <v>0.74</v>
      </c>
      <c r="I235" t="n">
        <v>18</v>
      </c>
      <c r="J235" t="n">
        <v>186.84</v>
      </c>
      <c r="K235" t="n">
        <v>52.44</v>
      </c>
      <c r="L235" t="n">
        <v>7.75</v>
      </c>
      <c r="M235" t="n">
        <v>16</v>
      </c>
      <c r="N235" t="n">
        <v>36.65</v>
      </c>
      <c r="O235" t="n">
        <v>23277.49</v>
      </c>
      <c r="P235" t="n">
        <v>181.15</v>
      </c>
      <c r="Q235" t="n">
        <v>1319.08</v>
      </c>
      <c r="R235" t="n">
        <v>73.40000000000001</v>
      </c>
      <c r="S235" t="n">
        <v>59.92</v>
      </c>
      <c r="T235" t="n">
        <v>6615.41</v>
      </c>
      <c r="U235" t="n">
        <v>0.82</v>
      </c>
      <c r="V235" t="n">
        <v>0.96</v>
      </c>
      <c r="W235" t="n">
        <v>0.18</v>
      </c>
      <c r="X235" t="n">
        <v>0.39</v>
      </c>
      <c r="Y235" t="n">
        <v>1</v>
      </c>
      <c r="Z235" t="n">
        <v>10</v>
      </c>
    </row>
    <row r="236">
      <c r="A236" t="n">
        <v>28</v>
      </c>
      <c r="B236" t="n">
        <v>90</v>
      </c>
      <c r="C236" t="inlineStr">
        <is>
          <t xml:space="preserve">CONCLUIDO	</t>
        </is>
      </c>
      <c r="D236" t="n">
        <v>4.7922</v>
      </c>
      <c r="E236" t="n">
        <v>20.87</v>
      </c>
      <c r="F236" t="n">
        <v>17.81</v>
      </c>
      <c r="G236" t="n">
        <v>59.36</v>
      </c>
      <c r="H236" t="n">
        <v>0.76</v>
      </c>
      <c r="I236" t="n">
        <v>18</v>
      </c>
      <c r="J236" t="n">
        <v>187.22</v>
      </c>
      <c r="K236" t="n">
        <v>52.44</v>
      </c>
      <c r="L236" t="n">
        <v>8</v>
      </c>
      <c r="M236" t="n">
        <v>16</v>
      </c>
      <c r="N236" t="n">
        <v>36.78</v>
      </c>
      <c r="O236" t="n">
        <v>23324.24</v>
      </c>
      <c r="P236" t="n">
        <v>181.07</v>
      </c>
      <c r="Q236" t="n">
        <v>1319.16</v>
      </c>
      <c r="R236" t="n">
        <v>78.15000000000001</v>
      </c>
      <c r="S236" t="n">
        <v>59.92</v>
      </c>
      <c r="T236" t="n">
        <v>8989.870000000001</v>
      </c>
      <c r="U236" t="n">
        <v>0.77</v>
      </c>
      <c r="V236" t="n">
        <v>0.95</v>
      </c>
      <c r="W236" t="n">
        <v>0.19</v>
      </c>
      <c r="X236" t="n">
        <v>0.53</v>
      </c>
      <c r="Y236" t="n">
        <v>1</v>
      </c>
      <c r="Z236" t="n">
        <v>10</v>
      </c>
    </row>
    <row r="237">
      <c r="A237" t="n">
        <v>29</v>
      </c>
      <c r="B237" t="n">
        <v>90</v>
      </c>
      <c r="C237" t="inlineStr">
        <is>
          <t xml:space="preserve">CONCLUIDO	</t>
        </is>
      </c>
      <c r="D237" t="n">
        <v>4.8117</v>
      </c>
      <c r="E237" t="n">
        <v>20.78</v>
      </c>
      <c r="F237" t="n">
        <v>17.76</v>
      </c>
      <c r="G237" t="n">
        <v>62.67</v>
      </c>
      <c r="H237" t="n">
        <v>0.78</v>
      </c>
      <c r="I237" t="n">
        <v>17</v>
      </c>
      <c r="J237" t="n">
        <v>187.6</v>
      </c>
      <c r="K237" t="n">
        <v>52.44</v>
      </c>
      <c r="L237" t="n">
        <v>8.25</v>
      </c>
      <c r="M237" t="n">
        <v>13</v>
      </c>
      <c r="N237" t="n">
        <v>36.9</v>
      </c>
      <c r="O237" t="n">
        <v>23371.04</v>
      </c>
      <c r="P237" t="n">
        <v>178.17</v>
      </c>
      <c r="Q237" t="n">
        <v>1319.09</v>
      </c>
      <c r="R237" t="n">
        <v>76.31</v>
      </c>
      <c r="S237" t="n">
        <v>59.92</v>
      </c>
      <c r="T237" t="n">
        <v>8074.07</v>
      </c>
      <c r="U237" t="n">
        <v>0.79</v>
      </c>
      <c r="V237" t="n">
        <v>0.96</v>
      </c>
      <c r="W237" t="n">
        <v>0.19</v>
      </c>
      <c r="X237" t="n">
        <v>0.48</v>
      </c>
      <c r="Y237" t="n">
        <v>1</v>
      </c>
      <c r="Z237" t="n">
        <v>10</v>
      </c>
    </row>
    <row r="238">
      <c r="A238" t="n">
        <v>30</v>
      </c>
      <c r="B238" t="n">
        <v>90</v>
      </c>
      <c r="C238" t="inlineStr">
        <is>
          <t xml:space="preserve">CONCLUIDO	</t>
        </is>
      </c>
      <c r="D238" t="n">
        <v>4.8302</v>
      </c>
      <c r="E238" t="n">
        <v>20.7</v>
      </c>
      <c r="F238" t="n">
        <v>17.71</v>
      </c>
      <c r="G238" t="n">
        <v>66.43000000000001</v>
      </c>
      <c r="H238" t="n">
        <v>0.8</v>
      </c>
      <c r="I238" t="n">
        <v>16</v>
      </c>
      <c r="J238" t="n">
        <v>187.98</v>
      </c>
      <c r="K238" t="n">
        <v>52.44</v>
      </c>
      <c r="L238" t="n">
        <v>8.5</v>
      </c>
      <c r="M238" t="n">
        <v>8</v>
      </c>
      <c r="N238" t="n">
        <v>37.03</v>
      </c>
      <c r="O238" t="n">
        <v>23417.88</v>
      </c>
      <c r="P238" t="n">
        <v>175.75</v>
      </c>
      <c r="Q238" t="n">
        <v>1319.16</v>
      </c>
      <c r="R238" t="n">
        <v>74.54000000000001</v>
      </c>
      <c r="S238" t="n">
        <v>59.92</v>
      </c>
      <c r="T238" t="n">
        <v>7194.12</v>
      </c>
      <c r="U238" t="n">
        <v>0.8</v>
      </c>
      <c r="V238" t="n">
        <v>0.96</v>
      </c>
      <c r="W238" t="n">
        <v>0.2</v>
      </c>
      <c r="X238" t="n">
        <v>0.44</v>
      </c>
      <c r="Y238" t="n">
        <v>1</v>
      </c>
      <c r="Z238" t="n">
        <v>10</v>
      </c>
    </row>
    <row r="239">
      <c r="A239" t="n">
        <v>31</v>
      </c>
      <c r="B239" t="n">
        <v>90</v>
      </c>
      <c r="C239" t="inlineStr">
        <is>
          <t xml:space="preserve">CONCLUIDO	</t>
        </is>
      </c>
      <c r="D239" t="n">
        <v>4.8289</v>
      </c>
      <c r="E239" t="n">
        <v>20.71</v>
      </c>
      <c r="F239" t="n">
        <v>17.72</v>
      </c>
      <c r="G239" t="n">
        <v>66.45</v>
      </c>
      <c r="H239" t="n">
        <v>0.82</v>
      </c>
      <c r="I239" t="n">
        <v>16</v>
      </c>
      <c r="J239" t="n">
        <v>188.36</v>
      </c>
      <c r="K239" t="n">
        <v>52.44</v>
      </c>
      <c r="L239" t="n">
        <v>8.75</v>
      </c>
      <c r="M239" t="n">
        <v>3</v>
      </c>
      <c r="N239" t="n">
        <v>37.16</v>
      </c>
      <c r="O239" t="n">
        <v>23464.76</v>
      </c>
      <c r="P239" t="n">
        <v>175.73</v>
      </c>
      <c r="Q239" t="n">
        <v>1319.13</v>
      </c>
      <c r="R239" t="n">
        <v>74.53</v>
      </c>
      <c r="S239" t="n">
        <v>59.92</v>
      </c>
      <c r="T239" t="n">
        <v>7192.01</v>
      </c>
      <c r="U239" t="n">
        <v>0.8</v>
      </c>
      <c r="V239" t="n">
        <v>0.96</v>
      </c>
      <c r="W239" t="n">
        <v>0.2</v>
      </c>
      <c r="X239" t="n">
        <v>0.44</v>
      </c>
      <c r="Y239" t="n">
        <v>1</v>
      </c>
      <c r="Z239" t="n">
        <v>10</v>
      </c>
    </row>
    <row r="240">
      <c r="A240" t="n">
        <v>32</v>
      </c>
      <c r="B240" t="n">
        <v>90</v>
      </c>
      <c r="C240" t="inlineStr">
        <is>
          <t xml:space="preserve">CONCLUIDO	</t>
        </is>
      </c>
      <c r="D240" t="n">
        <v>4.8286</v>
      </c>
      <c r="E240" t="n">
        <v>20.71</v>
      </c>
      <c r="F240" t="n">
        <v>17.72</v>
      </c>
      <c r="G240" t="n">
        <v>66.45</v>
      </c>
      <c r="H240" t="n">
        <v>0.85</v>
      </c>
      <c r="I240" t="n">
        <v>16</v>
      </c>
      <c r="J240" t="n">
        <v>188.74</v>
      </c>
      <c r="K240" t="n">
        <v>52.44</v>
      </c>
      <c r="L240" t="n">
        <v>9</v>
      </c>
      <c r="M240" t="n">
        <v>0</v>
      </c>
      <c r="N240" t="n">
        <v>37.3</v>
      </c>
      <c r="O240" t="n">
        <v>23511.69</v>
      </c>
      <c r="P240" t="n">
        <v>176.03</v>
      </c>
      <c r="Q240" t="n">
        <v>1319.08</v>
      </c>
      <c r="R240" t="n">
        <v>74.40000000000001</v>
      </c>
      <c r="S240" t="n">
        <v>59.92</v>
      </c>
      <c r="T240" t="n">
        <v>7127.22</v>
      </c>
      <c r="U240" t="n">
        <v>0.8100000000000001</v>
      </c>
      <c r="V240" t="n">
        <v>0.96</v>
      </c>
      <c r="W240" t="n">
        <v>0.21</v>
      </c>
      <c r="X240" t="n">
        <v>0.44</v>
      </c>
      <c r="Y240" t="n">
        <v>1</v>
      </c>
      <c r="Z240" t="n">
        <v>10</v>
      </c>
    </row>
    <row r="241">
      <c r="A241" t="n">
        <v>0</v>
      </c>
      <c r="B241" t="n">
        <v>110</v>
      </c>
      <c r="C241" t="inlineStr">
        <is>
          <t xml:space="preserve">CONCLUIDO	</t>
        </is>
      </c>
      <c r="D241" t="n">
        <v>2.5459</v>
      </c>
      <c r="E241" t="n">
        <v>39.28</v>
      </c>
      <c r="F241" t="n">
        <v>25.31</v>
      </c>
      <c r="G241" t="n">
        <v>5.64</v>
      </c>
      <c r="H241" t="n">
        <v>0.08</v>
      </c>
      <c r="I241" t="n">
        <v>269</v>
      </c>
      <c r="J241" t="n">
        <v>213.37</v>
      </c>
      <c r="K241" t="n">
        <v>56.13</v>
      </c>
      <c r="L241" t="n">
        <v>1</v>
      </c>
      <c r="M241" t="n">
        <v>267</v>
      </c>
      <c r="N241" t="n">
        <v>46.25</v>
      </c>
      <c r="O241" t="n">
        <v>26550.29</v>
      </c>
      <c r="P241" t="n">
        <v>369.91</v>
      </c>
      <c r="Q241" t="n">
        <v>1319.62</v>
      </c>
      <c r="R241" t="n">
        <v>323.4</v>
      </c>
      <c r="S241" t="n">
        <v>59.92</v>
      </c>
      <c r="T241" t="n">
        <v>130360.08</v>
      </c>
      <c r="U241" t="n">
        <v>0.19</v>
      </c>
      <c r="V241" t="n">
        <v>0.67</v>
      </c>
      <c r="W241" t="n">
        <v>0.59</v>
      </c>
      <c r="X241" t="n">
        <v>8.02</v>
      </c>
      <c r="Y241" t="n">
        <v>1</v>
      </c>
      <c r="Z241" t="n">
        <v>10</v>
      </c>
    </row>
    <row r="242">
      <c r="A242" t="n">
        <v>1</v>
      </c>
      <c r="B242" t="n">
        <v>110</v>
      </c>
      <c r="C242" t="inlineStr">
        <is>
          <t xml:space="preserve">CONCLUIDO	</t>
        </is>
      </c>
      <c r="D242" t="n">
        <v>2.9618</v>
      </c>
      <c r="E242" t="n">
        <v>33.76</v>
      </c>
      <c r="F242" t="n">
        <v>22.96</v>
      </c>
      <c r="G242" t="n">
        <v>7.1</v>
      </c>
      <c r="H242" t="n">
        <v>0.1</v>
      </c>
      <c r="I242" t="n">
        <v>194</v>
      </c>
      <c r="J242" t="n">
        <v>213.78</v>
      </c>
      <c r="K242" t="n">
        <v>56.13</v>
      </c>
      <c r="L242" t="n">
        <v>1.25</v>
      </c>
      <c r="M242" t="n">
        <v>192</v>
      </c>
      <c r="N242" t="n">
        <v>46.4</v>
      </c>
      <c r="O242" t="n">
        <v>26600.32</v>
      </c>
      <c r="P242" t="n">
        <v>333.91</v>
      </c>
      <c r="Q242" t="n">
        <v>1319.42</v>
      </c>
      <c r="R242" t="n">
        <v>246.46</v>
      </c>
      <c r="S242" t="n">
        <v>59.92</v>
      </c>
      <c r="T242" t="n">
        <v>92262.69</v>
      </c>
      <c r="U242" t="n">
        <v>0.24</v>
      </c>
      <c r="V242" t="n">
        <v>0.74</v>
      </c>
      <c r="W242" t="n">
        <v>0.47</v>
      </c>
      <c r="X242" t="n">
        <v>5.68</v>
      </c>
      <c r="Y242" t="n">
        <v>1</v>
      </c>
      <c r="Z242" t="n">
        <v>10</v>
      </c>
    </row>
    <row r="243">
      <c r="A243" t="n">
        <v>2</v>
      </c>
      <c r="B243" t="n">
        <v>110</v>
      </c>
      <c r="C243" t="inlineStr">
        <is>
          <t xml:space="preserve">CONCLUIDO	</t>
        </is>
      </c>
      <c r="D243" t="n">
        <v>3.2537</v>
      </c>
      <c r="E243" t="n">
        <v>30.73</v>
      </c>
      <c r="F243" t="n">
        <v>21.7</v>
      </c>
      <c r="G243" t="n">
        <v>8.57</v>
      </c>
      <c r="H243" t="n">
        <v>0.12</v>
      </c>
      <c r="I243" t="n">
        <v>152</v>
      </c>
      <c r="J243" t="n">
        <v>214.19</v>
      </c>
      <c r="K243" t="n">
        <v>56.13</v>
      </c>
      <c r="L243" t="n">
        <v>1.5</v>
      </c>
      <c r="M243" t="n">
        <v>150</v>
      </c>
      <c r="N243" t="n">
        <v>46.56</v>
      </c>
      <c r="O243" t="n">
        <v>26650.41</v>
      </c>
      <c r="P243" t="n">
        <v>314.21</v>
      </c>
      <c r="Q243" t="n">
        <v>1319.39</v>
      </c>
      <c r="R243" t="n">
        <v>204.76</v>
      </c>
      <c r="S243" t="n">
        <v>59.92</v>
      </c>
      <c r="T243" t="n">
        <v>71622.56</v>
      </c>
      <c r="U243" t="n">
        <v>0.29</v>
      </c>
      <c r="V243" t="n">
        <v>0.78</v>
      </c>
      <c r="W243" t="n">
        <v>0.42</v>
      </c>
      <c r="X243" t="n">
        <v>4.42</v>
      </c>
      <c r="Y243" t="n">
        <v>1</v>
      </c>
      <c r="Z243" t="n">
        <v>10</v>
      </c>
    </row>
    <row r="244">
      <c r="A244" t="n">
        <v>3</v>
      </c>
      <c r="B244" t="n">
        <v>110</v>
      </c>
      <c r="C244" t="inlineStr">
        <is>
          <t xml:space="preserve">CONCLUIDO	</t>
        </is>
      </c>
      <c r="D244" t="n">
        <v>3.4766</v>
      </c>
      <c r="E244" t="n">
        <v>28.76</v>
      </c>
      <c r="F244" t="n">
        <v>20.87</v>
      </c>
      <c r="G244" t="n">
        <v>10.02</v>
      </c>
      <c r="H244" t="n">
        <v>0.14</v>
      </c>
      <c r="I244" t="n">
        <v>125</v>
      </c>
      <c r="J244" t="n">
        <v>214.59</v>
      </c>
      <c r="K244" t="n">
        <v>56.13</v>
      </c>
      <c r="L244" t="n">
        <v>1.75</v>
      </c>
      <c r="M244" t="n">
        <v>123</v>
      </c>
      <c r="N244" t="n">
        <v>46.72</v>
      </c>
      <c r="O244" t="n">
        <v>26700.55</v>
      </c>
      <c r="P244" t="n">
        <v>300.85</v>
      </c>
      <c r="Q244" t="n">
        <v>1319.34</v>
      </c>
      <c r="R244" t="n">
        <v>178.11</v>
      </c>
      <c r="S244" t="n">
        <v>59.92</v>
      </c>
      <c r="T244" t="n">
        <v>58434.19</v>
      </c>
      <c r="U244" t="n">
        <v>0.34</v>
      </c>
      <c r="V244" t="n">
        <v>0.8100000000000001</v>
      </c>
      <c r="W244" t="n">
        <v>0.36</v>
      </c>
      <c r="X244" t="n">
        <v>3.59</v>
      </c>
      <c r="Y244" t="n">
        <v>1</v>
      </c>
      <c r="Z244" t="n">
        <v>10</v>
      </c>
    </row>
    <row r="245">
      <c r="A245" t="n">
        <v>4</v>
      </c>
      <c r="B245" t="n">
        <v>110</v>
      </c>
      <c r="C245" t="inlineStr">
        <is>
          <t xml:space="preserve">CONCLUIDO	</t>
        </is>
      </c>
      <c r="D245" t="n">
        <v>3.6492</v>
      </c>
      <c r="E245" t="n">
        <v>27.4</v>
      </c>
      <c r="F245" t="n">
        <v>20.32</v>
      </c>
      <c r="G245" t="n">
        <v>11.5</v>
      </c>
      <c r="H245" t="n">
        <v>0.17</v>
      </c>
      <c r="I245" t="n">
        <v>106</v>
      </c>
      <c r="J245" t="n">
        <v>215</v>
      </c>
      <c r="K245" t="n">
        <v>56.13</v>
      </c>
      <c r="L245" t="n">
        <v>2</v>
      </c>
      <c r="M245" t="n">
        <v>104</v>
      </c>
      <c r="N245" t="n">
        <v>46.87</v>
      </c>
      <c r="O245" t="n">
        <v>26750.75</v>
      </c>
      <c r="P245" t="n">
        <v>291.42</v>
      </c>
      <c r="Q245" t="n">
        <v>1319.18</v>
      </c>
      <c r="R245" t="n">
        <v>159.68</v>
      </c>
      <c r="S245" t="n">
        <v>59.92</v>
      </c>
      <c r="T245" t="n">
        <v>49313.99</v>
      </c>
      <c r="U245" t="n">
        <v>0.38</v>
      </c>
      <c r="V245" t="n">
        <v>0.84</v>
      </c>
      <c r="W245" t="n">
        <v>0.33</v>
      </c>
      <c r="X245" t="n">
        <v>3.04</v>
      </c>
      <c r="Y245" t="n">
        <v>1</v>
      </c>
      <c r="Z245" t="n">
        <v>10</v>
      </c>
    </row>
    <row r="246">
      <c r="A246" t="n">
        <v>5</v>
      </c>
      <c r="B246" t="n">
        <v>110</v>
      </c>
      <c r="C246" t="inlineStr">
        <is>
          <t xml:space="preserve">CONCLUIDO	</t>
        </is>
      </c>
      <c r="D246" t="n">
        <v>3.788</v>
      </c>
      <c r="E246" t="n">
        <v>26.4</v>
      </c>
      <c r="F246" t="n">
        <v>19.9</v>
      </c>
      <c r="G246" t="n">
        <v>12.98</v>
      </c>
      <c r="H246" t="n">
        <v>0.19</v>
      </c>
      <c r="I246" t="n">
        <v>92</v>
      </c>
      <c r="J246" t="n">
        <v>215.41</v>
      </c>
      <c r="K246" t="n">
        <v>56.13</v>
      </c>
      <c r="L246" t="n">
        <v>2.25</v>
      </c>
      <c r="M246" t="n">
        <v>90</v>
      </c>
      <c r="N246" t="n">
        <v>47.03</v>
      </c>
      <c r="O246" t="n">
        <v>26801</v>
      </c>
      <c r="P246" t="n">
        <v>284.18</v>
      </c>
      <c r="Q246" t="n">
        <v>1319.21</v>
      </c>
      <c r="R246" t="n">
        <v>146.17</v>
      </c>
      <c r="S246" t="n">
        <v>59.92</v>
      </c>
      <c r="T246" t="n">
        <v>42632.13</v>
      </c>
      <c r="U246" t="n">
        <v>0.41</v>
      </c>
      <c r="V246" t="n">
        <v>0.85</v>
      </c>
      <c r="W246" t="n">
        <v>0.31</v>
      </c>
      <c r="X246" t="n">
        <v>2.62</v>
      </c>
      <c r="Y246" t="n">
        <v>1</v>
      </c>
      <c r="Z246" t="n">
        <v>10</v>
      </c>
    </row>
    <row r="247">
      <c r="A247" t="n">
        <v>6</v>
      </c>
      <c r="B247" t="n">
        <v>110</v>
      </c>
      <c r="C247" t="inlineStr">
        <is>
          <t xml:space="preserve">CONCLUIDO	</t>
        </is>
      </c>
      <c r="D247" t="n">
        <v>3.9079</v>
      </c>
      <c r="E247" t="n">
        <v>25.59</v>
      </c>
      <c r="F247" t="n">
        <v>19.56</v>
      </c>
      <c r="G247" t="n">
        <v>14.49</v>
      </c>
      <c r="H247" t="n">
        <v>0.21</v>
      </c>
      <c r="I247" t="n">
        <v>81</v>
      </c>
      <c r="J247" t="n">
        <v>215.82</v>
      </c>
      <c r="K247" t="n">
        <v>56.13</v>
      </c>
      <c r="L247" t="n">
        <v>2.5</v>
      </c>
      <c r="M247" t="n">
        <v>79</v>
      </c>
      <c r="N247" t="n">
        <v>47.19</v>
      </c>
      <c r="O247" t="n">
        <v>26851.31</v>
      </c>
      <c r="P247" t="n">
        <v>277.96</v>
      </c>
      <c r="Q247" t="n">
        <v>1319.12</v>
      </c>
      <c r="R247" t="n">
        <v>134.78</v>
      </c>
      <c r="S247" t="n">
        <v>59.92</v>
      </c>
      <c r="T247" t="n">
        <v>36992.24</v>
      </c>
      <c r="U247" t="n">
        <v>0.44</v>
      </c>
      <c r="V247" t="n">
        <v>0.87</v>
      </c>
      <c r="W247" t="n">
        <v>0.3</v>
      </c>
      <c r="X247" t="n">
        <v>2.28</v>
      </c>
      <c r="Y247" t="n">
        <v>1</v>
      </c>
      <c r="Z247" t="n">
        <v>10</v>
      </c>
    </row>
    <row r="248">
      <c r="A248" t="n">
        <v>7</v>
      </c>
      <c r="B248" t="n">
        <v>110</v>
      </c>
      <c r="C248" t="inlineStr">
        <is>
          <t xml:space="preserve">CONCLUIDO	</t>
        </is>
      </c>
      <c r="D248" t="n">
        <v>3.9949</v>
      </c>
      <c r="E248" t="n">
        <v>25.03</v>
      </c>
      <c r="F248" t="n">
        <v>19.34</v>
      </c>
      <c r="G248" t="n">
        <v>15.89</v>
      </c>
      <c r="H248" t="n">
        <v>0.23</v>
      </c>
      <c r="I248" t="n">
        <v>73</v>
      </c>
      <c r="J248" t="n">
        <v>216.22</v>
      </c>
      <c r="K248" t="n">
        <v>56.13</v>
      </c>
      <c r="L248" t="n">
        <v>2.75</v>
      </c>
      <c r="M248" t="n">
        <v>71</v>
      </c>
      <c r="N248" t="n">
        <v>47.35</v>
      </c>
      <c r="O248" t="n">
        <v>26901.66</v>
      </c>
      <c r="P248" t="n">
        <v>273.48</v>
      </c>
      <c r="Q248" t="n">
        <v>1319.21</v>
      </c>
      <c r="R248" t="n">
        <v>127.65</v>
      </c>
      <c r="S248" t="n">
        <v>59.92</v>
      </c>
      <c r="T248" t="n">
        <v>33465.27</v>
      </c>
      <c r="U248" t="n">
        <v>0.47</v>
      </c>
      <c r="V248" t="n">
        <v>0.88</v>
      </c>
      <c r="W248" t="n">
        <v>0.28</v>
      </c>
      <c r="X248" t="n">
        <v>2.06</v>
      </c>
      <c r="Y248" t="n">
        <v>1</v>
      </c>
      <c r="Z248" t="n">
        <v>10</v>
      </c>
    </row>
    <row r="249">
      <c r="A249" t="n">
        <v>8</v>
      </c>
      <c r="B249" t="n">
        <v>110</v>
      </c>
      <c r="C249" t="inlineStr">
        <is>
          <t xml:space="preserve">CONCLUIDO	</t>
        </is>
      </c>
      <c r="D249" t="n">
        <v>4.0808</v>
      </c>
      <c r="E249" t="n">
        <v>24.5</v>
      </c>
      <c r="F249" t="n">
        <v>19.11</v>
      </c>
      <c r="G249" t="n">
        <v>17.37</v>
      </c>
      <c r="H249" t="n">
        <v>0.25</v>
      </c>
      <c r="I249" t="n">
        <v>66</v>
      </c>
      <c r="J249" t="n">
        <v>216.63</v>
      </c>
      <c r="K249" t="n">
        <v>56.13</v>
      </c>
      <c r="L249" t="n">
        <v>3</v>
      </c>
      <c r="M249" t="n">
        <v>64</v>
      </c>
      <c r="N249" t="n">
        <v>47.51</v>
      </c>
      <c r="O249" t="n">
        <v>26952.08</v>
      </c>
      <c r="P249" t="n">
        <v>269</v>
      </c>
      <c r="Q249" t="n">
        <v>1319.16</v>
      </c>
      <c r="R249" t="n">
        <v>119.96</v>
      </c>
      <c r="S249" t="n">
        <v>59.92</v>
      </c>
      <c r="T249" t="n">
        <v>29654.97</v>
      </c>
      <c r="U249" t="n">
        <v>0.5</v>
      </c>
      <c r="V249" t="n">
        <v>0.89</v>
      </c>
      <c r="W249" t="n">
        <v>0.27</v>
      </c>
      <c r="X249" t="n">
        <v>1.83</v>
      </c>
      <c r="Y249" t="n">
        <v>1</v>
      </c>
      <c r="Z249" t="n">
        <v>10</v>
      </c>
    </row>
    <row r="250">
      <c r="A250" t="n">
        <v>9</v>
      </c>
      <c r="B250" t="n">
        <v>110</v>
      </c>
      <c r="C250" t="inlineStr">
        <is>
          <t xml:space="preserve">CONCLUIDO	</t>
        </is>
      </c>
      <c r="D250" t="n">
        <v>4.1577</v>
      </c>
      <c r="E250" t="n">
        <v>24.05</v>
      </c>
      <c r="F250" t="n">
        <v>18.91</v>
      </c>
      <c r="G250" t="n">
        <v>18.91</v>
      </c>
      <c r="H250" t="n">
        <v>0.27</v>
      </c>
      <c r="I250" t="n">
        <v>60</v>
      </c>
      <c r="J250" t="n">
        <v>217.04</v>
      </c>
      <c r="K250" t="n">
        <v>56.13</v>
      </c>
      <c r="L250" t="n">
        <v>3.25</v>
      </c>
      <c r="M250" t="n">
        <v>58</v>
      </c>
      <c r="N250" t="n">
        <v>47.66</v>
      </c>
      <c r="O250" t="n">
        <v>27002.55</v>
      </c>
      <c r="P250" t="n">
        <v>264.92</v>
      </c>
      <c r="Q250" t="n">
        <v>1319.15</v>
      </c>
      <c r="R250" t="n">
        <v>113.45</v>
      </c>
      <c r="S250" t="n">
        <v>59.92</v>
      </c>
      <c r="T250" t="n">
        <v>26428.02</v>
      </c>
      <c r="U250" t="n">
        <v>0.53</v>
      </c>
      <c r="V250" t="n">
        <v>0.9</v>
      </c>
      <c r="W250" t="n">
        <v>0.26</v>
      </c>
      <c r="X250" t="n">
        <v>1.63</v>
      </c>
      <c r="Y250" t="n">
        <v>1</v>
      </c>
      <c r="Z250" t="n">
        <v>10</v>
      </c>
    </row>
    <row r="251">
      <c r="A251" t="n">
        <v>10</v>
      </c>
      <c r="B251" t="n">
        <v>110</v>
      </c>
      <c r="C251" t="inlineStr">
        <is>
          <t xml:space="preserve">CONCLUIDO	</t>
        </is>
      </c>
      <c r="D251" t="n">
        <v>4.2648</v>
      </c>
      <c r="E251" t="n">
        <v>23.45</v>
      </c>
      <c r="F251" t="n">
        <v>18.55</v>
      </c>
      <c r="G251" t="n">
        <v>20.62</v>
      </c>
      <c r="H251" t="n">
        <v>0.29</v>
      </c>
      <c r="I251" t="n">
        <v>54</v>
      </c>
      <c r="J251" t="n">
        <v>217.45</v>
      </c>
      <c r="K251" t="n">
        <v>56.13</v>
      </c>
      <c r="L251" t="n">
        <v>3.5</v>
      </c>
      <c r="M251" t="n">
        <v>52</v>
      </c>
      <c r="N251" t="n">
        <v>47.82</v>
      </c>
      <c r="O251" t="n">
        <v>27053.07</v>
      </c>
      <c r="P251" t="n">
        <v>258.37</v>
      </c>
      <c r="Q251" t="n">
        <v>1319.09</v>
      </c>
      <c r="R251" t="n">
        <v>101.5</v>
      </c>
      <c r="S251" t="n">
        <v>59.92</v>
      </c>
      <c r="T251" t="n">
        <v>20486.84</v>
      </c>
      <c r="U251" t="n">
        <v>0.59</v>
      </c>
      <c r="V251" t="n">
        <v>0.92</v>
      </c>
      <c r="W251" t="n">
        <v>0.25</v>
      </c>
      <c r="X251" t="n">
        <v>1.28</v>
      </c>
      <c r="Y251" t="n">
        <v>1</v>
      </c>
      <c r="Z251" t="n">
        <v>10</v>
      </c>
    </row>
    <row r="252">
      <c r="A252" t="n">
        <v>11</v>
      </c>
      <c r="B252" t="n">
        <v>110</v>
      </c>
      <c r="C252" t="inlineStr">
        <is>
          <t xml:space="preserve">CONCLUIDO	</t>
        </is>
      </c>
      <c r="D252" t="n">
        <v>4.2465</v>
      </c>
      <c r="E252" t="n">
        <v>23.55</v>
      </c>
      <c r="F252" t="n">
        <v>18.78</v>
      </c>
      <c r="G252" t="n">
        <v>22.1</v>
      </c>
      <c r="H252" t="n">
        <v>0.31</v>
      </c>
      <c r="I252" t="n">
        <v>51</v>
      </c>
      <c r="J252" t="n">
        <v>217.86</v>
      </c>
      <c r="K252" t="n">
        <v>56.13</v>
      </c>
      <c r="L252" t="n">
        <v>3.75</v>
      </c>
      <c r="M252" t="n">
        <v>49</v>
      </c>
      <c r="N252" t="n">
        <v>47.98</v>
      </c>
      <c r="O252" t="n">
        <v>27103.65</v>
      </c>
      <c r="P252" t="n">
        <v>260.75</v>
      </c>
      <c r="Q252" t="n">
        <v>1319.25</v>
      </c>
      <c r="R252" t="n">
        <v>111.1</v>
      </c>
      <c r="S252" t="n">
        <v>59.92</v>
      </c>
      <c r="T252" t="n">
        <v>25300.62</v>
      </c>
      <c r="U252" t="n">
        <v>0.54</v>
      </c>
      <c r="V252" t="n">
        <v>0.9</v>
      </c>
      <c r="W252" t="n">
        <v>0.21</v>
      </c>
      <c r="X252" t="n">
        <v>1.5</v>
      </c>
      <c r="Y252" t="n">
        <v>1</v>
      </c>
      <c r="Z252" t="n">
        <v>10</v>
      </c>
    </row>
    <row r="253">
      <c r="A253" t="n">
        <v>12</v>
      </c>
      <c r="B253" t="n">
        <v>110</v>
      </c>
      <c r="C253" t="inlineStr">
        <is>
          <t xml:space="preserve">CONCLUIDO	</t>
        </is>
      </c>
      <c r="D253" t="n">
        <v>4.2769</v>
      </c>
      <c r="E253" t="n">
        <v>23.38</v>
      </c>
      <c r="F253" t="n">
        <v>18.74</v>
      </c>
      <c r="G253" t="n">
        <v>23.43</v>
      </c>
      <c r="H253" t="n">
        <v>0.33</v>
      </c>
      <c r="I253" t="n">
        <v>48</v>
      </c>
      <c r="J253" t="n">
        <v>218.27</v>
      </c>
      <c r="K253" t="n">
        <v>56.13</v>
      </c>
      <c r="L253" t="n">
        <v>4</v>
      </c>
      <c r="M253" t="n">
        <v>46</v>
      </c>
      <c r="N253" t="n">
        <v>48.15</v>
      </c>
      <c r="O253" t="n">
        <v>27154.29</v>
      </c>
      <c r="P253" t="n">
        <v>259.05</v>
      </c>
      <c r="Q253" t="n">
        <v>1319.17</v>
      </c>
      <c r="R253" t="n">
        <v>108.83</v>
      </c>
      <c r="S253" t="n">
        <v>59.92</v>
      </c>
      <c r="T253" t="n">
        <v>24180.53</v>
      </c>
      <c r="U253" t="n">
        <v>0.55</v>
      </c>
      <c r="V253" t="n">
        <v>0.91</v>
      </c>
      <c r="W253" t="n">
        <v>0.24</v>
      </c>
      <c r="X253" t="n">
        <v>1.46</v>
      </c>
      <c r="Y253" t="n">
        <v>1</v>
      </c>
      <c r="Z253" t="n">
        <v>10</v>
      </c>
    </row>
    <row r="254">
      <c r="A254" t="n">
        <v>13</v>
      </c>
      <c r="B254" t="n">
        <v>110</v>
      </c>
      <c r="C254" t="inlineStr">
        <is>
          <t xml:space="preserve">CONCLUIDO	</t>
        </is>
      </c>
      <c r="D254" t="n">
        <v>4.344</v>
      </c>
      <c r="E254" t="n">
        <v>23.02</v>
      </c>
      <c r="F254" t="n">
        <v>18.55</v>
      </c>
      <c r="G254" t="n">
        <v>25.29</v>
      </c>
      <c r="H254" t="n">
        <v>0.35</v>
      </c>
      <c r="I254" t="n">
        <v>44</v>
      </c>
      <c r="J254" t="n">
        <v>218.68</v>
      </c>
      <c r="K254" t="n">
        <v>56.13</v>
      </c>
      <c r="L254" t="n">
        <v>4.25</v>
      </c>
      <c r="M254" t="n">
        <v>42</v>
      </c>
      <c r="N254" t="n">
        <v>48.31</v>
      </c>
      <c r="O254" t="n">
        <v>27204.98</v>
      </c>
      <c r="P254" t="n">
        <v>254.93</v>
      </c>
      <c r="Q254" t="n">
        <v>1319.18</v>
      </c>
      <c r="R254" t="n">
        <v>102.13</v>
      </c>
      <c r="S254" t="n">
        <v>59.92</v>
      </c>
      <c r="T254" t="n">
        <v>20850.31</v>
      </c>
      <c r="U254" t="n">
        <v>0.59</v>
      </c>
      <c r="V254" t="n">
        <v>0.92</v>
      </c>
      <c r="W254" t="n">
        <v>0.24</v>
      </c>
      <c r="X254" t="n">
        <v>1.27</v>
      </c>
      <c r="Y254" t="n">
        <v>1</v>
      </c>
      <c r="Z254" t="n">
        <v>10</v>
      </c>
    </row>
    <row r="255">
      <c r="A255" t="n">
        <v>14</v>
      </c>
      <c r="B255" t="n">
        <v>110</v>
      </c>
      <c r="C255" t="inlineStr">
        <is>
          <t xml:space="preserve">CONCLUIDO	</t>
        </is>
      </c>
      <c r="D255" t="n">
        <v>4.3722</v>
      </c>
      <c r="E255" t="n">
        <v>22.87</v>
      </c>
      <c r="F255" t="n">
        <v>18.49</v>
      </c>
      <c r="G255" t="n">
        <v>26.41</v>
      </c>
      <c r="H255" t="n">
        <v>0.36</v>
      </c>
      <c r="I255" t="n">
        <v>42</v>
      </c>
      <c r="J255" t="n">
        <v>219.09</v>
      </c>
      <c r="K255" t="n">
        <v>56.13</v>
      </c>
      <c r="L255" t="n">
        <v>4.5</v>
      </c>
      <c r="M255" t="n">
        <v>40</v>
      </c>
      <c r="N255" t="n">
        <v>48.47</v>
      </c>
      <c r="O255" t="n">
        <v>27255.72</v>
      </c>
      <c r="P255" t="n">
        <v>253.03</v>
      </c>
      <c r="Q255" t="n">
        <v>1319.13</v>
      </c>
      <c r="R255" t="n">
        <v>100.05</v>
      </c>
      <c r="S255" t="n">
        <v>59.92</v>
      </c>
      <c r="T255" t="n">
        <v>19820.54</v>
      </c>
      <c r="U255" t="n">
        <v>0.6</v>
      </c>
      <c r="V255" t="n">
        <v>0.92</v>
      </c>
      <c r="W255" t="n">
        <v>0.23</v>
      </c>
      <c r="X255" t="n">
        <v>1.21</v>
      </c>
      <c r="Y255" t="n">
        <v>1</v>
      </c>
      <c r="Z255" t="n">
        <v>10</v>
      </c>
    </row>
    <row r="256">
      <c r="A256" t="n">
        <v>15</v>
      </c>
      <c r="B256" t="n">
        <v>110</v>
      </c>
      <c r="C256" t="inlineStr">
        <is>
          <t xml:space="preserve">CONCLUIDO	</t>
        </is>
      </c>
      <c r="D256" t="n">
        <v>4.4188</v>
      </c>
      <c r="E256" t="n">
        <v>22.63</v>
      </c>
      <c r="F256" t="n">
        <v>18.37</v>
      </c>
      <c r="G256" t="n">
        <v>28.26</v>
      </c>
      <c r="H256" t="n">
        <v>0.38</v>
      </c>
      <c r="I256" t="n">
        <v>39</v>
      </c>
      <c r="J256" t="n">
        <v>219.51</v>
      </c>
      <c r="K256" t="n">
        <v>56.13</v>
      </c>
      <c r="L256" t="n">
        <v>4.75</v>
      </c>
      <c r="M256" t="n">
        <v>37</v>
      </c>
      <c r="N256" t="n">
        <v>48.63</v>
      </c>
      <c r="O256" t="n">
        <v>27306.53</v>
      </c>
      <c r="P256" t="n">
        <v>249.95</v>
      </c>
      <c r="Q256" t="n">
        <v>1319.1</v>
      </c>
      <c r="R256" t="n">
        <v>96.18000000000001</v>
      </c>
      <c r="S256" t="n">
        <v>59.92</v>
      </c>
      <c r="T256" t="n">
        <v>17898.32</v>
      </c>
      <c r="U256" t="n">
        <v>0.62</v>
      </c>
      <c r="V256" t="n">
        <v>0.92</v>
      </c>
      <c r="W256" t="n">
        <v>0.23</v>
      </c>
      <c r="X256" t="n">
        <v>1.09</v>
      </c>
      <c r="Y256" t="n">
        <v>1</v>
      </c>
      <c r="Z256" t="n">
        <v>10</v>
      </c>
    </row>
    <row r="257">
      <c r="A257" t="n">
        <v>16</v>
      </c>
      <c r="B257" t="n">
        <v>110</v>
      </c>
      <c r="C257" t="inlineStr">
        <is>
          <t xml:space="preserve">CONCLUIDO	</t>
        </is>
      </c>
      <c r="D257" t="n">
        <v>4.4462</v>
      </c>
      <c r="E257" t="n">
        <v>22.49</v>
      </c>
      <c r="F257" t="n">
        <v>18.32</v>
      </c>
      <c r="G257" t="n">
        <v>29.7</v>
      </c>
      <c r="H257" t="n">
        <v>0.4</v>
      </c>
      <c r="I257" t="n">
        <v>37</v>
      </c>
      <c r="J257" t="n">
        <v>219.92</v>
      </c>
      <c r="K257" t="n">
        <v>56.13</v>
      </c>
      <c r="L257" t="n">
        <v>5</v>
      </c>
      <c r="M257" t="n">
        <v>35</v>
      </c>
      <c r="N257" t="n">
        <v>48.79</v>
      </c>
      <c r="O257" t="n">
        <v>27357.39</v>
      </c>
      <c r="P257" t="n">
        <v>247.89</v>
      </c>
      <c r="Q257" t="n">
        <v>1319.11</v>
      </c>
      <c r="R257" t="n">
        <v>94.52</v>
      </c>
      <c r="S257" t="n">
        <v>59.92</v>
      </c>
      <c r="T257" t="n">
        <v>17078.14</v>
      </c>
      <c r="U257" t="n">
        <v>0.63</v>
      </c>
      <c r="V257" t="n">
        <v>0.93</v>
      </c>
      <c r="W257" t="n">
        <v>0.22</v>
      </c>
      <c r="X257" t="n">
        <v>1.04</v>
      </c>
      <c r="Y257" t="n">
        <v>1</v>
      </c>
      <c r="Z257" t="n">
        <v>10</v>
      </c>
    </row>
    <row r="258">
      <c r="A258" t="n">
        <v>17</v>
      </c>
      <c r="B258" t="n">
        <v>110</v>
      </c>
      <c r="C258" t="inlineStr">
        <is>
          <t xml:space="preserve">CONCLUIDO	</t>
        </is>
      </c>
      <c r="D258" t="n">
        <v>4.4776</v>
      </c>
      <c r="E258" t="n">
        <v>22.33</v>
      </c>
      <c r="F258" t="n">
        <v>18.24</v>
      </c>
      <c r="G258" t="n">
        <v>31.27</v>
      </c>
      <c r="H258" t="n">
        <v>0.42</v>
      </c>
      <c r="I258" t="n">
        <v>35</v>
      </c>
      <c r="J258" t="n">
        <v>220.33</v>
      </c>
      <c r="K258" t="n">
        <v>56.13</v>
      </c>
      <c r="L258" t="n">
        <v>5.25</v>
      </c>
      <c r="M258" t="n">
        <v>33</v>
      </c>
      <c r="N258" t="n">
        <v>48.95</v>
      </c>
      <c r="O258" t="n">
        <v>27408.3</v>
      </c>
      <c r="P258" t="n">
        <v>245.71</v>
      </c>
      <c r="Q258" t="n">
        <v>1319.08</v>
      </c>
      <c r="R258" t="n">
        <v>92.01000000000001</v>
      </c>
      <c r="S258" t="n">
        <v>59.92</v>
      </c>
      <c r="T258" t="n">
        <v>15836.4</v>
      </c>
      <c r="U258" t="n">
        <v>0.65</v>
      </c>
      <c r="V258" t="n">
        <v>0.93</v>
      </c>
      <c r="W258" t="n">
        <v>0.22</v>
      </c>
      <c r="X258" t="n">
        <v>0.97</v>
      </c>
      <c r="Y258" t="n">
        <v>1</v>
      </c>
      <c r="Z258" t="n">
        <v>10</v>
      </c>
    </row>
    <row r="259">
      <c r="A259" t="n">
        <v>18</v>
      </c>
      <c r="B259" t="n">
        <v>110</v>
      </c>
      <c r="C259" t="inlineStr">
        <is>
          <t xml:space="preserve">CONCLUIDO	</t>
        </is>
      </c>
      <c r="D259" t="n">
        <v>4.5068</v>
      </c>
      <c r="E259" t="n">
        <v>22.19</v>
      </c>
      <c r="F259" t="n">
        <v>18.18</v>
      </c>
      <c r="G259" t="n">
        <v>33.06</v>
      </c>
      <c r="H259" t="n">
        <v>0.44</v>
      </c>
      <c r="I259" t="n">
        <v>33</v>
      </c>
      <c r="J259" t="n">
        <v>220.74</v>
      </c>
      <c r="K259" t="n">
        <v>56.13</v>
      </c>
      <c r="L259" t="n">
        <v>5.5</v>
      </c>
      <c r="M259" t="n">
        <v>31</v>
      </c>
      <c r="N259" t="n">
        <v>49.12</v>
      </c>
      <c r="O259" t="n">
        <v>27459.27</v>
      </c>
      <c r="P259" t="n">
        <v>243.42</v>
      </c>
      <c r="Q259" t="n">
        <v>1319.08</v>
      </c>
      <c r="R259" t="n">
        <v>90.13</v>
      </c>
      <c r="S259" t="n">
        <v>59.92</v>
      </c>
      <c r="T259" t="n">
        <v>14903.94</v>
      </c>
      <c r="U259" t="n">
        <v>0.66</v>
      </c>
      <c r="V259" t="n">
        <v>0.93</v>
      </c>
      <c r="W259" t="n">
        <v>0.22</v>
      </c>
      <c r="X259" t="n">
        <v>0.91</v>
      </c>
      <c r="Y259" t="n">
        <v>1</v>
      </c>
      <c r="Z259" t="n">
        <v>10</v>
      </c>
    </row>
    <row r="260">
      <c r="A260" t="n">
        <v>19</v>
      </c>
      <c r="B260" t="n">
        <v>110</v>
      </c>
      <c r="C260" t="inlineStr">
        <is>
          <t xml:space="preserve">CONCLUIDO	</t>
        </is>
      </c>
      <c r="D260" t="n">
        <v>4.5201</v>
      </c>
      <c r="E260" t="n">
        <v>22.12</v>
      </c>
      <c r="F260" t="n">
        <v>18.16</v>
      </c>
      <c r="G260" t="n">
        <v>34.05</v>
      </c>
      <c r="H260" t="n">
        <v>0.46</v>
      </c>
      <c r="I260" t="n">
        <v>32</v>
      </c>
      <c r="J260" t="n">
        <v>221.16</v>
      </c>
      <c r="K260" t="n">
        <v>56.13</v>
      </c>
      <c r="L260" t="n">
        <v>5.75</v>
      </c>
      <c r="M260" t="n">
        <v>30</v>
      </c>
      <c r="N260" t="n">
        <v>49.28</v>
      </c>
      <c r="O260" t="n">
        <v>27510.3</v>
      </c>
      <c r="P260" t="n">
        <v>242.18</v>
      </c>
      <c r="Q260" t="n">
        <v>1319.09</v>
      </c>
      <c r="R260" t="n">
        <v>89.39</v>
      </c>
      <c r="S260" t="n">
        <v>59.92</v>
      </c>
      <c r="T260" t="n">
        <v>14541.08</v>
      </c>
      <c r="U260" t="n">
        <v>0.67</v>
      </c>
      <c r="V260" t="n">
        <v>0.9399999999999999</v>
      </c>
      <c r="W260" t="n">
        <v>0.22</v>
      </c>
      <c r="X260" t="n">
        <v>0.88</v>
      </c>
      <c r="Y260" t="n">
        <v>1</v>
      </c>
      <c r="Z260" t="n">
        <v>10</v>
      </c>
    </row>
    <row r="261">
      <c r="A261" t="n">
        <v>20</v>
      </c>
      <c r="B261" t="n">
        <v>110</v>
      </c>
      <c r="C261" t="inlineStr">
        <is>
          <t xml:space="preserve">CONCLUIDO	</t>
        </is>
      </c>
      <c r="D261" t="n">
        <v>4.5517</v>
      </c>
      <c r="E261" t="n">
        <v>21.97</v>
      </c>
      <c r="F261" t="n">
        <v>18.09</v>
      </c>
      <c r="G261" t="n">
        <v>36.18</v>
      </c>
      <c r="H261" t="n">
        <v>0.48</v>
      </c>
      <c r="I261" t="n">
        <v>30</v>
      </c>
      <c r="J261" t="n">
        <v>221.57</v>
      </c>
      <c r="K261" t="n">
        <v>56.13</v>
      </c>
      <c r="L261" t="n">
        <v>6</v>
      </c>
      <c r="M261" t="n">
        <v>28</v>
      </c>
      <c r="N261" t="n">
        <v>49.45</v>
      </c>
      <c r="O261" t="n">
        <v>27561.39</v>
      </c>
      <c r="P261" t="n">
        <v>239.69</v>
      </c>
      <c r="Q261" t="n">
        <v>1319.39</v>
      </c>
      <c r="R261" t="n">
        <v>87.09999999999999</v>
      </c>
      <c r="S261" t="n">
        <v>59.92</v>
      </c>
      <c r="T261" t="n">
        <v>13406.64</v>
      </c>
      <c r="U261" t="n">
        <v>0.6899999999999999</v>
      </c>
      <c r="V261" t="n">
        <v>0.9399999999999999</v>
      </c>
      <c r="W261" t="n">
        <v>0.21</v>
      </c>
      <c r="X261" t="n">
        <v>0.8100000000000001</v>
      </c>
      <c r="Y261" t="n">
        <v>1</v>
      </c>
      <c r="Z261" t="n">
        <v>10</v>
      </c>
    </row>
    <row r="262">
      <c r="A262" t="n">
        <v>21</v>
      </c>
      <c r="B262" t="n">
        <v>110</v>
      </c>
      <c r="C262" t="inlineStr">
        <is>
          <t xml:space="preserve">CONCLUIDO	</t>
        </is>
      </c>
      <c r="D262" t="n">
        <v>4.5684</v>
      </c>
      <c r="E262" t="n">
        <v>21.89</v>
      </c>
      <c r="F262" t="n">
        <v>18.05</v>
      </c>
      <c r="G262" t="n">
        <v>37.35</v>
      </c>
      <c r="H262" t="n">
        <v>0.5</v>
      </c>
      <c r="I262" t="n">
        <v>29</v>
      </c>
      <c r="J262" t="n">
        <v>221.99</v>
      </c>
      <c r="K262" t="n">
        <v>56.13</v>
      </c>
      <c r="L262" t="n">
        <v>6.25</v>
      </c>
      <c r="M262" t="n">
        <v>27</v>
      </c>
      <c r="N262" t="n">
        <v>49.61</v>
      </c>
      <c r="O262" t="n">
        <v>27612.53</v>
      </c>
      <c r="P262" t="n">
        <v>237.62</v>
      </c>
      <c r="Q262" t="n">
        <v>1319.17</v>
      </c>
      <c r="R262" t="n">
        <v>85.75</v>
      </c>
      <c r="S262" t="n">
        <v>59.92</v>
      </c>
      <c r="T262" t="n">
        <v>12732.81</v>
      </c>
      <c r="U262" t="n">
        <v>0.7</v>
      </c>
      <c r="V262" t="n">
        <v>0.9399999999999999</v>
      </c>
      <c r="W262" t="n">
        <v>0.21</v>
      </c>
      <c r="X262" t="n">
        <v>0.77</v>
      </c>
      <c r="Y262" t="n">
        <v>1</v>
      </c>
      <c r="Z262" t="n">
        <v>10</v>
      </c>
    </row>
    <row r="263">
      <c r="A263" t="n">
        <v>22</v>
      </c>
      <c r="B263" t="n">
        <v>110</v>
      </c>
      <c r="C263" t="inlineStr">
        <is>
          <t xml:space="preserve">CONCLUIDO	</t>
        </is>
      </c>
      <c r="D263" t="n">
        <v>4.6256</v>
      </c>
      <c r="E263" t="n">
        <v>21.62</v>
      </c>
      <c r="F263" t="n">
        <v>17.87</v>
      </c>
      <c r="G263" t="n">
        <v>39.7</v>
      </c>
      <c r="H263" t="n">
        <v>0.52</v>
      </c>
      <c r="I263" t="n">
        <v>27</v>
      </c>
      <c r="J263" t="n">
        <v>222.4</v>
      </c>
      <c r="K263" t="n">
        <v>56.13</v>
      </c>
      <c r="L263" t="n">
        <v>6.5</v>
      </c>
      <c r="M263" t="n">
        <v>25</v>
      </c>
      <c r="N263" t="n">
        <v>49.78</v>
      </c>
      <c r="O263" t="n">
        <v>27663.85</v>
      </c>
      <c r="P263" t="n">
        <v>233.52</v>
      </c>
      <c r="Q263" t="n">
        <v>1319.11</v>
      </c>
      <c r="R263" t="n">
        <v>79.29000000000001</v>
      </c>
      <c r="S263" t="n">
        <v>59.92</v>
      </c>
      <c r="T263" t="n">
        <v>9516.24</v>
      </c>
      <c r="U263" t="n">
        <v>0.76</v>
      </c>
      <c r="V263" t="n">
        <v>0.95</v>
      </c>
      <c r="W263" t="n">
        <v>0.21</v>
      </c>
      <c r="X263" t="n">
        <v>0.59</v>
      </c>
      <c r="Y263" t="n">
        <v>1</v>
      </c>
      <c r="Z263" t="n">
        <v>10</v>
      </c>
    </row>
    <row r="264">
      <c r="A264" t="n">
        <v>23</v>
      </c>
      <c r="B264" t="n">
        <v>110</v>
      </c>
      <c r="C264" t="inlineStr">
        <is>
          <t xml:space="preserve">CONCLUIDO	</t>
        </is>
      </c>
      <c r="D264" t="n">
        <v>4.601</v>
      </c>
      <c r="E264" t="n">
        <v>21.73</v>
      </c>
      <c r="F264" t="n">
        <v>18.02</v>
      </c>
      <c r="G264" t="n">
        <v>41.59</v>
      </c>
      <c r="H264" t="n">
        <v>0.54</v>
      </c>
      <c r="I264" t="n">
        <v>26</v>
      </c>
      <c r="J264" t="n">
        <v>222.82</v>
      </c>
      <c r="K264" t="n">
        <v>56.13</v>
      </c>
      <c r="L264" t="n">
        <v>6.75</v>
      </c>
      <c r="M264" t="n">
        <v>24</v>
      </c>
      <c r="N264" t="n">
        <v>49.94</v>
      </c>
      <c r="O264" t="n">
        <v>27715.11</v>
      </c>
      <c r="P264" t="n">
        <v>234.73</v>
      </c>
      <c r="Q264" t="n">
        <v>1319.08</v>
      </c>
      <c r="R264" t="n">
        <v>85.64</v>
      </c>
      <c r="S264" t="n">
        <v>59.92</v>
      </c>
      <c r="T264" t="n">
        <v>12695</v>
      </c>
      <c r="U264" t="n">
        <v>0.7</v>
      </c>
      <c r="V264" t="n">
        <v>0.9399999999999999</v>
      </c>
      <c r="W264" t="n">
        <v>0.19</v>
      </c>
      <c r="X264" t="n">
        <v>0.75</v>
      </c>
      <c r="Y264" t="n">
        <v>1</v>
      </c>
      <c r="Z264" t="n">
        <v>10</v>
      </c>
    </row>
    <row r="265">
      <c r="A265" t="n">
        <v>24</v>
      </c>
      <c r="B265" t="n">
        <v>110</v>
      </c>
      <c r="C265" t="inlineStr">
        <is>
          <t xml:space="preserve">CONCLUIDO	</t>
        </is>
      </c>
      <c r="D265" t="n">
        <v>4.6182</v>
      </c>
      <c r="E265" t="n">
        <v>21.65</v>
      </c>
      <c r="F265" t="n">
        <v>17.98</v>
      </c>
      <c r="G265" t="n">
        <v>43.16</v>
      </c>
      <c r="H265" t="n">
        <v>0.5600000000000001</v>
      </c>
      <c r="I265" t="n">
        <v>25</v>
      </c>
      <c r="J265" t="n">
        <v>223.23</v>
      </c>
      <c r="K265" t="n">
        <v>56.13</v>
      </c>
      <c r="L265" t="n">
        <v>7</v>
      </c>
      <c r="M265" t="n">
        <v>23</v>
      </c>
      <c r="N265" t="n">
        <v>50.11</v>
      </c>
      <c r="O265" t="n">
        <v>27766.43</v>
      </c>
      <c r="P265" t="n">
        <v>233.1</v>
      </c>
      <c r="Q265" t="n">
        <v>1319.08</v>
      </c>
      <c r="R265" t="n">
        <v>83.75</v>
      </c>
      <c r="S265" t="n">
        <v>59.92</v>
      </c>
      <c r="T265" t="n">
        <v>11755.49</v>
      </c>
      <c r="U265" t="n">
        <v>0.72</v>
      </c>
      <c r="V265" t="n">
        <v>0.9399999999999999</v>
      </c>
      <c r="W265" t="n">
        <v>0.2</v>
      </c>
      <c r="X265" t="n">
        <v>0.71</v>
      </c>
      <c r="Y265" t="n">
        <v>1</v>
      </c>
      <c r="Z265" t="n">
        <v>10</v>
      </c>
    </row>
    <row r="266">
      <c r="A266" t="n">
        <v>25</v>
      </c>
      <c r="B266" t="n">
        <v>110</v>
      </c>
      <c r="C266" t="inlineStr">
        <is>
          <t xml:space="preserve">CONCLUIDO	</t>
        </is>
      </c>
      <c r="D266" t="n">
        <v>4.6346</v>
      </c>
      <c r="E266" t="n">
        <v>21.58</v>
      </c>
      <c r="F266" t="n">
        <v>17.95</v>
      </c>
      <c r="G266" t="n">
        <v>44.88</v>
      </c>
      <c r="H266" t="n">
        <v>0.58</v>
      </c>
      <c r="I266" t="n">
        <v>24</v>
      </c>
      <c r="J266" t="n">
        <v>223.65</v>
      </c>
      <c r="K266" t="n">
        <v>56.13</v>
      </c>
      <c r="L266" t="n">
        <v>7.25</v>
      </c>
      <c r="M266" t="n">
        <v>22</v>
      </c>
      <c r="N266" t="n">
        <v>50.27</v>
      </c>
      <c r="O266" t="n">
        <v>27817.81</v>
      </c>
      <c r="P266" t="n">
        <v>230.51</v>
      </c>
      <c r="Q266" t="n">
        <v>1319.12</v>
      </c>
      <c r="R266" t="n">
        <v>82.62</v>
      </c>
      <c r="S266" t="n">
        <v>59.92</v>
      </c>
      <c r="T266" t="n">
        <v>11197.23</v>
      </c>
      <c r="U266" t="n">
        <v>0.73</v>
      </c>
      <c r="V266" t="n">
        <v>0.95</v>
      </c>
      <c r="W266" t="n">
        <v>0.2</v>
      </c>
      <c r="X266" t="n">
        <v>0.67</v>
      </c>
      <c r="Y266" t="n">
        <v>1</v>
      </c>
      <c r="Z266" t="n">
        <v>10</v>
      </c>
    </row>
    <row r="267">
      <c r="A267" t="n">
        <v>26</v>
      </c>
      <c r="B267" t="n">
        <v>110</v>
      </c>
      <c r="C267" t="inlineStr">
        <is>
          <t xml:space="preserve">CONCLUIDO	</t>
        </is>
      </c>
      <c r="D267" t="n">
        <v>4.652</v>
      </c>
      <c r="E267" t="n">
        <v>21.5</v>
      </c>
      <c r="F267" t="n">
        <v>17.91</v>
      </c>
      <c r="G267" t="n">
        <v>46.73</v>
      </c>
      <c r="H267" t="n">
        <v>0.59</v>
      </c>
      <c r="I267" t="n">
        <v>23</v>
      </c>
      <c r="J267" t="n">
        <v>224.07</v>
      </c>
      <c r="K267" t="n">
        <v>56.13</v>
      </c>
      <c r="L267" t="n">
        <v>7.5</v>
      </c>
      <c r="M267" t="n">
        <v>21</v>
      </c>
      <c r="N267" t="n">
        <v>50.44</v>
      </c>
      <c r="O267" t="n">
        <v>27869.24</v>
      </c>
      <c r="P267" t="n">
        <v>228.8</v>
      </c>
      <c r="Q267" t="n">
        <v>1319.12</v>
      </c>
      <c r="R267" t="n">
        <v>81.29000000000001</v>
      </c>
      <c r="S267" t="n">
        <v>59.92</v>
      </c>
      <c r="T267" t="n">
        <v>10536.17</v>
      </c>
      <c r="U267" t="n">
        <v>0.74</v>
      </c>
      <c r="V267" t="n">
        <v>0.95</v>
      </c>
      <c r="W267" t="n">
        <v>0.2</v>
      </c>
      <c r="X267" t="n">
        <v>0.64</v>
      </c>
      <c r="Y267" t="n">
        <v>1</v>
      </c>
      <c r="Z267" t="n">
        <v>10</v>
      </c>
    </row>
    <row r="268">
      <c r="A268" t="n">
        <v>27</v>
      </c>
      <c r="B268" t="n">
        <v>110</v>
      </c>
      <c r="C268" t="inlineStr">
        <is>
          <t xml:space="preserve">CONCLUIDO	</t>
        </is>
      </c>
      <c r="D268" t="n">
        <v>4.6693</v>
      </c>
      <c r="E268" t="n">
        <v>21.42</v>
      </c>
      <c r="F268" t="n">
        <v>17.88</v>
      </c>
      <c r="G268" t="n">
        <v>48.75</v>
      </c>
      <c r="H268" t="n">
        <v>0.61</v>
      </c>
      <c r="I268" t="n">
        <v>22</v>
      </c>
      <c r="J268" t="n">
        <v>224.49</v>
      </c>
      <c r="K268" t="n">
        <v>56.13</v>
      </c>
      <c r="L268" t="n">
        <v>7.75</v>
      </c>
      <c r="M268" t="n">
        <v>20</v>
      </c>
      <c r="N268" t="n">
        <v>50.61</v>
      </c>
      <c r="O268" t="n">
        <v>27920.73</v>
      </c>
      <c r="P268" t="n">
        <v>226.88</v>
      </c>
      <c r="Q268" t="n">
        <v>1319.09</v>
      </c>
      <c r="R268" t="n">
        <v>80.12</v>
      </c>
      <c r="S268" t="n">
        <v>59.92</v>
      </c>
      <c r="T268" t="n">
        <v>9954.18</v>
      </c>
      <c r="U268" t="n">
        <v>0.75</v>
      </c>
      <c r="V268" t="n">
        <v>0.95</v>
      </c>
      <c r="W268" t="n">
        <v>0.2</v>
      </c>
      <c r="X268" t="n">
        <v>0.6</v>
      </c>
      <c r="Y268" t="n">
        <v>1</v>
      </c>
      <c r="Z268" t="n">
        <v>10</v>
      </c>
    </row>
    <row r="269">
      <c r="A269" t="n">
        <v>28</v>
      </c>
      <c r="B269" t="n">
        <v>110</v>
      </c>
      <c r="C269" t="inlineStr">
        <is>
          <t xml:space="preserve">CONCLUIDO	</t>
        </is>
      </c>
      <c r="D269" t="n">
        <v>4.6642</v>
      </c>
      <c r="E269" t="n">
        <v>21.44</v>
      </c>
      <c r="F269" t="n">
        <v>17.9</v>
      </c>
      <c r="G269" t="n">
        <v>48.81</v>
      </c>
      <c r="H269" t="n">
        <v>0.63</v>
      </c>
      <c r="I269" t="n">
        <v>22</v>
      </c>
      <c r="J269" t="n">
        <v>224.9</v>
      </c>
      <c r="K269" t="n">
        <v>56.13</v>
      </c>
      <c r="L269" t="n">
        <v>8</v>
      </c>
      <c r="M269" t="n">
        <v>20</v>
      </c>
      <c r="N269" t="n">
        <v>50.78</v>
      </c>
      <c r="O269" t="n">
        <v>27972.28</v>
      </c>
      <c r="P269" t="n">
        <v>226.46</v>
      </c>
      <c r="Q269" t="n">
        <v>1319.13</v>
      </c>
      <c r="R269" t="n">
        <v>80.92</v>
      </c>
      <c r="S269" t="n">
        <v>59.92</v>
      </c>
      <c r="T269" t="n">
        <v>10356.41</v>
      </c>
      <c r="U269" t="n">
        <v>0.74</v>
      </c>
      <c r="V269" t="n">
        <v>0.95</v>
      </c>
      <c r="W269" t="n">
        <v>0.2</v>
      </c>
      <c r="X269" t="n">
        <v>0.62</v>
      </c>
      <c r="Y269" t="n">
        <v>1</v>
      </c>
      <c r="Z269" t="n">
        <v>10</v>
      </c>
    </row>
    <row r="270">
      <c r="A270" t="n">
        <v>29</v>
      </c>
      <c r="B270" t="n">
        <v>110</v>
      </c>
      <c r="C270" t="inlineStr">
        <is>
          <t xml:space="preserve">CONCLUIDO	</t>
        </is>
      </c>
      <c r="D270" t="n">
        <v>4.6836</v>
      </c>
      <c r="E270" t="n">
        <v>21.35</v>
      </c>
      <c r="F270" t="n">
        <v>17.85</v>
      </c>
      <c r="G270" t="n">
        <v>51</v>
      </c>
      <c r="H270" t="n">
        <v>0.65</v>
      </c>
      <c r="I270" t="n">
        <v>21</v>
      </c>
      <c r="J270" t="n">
        <v>225.32</v>
      </c>
      <c r="K270" t="n">
        <v>56.13</v>
      </c>
      <c r="L270" t="n">
        <v>8.25</v>
      </c>
      <c r="M270" t="n">
        <v>19</v>
      </c>
      <c r="N270" t="n">
        <v>50.95</v>
      </c>
      <c r="O270" t="n">
        <v>28023.89</v>
      </c>
      <c r="P270" t="n">
        <v>224.03</v>
      </c>
      <c r="Q270" t="n">
        <v>1319.11</v>
      </c>
      <c r="R270" t="n">
        <v>79.3</v>
      </c>
      <c r="S270" t="n">
        <v>59.92</v>
      </c>
      <c r="T270" t="n">
        <v>9548.83</v>
      </c>
      <c r="U270" t="n">
        <v>0.76</v>
      </c>
      <c r="V270" t="n">
        <v>0.95</v>
      </c>
      <c r="W270" t="n">
        <v>0.2</v>
      </c>
      <c r="X270" t="n">
        <v>0.57</v>
      </c>
      <c r="Y270" t="n">
        <v>1</v>
      </c>
      <c r="Z270" t="n">
        <v>10</v>
      </c>
    </row>
    <row r="271">
      <c r="A271" t="n">
        <v>30</v>
      </c>
      <c r="B271" t="n">
        <v>110</v>
      </c>
      <c r="C271" t="inlineStr">
        <is>
          <t xml:space="preserve">CONCLUIDO	</t>
        </is>
      </c>
      <c r="D271" t="n">
        <v>4.702</v>
      </c>
      <c r="E271" t="n">
        <v>21.27</v>
      </c>
      <c r="F271" t="n">
        <v>17.81</v>
      </c>
      <c r="G271" t="n">
        <v>53.43</v>
      </c>
      <c r="H271" t="n">
        <v>0.67</v>
      </c>
      <c r="I271" t="n">
        <v>20</v>
      </c>
      <c r="J271" t="n">
        <v>225.74</v>
      </c>
      <c r="K271" t="n">
        <v>56.13</v>
      </c>
      <c r="L271" t="n">
        <v>8.5</v>
      </c>
      <c r="M271" t="n">
        <v>18</v>
      </c>
      <c r="N271" t="n">
        <v>51.11</v>
      </c>
      <c r="O271" t="n">
        <v>28075.56</v>
      </c>
      <c r="P271" t="n">
        <v>221.24</v>
      </c>
      <c r="Q271" t="n">
        <v>1319.14</v>
      </c>
      <c r="R271" t="n">
        <v>77.87</v>
      </c>
      <c r="S271" t="n">
        <v>59.92</v>
      </c>
      <c r="T271" t="n">
        <v>8837.950000000001</v>
      </c>
      <c r="U271" t="n">
        <v>0.77</v>
      </c>
      <c r="V271" t="n">
        <v>0.95</v>
      </c>
      <c r="W271" t="n">
        <v>0.2</v>
      </c>
      <c r="X271" t="n">
        <v>0.53</v>
      </c>
      <c r="Y271" t="n">
        <v>1</v>
      </c>
      <c r="Z271" t="n">
        <v>10</v>
      </c>
    </row>
    <row r="272">
      <c r="A272" t="n">
        <v>31</v>
      </c>
      <c r="B272" t="n">
        <v>110</v>
      </c>
      <c r="C272" t="inlineStr">
        <is>
          <t xml:space="preserve">CONCLUIDO	</t>
        </is>
      </c>
      <c r="D272" t="n">
        <v>4.718</v>
      </c>
      <c r="E272" t="n">
        <v>21.2</v>
      </c>
      <c r="F272" t="n">
        <v>17.78</v>
      </c>
      <c r="G272" t="n">
        <v>56.15</v>
      </c>
      <c r="H272" t="n">
        <v>0.6899999999999999</v>
      </c>
      <c r="I272" t="n">
        <v>19</v>
      </c>
      <c r="J272" t="n">
        <v>226.16</v>
      </c>
      <c r="K272" t="n">
        <v>56.13</v>
      </c>
      <c r="L272" t="n">
        <v>8.75</v>
      </c>
      <c r="M272" t="n">
        <v>17</v>
      </c>
      <c r="N272" t="n">
        <v>51.28</v>
      </c>
      <c r="O272" t="n">
        <v>28127.29</v>
      </c>
      <c r="P272" t="n">
        <v>219.35</v>
      </c>
      <c r="Q272" t="n">
        <v>1319.1</v>
      </c>
      <c r="R272" t="n">
        <v>76.95</v>
      </c>
      <c r="S272" t="n">
        <v>59.92</v>
      </c>
      <c r="T272" t="n">
        <v>8385.68</v>
      </c>
      <c r="U272" t="n">
        <v>0.78</v>
      </c>
      <c r="V272" t="n">
        <v>0.96</v>
      </c>
      <c r="W272" t="n">
        <v>0.2</v>
      </c>
      <c r="X272" t="n">
        <v>0.5</v>
      </c>
      <c r="Y272" t="n">
        <v>1</v>
      </c>
      <c r="Z272" t="n">
        <v>10</v>
      </c>
    </row>
    <row r="273">
      <c r="A273" t="n">
        <v>32</v>
      </c>
      <c r="B273" t="n">
        <v>110</v>
      </c>
      <c r="C273" t="inlineStr">
        <is>
          <t xml:space="preserve">CONCLUIDO	</t>
        </is>
      </c>
      <c r="D273" t="n">
        <v>4.7225</v>
      </c>
      <c r="E273" t="n">
        <v>21.18</v>
      </c>
      <c r="F273" t="n">
        <v>17.76</v>
      </c>
      <c r="G273" t="n">
        <v>56.09</v>
      </c>
      <c r="H273" t="n">
        <v>0.71</v>
      </c>
      <c r="I273" t="n">
        <v>19</v>
      </c>
      <c r="J273" t="n">
        <v>226.58</v>
      </c>
      <c r="K273" t="n">
        <v>56.13</v>
      </c>
      <c r="L273" t="n">
        <v>9</v>
      </c>
      <c r="M273" t="n">
        <v>17</v>
      </c>
      <c r="N273" t="n">
        <v>51.45</v>
      </c>
      <c r="O273" t="n">
        <v>28179.08</v>
      </c>
      <c r="P273" t="n">
        <v>218.68</v>
      </c>
      <c r="Q273" t="n">
        <v>1319.1</v>
      </c>
      <c r="R273" t="n">
        <v>76.27</v>
      </c>
      <c r="S273" t="n">
        <v>59.92</v>
      </c>
      <c r="T273" t="n">
        <v>8044.47</v>
      </c>
      <c r="U273" t="n">
        <v>0.79</v>
      </c>
      <c r="V273" t="n">
        <v>0.96</v>
      </c>
      <c r="W273" t="n">
        <v>0.19</v>
      </c>
      <c r="X273" t="n">
        <v>0.48</v>
      </c>
      <c r="Y273" t="n">
        <v>1</v>
      </c>
      <c r="Z273" t="n">
        <v>10</v>
      </c>
    </row>
    <row r="274">
      <c r="A274" t="n">
        <v>33</v>
      </c>
      <c r="B274" t="n">
        <v>110</v>
      </c>
      <c r="C274" t="inlineStr">
        <is>
          <t xml:space="preserve">CONCLUIDO	</t>
        </is>
      </c>
      <c r="D274" t="n">
        <v>4.7445</v>
      </c>
      <c r="E274" t="n">
        <v>21.08</v>
      </c>
      <c r="F274" t="n">
        <v>17.7</v>
      </c>
      <c r="G274" t="n">
        <v>59.01</v>
      </c>
      <c r="H274" t="n">
        <v>0.72</v>
      </c>
      <c r="I274" t="n">
        <v>18</v>
      </c>
      <c r="J274" t="n">
        <v>227</v>
      </c>
      <c r="K274" t="n">
        <v>56.13</v>
      </c>
      <c r="L274" t="n">
        <v>9.25</v>
      </c>
      <c r="M274" t="n">
        <v>16</v>
      </c>
      <c r="N274" t="n">
        <v>51.62</v>
      </c>
      <c r="O274" t="n">
        <v>28230.92</v>
      </c>
      <c r="P274" t="n">
        <v>215.72</v>
      </c>
      <c r="Q274" t="n">
        <v>1319.13</v>
      </c>
      <c r="R274" t="n">
        <v>74.67</v>
      </c>
      <c r="S274" t="n">
        <v>59.92</v>
      </c>
      <c r="T274" t="n">
        <v>7250.38</v>
      </c>
      <c r="U274" t="n">
        <v>0.8</v>
      </c>
      <c r="V274" t="n">
        <v>0.96</v>
      </c>
      <c r="W274" t="n">
        <v>0.18</v>
      </c>
      <c r="X274" t="n">
        <v>0.43</v>
      </c>
      <c r="Y274" t="n">
        <v>1</v>
      </c>
      <c r="Z274" t="n">
        <v>10</v>
      </c>
    </row>
    <row r="275">
      <c r="A275" t="n">
        <v>34</v>
      </c>
      <c r="B275" t="n">
        <v>110</v>
      </c>
      <c r="C275" t="inlineStr">
        <is>
          <t xml:space="preserve">CONCLUIDO	</t>
        </is>
      </c>
      <c r="D275" t="n">
        <v>4.726</v>
      </c>
      <c r="E275" t="n">
        <v>21.16</v>
      </c>
      <c r="F275" t="n">
        <v>17.79</v>
      </c>
      <c r="G275" t="n">
        <v>59.29</v>
      </c>
      <c r="H275" t="n">
        <v>0.74</v>
      </c>
      <c r="I275" t="n">
        <v>18</v>
      </c>
      <c r="J275" t="n">
        <v>227.42</v>
      </c>
      <c r="K275" t="n">
        <v>56.13</v>
      </c>
      <c r="L275" t="n">
        <v>9.5</v>
      </c>
      <c r="M275" t="n">
        <v>16</v>
      </c>
      <c r="N275" t="n">
        <v>51.8</v>
      </c>
      <c r="O275" t="n">
        <v>28282.83</v>
      </c>
      <c r="P275" t="n">
        <v>215.59</v>
      </c>
      <c r="Q275" t="n">
        <v>1319.11</v>
      </c>
      <c r="R275" t="n">
        <v>77.48</v>
      </c>
      <c r="S275" t="n">
        <v>59.92</v>
      </c>
      <c r="T275" t="n">
        <v>8653.01</v>
      </c>
      <c r="U275" t="n">
        <v>0.77</v>
      </c>
      <c r="V275" t="n">
        <v>0.96</v>
      </c>
      <c r="W275" t="n">
        <v>0.19</v>
      </c>
      <c r="X275" t="n">
        <v>0.51</v>
      </c>
      <c r="Y275" t="n">
        <v>1</v>
      </c>
      <c r="Z275" t="n">
        <v>10</v>
      </c>
    </row>
    <row r="276">
      <c r="A276" t="n">
        <v>35</v>
      </c>
      <c r="B276" t="n">
        <v>110</v>
      </c>
      <c r="C276" t="inlineStr">
        <is>
          <t xml:space="preserve">CONCLUIDO	</t>
        </is>
      </c>
      <c r="D276" t="n">
        <v>4.7464</v>
      </c>
      <c r="E276" t="n">
        <v>21.07</v>
      </c>
      <c r="F276" t="n">
        <v>17.74</v>
      </c>
      <c r="G276" t="n">
        <v>62.6</v>
      </c>
      <c r="H276" t="n">
        <v>0.76</v>
      </c>
      <c r="I276" t="n">
        <v>17</v>
      </c>
      <c r="J276" t="n">
        <v>227.84</v>
      </c>
      <c r="K276" t="n">
        <v>56.13</v>
      </c>
      <c r="L276" t="n">
        <v>9.75</v>
      </c>
      <c r="M276" t="n">
        <v>15</v>
      </c>
      <c r="N276" t="n">
        <v>51.97</v>
      </c>
      <c r="O276" t="n">
        <v>28334.8</v>
      </c>
      <c r="P276" t="n">
        <v>213.26</v>
      </c>
      <c r="Q276" t="n">
        <v>1319.13</v>
      </c>
      <c r="R276" t="n">
        <v>75.67</v>
      </c>
      <c r="S276" t="n">
        <v>59.92</v>
      </c>
      <c r="T276" t="n">
        <v>7754.15</v>
      </c>
      <c r="U276" t="n">
        <v>0.79</v>
      </c>
      <c r="V276" t="n">
        <v>0.96</v>
      </c>
      <c r="W276" t="n">
        <v>0.19</v>
      </c>
      <c r="X276" t="n">
        <v>0.46</v>
      </c>
      <c r="Y276" t="n">
        <v>1</v>
      </c>
      <c r="Z276" t="n">
        <v>10</v>
      </c>
    </row>
    <row r="277">
      <c r="A277" t="n">
        <v>36</v>
      </c>
      <c r="B277" t="n">
        <v>110</v>
      </c>
      <c r="C277" t="inlineStr">
        <is>
          <t xml:space="preserve">CONCLUIDO	</t>
        </is>
      </c>
      <c r="D277" t="n">
        <v>4.7454</v>
      </c>
      <c r="E277" t="n">
        <v>21.07</v>
      </c>
      <c r="F277" t="n">
        <v>17.74</v>
      </c>
      <c r="G277" t="n">
        <v>62.62</v>
      </c>
      <c r="H277" t="n">
        <v>0.78</v>
      </c>
      <c r="I277" t="n">
        <v>17</v>
      </c>
      <c r="J277" t="n">
        <v>228.27</v>
      </c>
      <c r="K277" t="n">
        <v>56.13</v>
      </c>
      <c r="L277" t="n">
        <v>10</v>
      </c>
      <c r="M277" t="n">
        <v>15</v>
      </c>
      <c r="N277" t="n">
        <v>52.14</v>
      </c>
      <c r="O277" t="n">
        <v>28386.82</v>
      </c>
      <c r="P277" t="n">
        <v>211.12</v>
      </c>
      <c r="Q277" t="n">
        <v>1319.1</v>
      </c>
      <c r="R277" t="n">
        <v>75.88</v>
      </c>
      <c r="S277" t="n">
        <v>59.92</v>
      </c>
      <c r="T277" t="n">
        <v>7858.38</v>
      </c>
      <c r="U277" t="n">
        <v>0.79</v>
      </c>
      <c r="V277" t="n">
        <v>0.96</v>
      </c>
      <c r="W277" t="n">
        <v>0.19</v>
      </c>
      <c r="X277" t="n">
        <v>0.47</v>
      </c>
      <c r="Y277" t="n">
        <v>1</v>
      </c>
      <c r="Z277" t="n">
        <v>10</v>
      </c>
    </row>
    <row r="278">
      <c r="A278" t="n">
        <v>37</v>
      </c>
      <c r="B278" t="n">
        <v>110</v>
      </c>
      <c r="C278" t="inlineStr">
        <is>
          <t xml:space="preserve">CONCLUIDO	</t>
        </is>
      </c>
      <c r="D278" t="n">
        <v>4.7644</v>
      </c>
      <c r="E278" t="n">
        <v>20.99</v>
      </c>
      <c r="F278" t="n">
        <v>17.7</v>
      </c>
      <c r="G278" t="n">
        <v>66.38</v>
      </c>
      <c r="H278" t="n">
        <v>0.8</v>
      </c>
      <c r="I278" t="n">
        <v>16</v>
      </c>
      <c r="J278" t="n">
        <v>228.69</v>
      </c>
      <c r="K278" t="n">
        <v>56.13</v>
      </c>
      <c r="L278" t="n">
        <v>10.25</v>
      </c>
      <c r="M278" t="n">
        <v>14</v>
      </c>
      <c r="N278" t="n">
        <v>52.31</v>
      </c>
      <c r="O278" t="n">
        <v>28438.91</v>
      </c>
      <c r="P278" t="n">
        <v>209.53</v>
      </c>
      <c r="Q278" t="n">
        <v>1319.16</v>
      </c>
      <c r="R278" t="n">
        <v>74.39</v>
      </c>
      <c r="S278" t="n">
        <v>59.92</v>
      </c>
      <c r="T278" t="n">
        <v>7117.76</v>
      </c>
      <c r="U278" t="n">
        <v>0.8100000000000001</v>
      </c>
      <c r="V278" t="n">
        <v>0.96</v>
      </c>
      <c r="W278" t="n">
        <v>0.19</v>
      </c>
      <c r="X278" t="n">
        <v>0.42</v>
      </c>
      <c r="Y278" t="n">
        <v>1</v>
      </c>
      <c r="Z278" t="n">
        <v>10</v>
      </c>
    </row>
    <row r="279">
      <c r="A279" t="n">
        <v>38</v>
      </c>
      <c r="B279" t="n">
        <v>110</v>
      </c>
      <c r="C279" t="inlineStr">
        <is>
          <t xml:space="preserve">CONCLUIDO	</t>
        </is>
      </c>
      <c r="D279" t="n">
        <v>4.7603</v>
      </c>
      <c r="E279" t="n">
        <v>21.01</v>
      </c>
      <c r="F279" t="n">
        <v>17.72</v>
      </c>
      <c r="G279" t="n">
        <v>66.45</v>
      </c>
      <c r="H279" t="n">
        <v>0.8100000000000001</v>
      </c>
      <c r="I279" t="n">
        <v>16</v>
      </c>
      <c r="J279" t="n">
        <v>229.11</v>
      </c>
      <c r="K279" t="n">
        <v>56.13</v>
      </c>
      <c r="L279" t="n">
        <v>10.5</v>
      </c>
      <c r="M279" t="n">
        <v>14</v>
      </c>
      <c r="N279" t="n">
        <v>52.48</v>
      </c>
      <c r="O279" t="n">
        <v>28491.06</v>
      </c>
      <c r="P279" t="n">
        <v>207.61</v>
      </c>
      <c r="Q279" t="n">
        <v>1319.08</v>
      </c>
      <c r="R279" t="n">
        <v>75.09</v>
      </c>
      <c r="S279" t="n">
        <v>59.92</v>
      </c>
      <c r="T279" t="n">
        <v>7470.27</v>
      </c>
      <c r="U279" t="n">
        <v>0.8</v>
      </c>
      <c r="V279" t="n">
        <v>0.96</v>
      </c>
      <c r="W279" t="n">
        <v>0.19</v>
      </c>
      <c r="X279" t="n">
        <v>0.44</v>
      </c>
      <c r="Y279" t="n">
        <v>1</v>
      </c>
      <c r="Z279" t="n">
        <v>10</v>
      </c>
    </row>
    <row r="280">
      <c r="A280" t="n">
        <v>39</v>
      </c>
      <c r="B280" t="n">
        <v>110</v>
      </c>
      <c r="C280" t="inlineStr">
        <is>
          <t xml:space="preserve">CONCLUIDO	</t>
        </is>
      </c>
      <c r="D280" t="n">
        <v>4.7818</v>
      </c>
      <c r="E280" t="n">
        <v>20.91</v>
      </c>
      <c r="F280" t="n">
        <v>17.67</v>
      </c>
      <c r="G280" t="n">
        <v>70.67</v>
      </c>
      <c r="H280" t="n">
        <v>0.83</v>
      </c>
      <c r="I280" t="n">
        <v>15</v>
      </c>
      <c r="J280" t="n">
        <v>229.53</v>
      </c>
      <c r="K280" t="n">
        <v>56.13</v>
      </c>
      <c r="L280" t="n">
        <v>10.75</v>
      </c>
      <c r="M280" t="n">
        <v>13</v>
      </c>
      <c r="N280" t="n">
        <v>52.66</v>
      </c>
      <c r="O280" t="n">
        <v>28543.27</v>
      </c>
      <c r="P280" t="n">
        <v>206.07</v>
      </c>
      <c r="Q280" t="n">
        <v>1319.11</v>
      </c>
      <c r="R280" t="n">
        <v>73.34</v>
      </c>
      <c r="S280" t="n">
        <v>59.92</v>
      </c>
      <c r="T280" t="n">
        <v>6599.88</v>
      </c>
      <c r="U280" t="n">
        <v>0.82</v>
      </c>
      <c r="V280" t="n">
        <v>0.96</v>
      </c>
      <c r="W280" t="n">
        <v>0.19</v>
      </c>
      <c r="X280" t="n">
        <v>0.39</v>
      </c>
      <c r="Y280" t="n">
        <v>1</v>
      </c>
      <c r="Z280" t="n">
        <v>10</v>
      </c>
    </row>
    <row r="281">
      <c r="A281" t="n">
        <v>40</v>
      </c>
      <c r="B281" t="n">
        <v>110</v>
      </c>
      <c r="C281" t="inlineStr">
        <is>
          <t xml:space="preserve">CONCLUIDO	</t>
        </is>
      </c>
      <c r="D281" t="n">
        <v>4.7752</v>
      </c>
      <c r="E281" t="n">
        <v>20.94</v>
      </c>
      <c r="F281" t="n">
        <v>17.7</v>
      </c>
      <c r="G281" t="n">
        <v>70.78</v>
      </c>
      <c r="H281" t="n">
        <v>0.85</v>
      </c>
      <c r="I281" t="n">
        <v>15</v>
      </c>
      <c r="J281" t="n">
        <v>229.96</v>
      </c>
      <c r="K281" t="n">
        <v>56.13</v>
      </c>
      <c r="L281" t="n">
        <v>11</v>
      </c>
      <c r="M281" t="n">
        <v>11</v>
      </c>
      <c r="N281" t="n">
        <v>52.83</v>
      </c>
      <c r="O281" t="n">
        <v>28595.54</v>
      </c>
      <c r="P281" t="n">
        <v>202.91</v>
      </c>
      <c r="Q281" t="n">
        <v>1319.08</v>
      </c>
      <c r="R281" t="n">
        <v>74.23</v>
      </c>
      <c r="S281" t="n">
        <v>59.92</v>
      </c>
      <c r="T281" t="n">
        <v>7045.89</v>
      </c>
      <c r="U281" t="n">
        <v>0.8100000000000001</v>
      </c>
      <c r="V281" t="n">
        <v>0.96</v>
      </c>
      <c r="W281" t="n">
        <v>0.19</v>
      </c>
      <c r="X281" t="n">
        <v>0.42</v>
      </c>
      <c r="Y281" t="n">
        <v>1</v>
      </c>
      <c r="Z281" t="n">
        <v>10</v>
      </c>
    </row>
    <row r="282">
      <c r="A282" t="n">
        <v>41</v>
      </c>
      <c r="B282" t="n">
        <v>110</v>
      </c>
      <c r="C282" t="inlineStr">
        <is>
          <t xml:space="preserve">CONCLUIDO	</t>
        </is>
      </c>
      <c r="D282" t="n">
        <v>4.8136</v>
      </c>
      <c r="E282" t="n">
        <v>20.77</v>
      </c>
      <c r="F282" t="n">
        <v>17.57</v>
      </c>
      <c r="G282" t="n">
        <v>75.3</v>
      </c>
      <c r="H282" t="n">
        <v>0.87</v>
      </c>
      <c r="I282" t="n">
        <v>14</v>
      </c>
      <c r="J282" t="n">
        <v>230.38</v>
      </c>
      <c r="K282" t="n">
        <v>56.13</v>
      </c>
      <c r="L282" t="n">
        <v>11.25</v>
      </c>
      <c r="M282" t="n">
        <v>10</v>
      </c>
      <c r="N282" t="n">
        <v>53</v>
      </c>
      <c r="O282" t="n">
        <v>28647.87</v>
      </c>
      <c r="P282" t="n">
        <v>199.84</v>
      </c>
      <c r="Q282" t="n">
        <v>1319.08</v>
      </c>
      <c r="R282" t="n">
        <v>69.84999999999999</v>
      </c>
      <c r="S282" t="n">
        <v>59.92</v>
      </c>
      <c r="T282" t="n">
        <v>4860.84</v>
      </c>
      <c r="U282" t="n">
        <v>0.86</v>
      </c>
      <c r="V282" t="n">
        <v>0.97</v>
      </c>
      <c r="W282" t="n">
        <v>0.19</v>
      </c>
      <c r="X282" t="n">
        <v>0.29</v>
      </c>
      <c r="Y282" t="n">
        <v>1</v>
      </c>
      <c r="Z282" t="n">
        <v>10</v>
      </c>
    </row>
    <row r="283">
      <c r="A283" t="n">
        <v>42</v>
      </c>
      <c r="B283" t="n">
        <v>110</v>
      </c>
      <c r="C283" t="inlineStr">
        <is>
          <t xml:space="preserve">CONCLUIDO	</t>
        </is>
      </c>
      <c r="D283" t="n">
        <v>4.7921</v>
      </c>
      <c r="E283" t="n">
        <v>20.87</v>
      </c>
      <c r="F283" t="n">
        <v>17.66</v>
      </c>
      <c r="G283" t="n">
        <v>75.7</v>
      </c>
      <c r="H283" t="n">
        <v>0.89</v>
      </c>
      <c r="I283" t="n">
        <v>14</v>
      </c>
      <c r="J283" t="n">
        <v>230.81</v>
      </c>
      <c r="K283" t="n">
        <v>56.13</v>
      </c>
      <c r="L283" t="n">
        <v>11.5</v>
      </c>
      <c r="M283" t="n">
        <v>8</v>
      </c>
      <c r="N283" t="n">
        <v>53.18</v>
      </c>
      <c r="O283" t="n">
        <v>28700.26</v>
      </c>
      <c r="P283" t="n">
        <v>200.65</v>
      </c>
      <c r="Q283" t="n">
        <v>1319.12</v>
      </c>
      <c r="R283" t="n">
        <v>73.37</v>
      </c>
      <c r="S283" t="n">
        <v>59.92</v>
      </c>
      <c r="T283" t="n">
        <v>6620.41</v>
      </c>
      <c r="U283" t="n">
        <v>0.82</v>
      </c>
      <c r="V283" t="n">
        <v>0.96</v>
      </c>
      <c r="W283" t="n">
        <v>0.18</v>
      </c>
      <c r="X283" t="n">
        <v>0.39</v>
      </c>
      <c r="Y283" t="n">
        <v>1</v>
      </c>
      <c r="Z283" t="n">
        <v>10</v>
      </c>
    </row>
    <row r="284">
      <c r="A284" t="n">
        <v>43</v>
      </c>
      <c r="B284" t="n">
        <v>110</v>
      </c>
      <c r="C284" t="inlineStr">
        <is>
          <t xml:space="preserve">CONCLUIDO	</t>
        </is>
      </c>
      <c r="D284" t="n">
        <v>4.7937</v>
      </c>
      <c r="E284" t="n">
        <v>20.86</v>
      </c>
      <c r="F284" t="n">
        <v>17.66</v>
      </c>
      <c r="G284" t="n">
        <v>75.67</v>
      </c>
      <c r="H284" t="n">
        <v>0.9</v>
      </c>
      <c r="I284" t="n">
        <v>14</v>
      </c>
      <c r="J284" t="n">
        <v>231.23</v>
      </c>
      <c r="K284" t="n">
        <v>56.13</v>
      </c>
      <c r="L284" t="n">
        <v>11.75</v>
      </c>
      <c r="M284" t="n">
        <v>6</v>
      </c>
      <c r="N284" t="n">
        <v>53.36</v>
      </c>
      <c r="O284" t="n">
        <v>28752.71</v>
      </c>
      <c r="P284" t="n">
        <v>198.81</v>
      </c>
      <c r="Q284" t="n">
        <v>1319.3</v>
      </c>
      <c r="R284" t="n">
        <v>72.8</v>
      </c>
      <c r="S284" t="n">
        <v>59.92</v>
      </c>
      <c r="T284" t="n">
        <v>6334.35</v>
      </c>
      <c r="U284" t="n">
        <v>0.82</v>
      </c>
      <c r="V284" t="n">
        <v>0.96</v>
      </c>
      <c r="W284" t="n">
        <v>0.19</v>
      </c>
      <c r="X284" t="n">
        <v>0.38</v>
      </c>
      <c r="Y284" t="n">
        <v>1</v>
      </c>
      <c r="Z284" t="n">
        <v>10</v>
      </c>
    </row>
    <row r="285">
      <c r="A285" t="n">
        <v>44</v>
      </c>
      <c r="B285" t="n">
        <v>110</v>
      </c>
      <c r="C285" t="inlineStr">
        <is>
          <t xml:space="preserve">CONCLUIDO	</t>
        </is>
      </c>
      <c r="D285" t="n">
        <v>4.7867</v>
      </c>
      <c r="E285" t="n">
        <v>20.89</v>
      </c>
      <c r="F285" t="n">
        <v>17.69</v>
      </c>
      <c r="G285" t="n">
        <v>75.8</v>
      </c>
      <c r="H285" t="n">
        <v>0.92</v>
      </c>
      <c r="I285" t="n">
        <v>14</v>
      </c>
      <c r="J285" t="n">
        <v>231.66</v>
      </c>
      <c r="K285" t="n">
        <v>56.13</v>
      </c>
      <c r="L285" t="n">
        <v>12</v>
      </c>
      <c r="M285" t="n">
        <v>4</v>
      </c>
      <c r="N285" t="n">
        <v>53.53</v>
      </c>
      <c r="O285" t="n">
        <v>28805.23</v>
      </c>
      <c r="P285" t="n">
        <v>198.32</v>
      </c>
      <c r="Q285" t="n">
        <v>1319.08</v>
      </c>
      <c r="R285" t="n">
        <v>73.63</v>
      </c>
      <c r="S285" t="n">
        <v>59.92</v>
      </c>
      <c r="T285" t="n">
        <v>6750.59</v>
      </c>
      <c r="U285" t="n">
        <v>0.8100000000000001</v>
      </c>
      <c r="V285" t="n">
        <v>0.96</v>
      </c>
      <c r="W285" t="n">
        <v>0.2</v>
      </c>
      <c r="X285" t="n">
        <v>0.41</v>
      </c>
      <c r="Y285" t="n">
        <v>1</v>
      </c>
      <c r="Z285" t="n">
        <v>10</v>
      </c>
    </row>
    <row r="286">
      <c r="A286" t="n">
        <v>45</v>
      </c>
      <c r="B286" t="n">
        <v>110</v>
      </c>
      <c r="C286" t="inlineStr">
        <is>
          <t xml:space="preserve">CONCLUIDO	</t>
        </is>
      </c>
      <c r="D286" t="n">
        <v>4.811</v>
      </c>
      <c r="E286" t="n">
        <v>20.79</v>
      </c>
      <c r="F286" t="n">
        <v>17.62</v>
      </c>
      <c r="G286" t="n">
        <v>81.34</v>
      </c>
      <c r="H286" t="n">
        <v>0.9399999999999999</v>
      </c>
      <c r="I286" t="n">
        <v>13</v>
      </c>
      <c r="J286" t="n">
        <v>232.08</v>
      </c>
      <c r="K286" t="n">
        <v>56.13</v>
      </c>
      <c r="L286" t="n">
        <v>12.25</v>
      </c>
      <c r="M286" t="n">
        <v>1</v>
      </c>
      <c r="N286" t="n">
        <v>53.71</v>
      </c>
      <c r="O286" t="n">
        <v>28857.81</v>
      </c>
      <c r="P286" t="n">
        <v>197.02</v>
      </c>
      <c r="Q286" t="n">
        <v>1319.08</v>
      </c>
      <c r="R286" t="n">
        <v>71.43000000000001</v>
      </c>
      <c r="S286" t="n">
        <v>59.92</v>
      </c>
      <c r="T286" t="n">
        <v>5653.29</v>
      </c>
      <c r="U286" t="n">
        <v>0.84</v>
      </c>
      <c r="V286" t="n">
        <v>0.96</v>
      </c>
      <c r="W286" t="n">
        <v>0.2</v>
      </c>
      <c r="X286" t="n">
        <v>0.35</v>
      </c>
      <c r="Y286" t="n">
        <v>1</v>
      </c>
      <c r="Z286" t="n">
        <v>10</v>
      </c>
    </row>
    <row r="287">
      <c r="A287" t="n">
        <v>46</v>
      </c>
      <c r="B287" t="n">
        <v>110</v>
      </c>
      <c r="C287" t="inlineStr">
        <is>
          <t xml:space="preserve">CONCLUIDO	</t>
        </is>
      </c>
      <c r="D287" t="n">
        <v>4.8107</v>
      </c>
      <c r="E287" t="n">
        <v>20.79</v>
      </c>
      <c r="F287" t="n">
        <v>17.63</v>
      </c>
      <c r="G287" t="n">
        <v>81.34999999999999</v>
      </c>
      <c r="H287" t="n">
        <v>0.96</v>
      </c>
      <c r="I287" t="n">
        <v>13</v>
      </c>
      <c r="J287" t="n">
        <v>232.51</v>
      </c>
      <c r="K287" t="n">
        <v>56.13</v>
      </c>
      <c r="L287" t="n">
        <v>12.5</v>
      </c>
      <c r="M287" t="n">
        <v>0</v>
      </c>
      <c r="N287" t="n">
        <v>53.88</v>
      </c>
      <c r="O287" t="n">
        <v>28910.45</v>
      </c>
      <c r="P287" t="n">
        <v>197.39</v>
      </c>
      <c r="Q287" t="n">
        <v>1319.08</v>
      </c>
      <c r="R287" t="n">
        <v>71.43000000000001</v>
      </c>
      <c r="S287" t="n">
        <v>59.92</v>
      </c>
      <c r="T287" t="n">
        <v>5652.83</v>
      </c>
      <c r="U287" t="n">
        <v>0.84</v>
      </c>
      <c r="V287" t="n">
        <v>0.96</v>
      </c>
      <c r="W287" t="n">
        <v>0.2</v>
      </c>
      <c r="X287" t="n">
        <v>0.35</v>
      </c>
      <c r="Y287" t="n">
        <v>1</v>
      </c>
      <c r="Z287" t="n">
        <v>10</v>
      </c>
    </row>
    <row r="288">
      <c r="A288" t="n">
        <v>0</v>
      </c>
      <c r="B288" t="n">
        <v>150</v>
      </c>
      <c r="C288" t="inlineStr">
        <is>
          <t xml:space="preserve">CONCLUIDO	</t>
        </is>
      </c>
      <c r="D288" t="n">
        <v>1.8843</v>
      </c>
      <c r="E288" t="n">
        <v>53.07</v>
      </c>
      <c r="F288" t="n">
        <v>28.91</v>
      </c>
      <c r="G288" t="n">
        <v>4.55</v>
      </c>
      <c r="H288" t="n">
        <v>0.06</v>
      </c>
      <c r="I288" t="n">
        <v>381</v>
      </c>
      <c r="J288" t="n">
        <v>296.65</v>
      </c>
      <c r="K288" t="n">
        <v>61.82</v>
      </c>
      <c r="L288" t="n">
        <v>1</v>
      </c>
      <c r="M288" t="n">
        <v>379</v>
      </c>
      <c r="N288" t="n">
        <v>83.83</v>
      </c>
      <c r="O288" t="n">
        <v>36821.52</v>
      </c>
      <c r="P288" t="n">
        <v>522.8099999999999</v>
      </c>
      <c r="Q288" t="n">
        <v>1319.79</v>
      </c>
      <c r="R288" t="n">
        <v>441.9</v>
      </c>
      <c r="S288" t="n">
        <v>59.92</v>
      </c>
      <c r="T288" t="n">
        <v>189052.32</v>
      </c>
      <c r="U288" t="n">
        <v>0.14</v>
      </c>
      <c r="V288" t="n">
        <v>0.59</v>
      </c>
      <c r="W288" t="n">
        <v>0.78</v>
      </c>
      <c r="X288" t="n">
        <v>11.62</v>
      </c>
      <c r="Y288" t="n">
        <v>1</v>
      </c>
      <c r="Z288" t="n">
        <v>10</v>
      </c>
    </row>
    <row r="289">
      <c r="A289" t="n">
        <v>1</v>
      </c>
      <c r="B289" t="n">
        <v>150</v>
      </c>
      <c r="C289" t="inlineStr">
        <is>
          <t xml:space="preserve">CONCLUIDO	</t>
        </is>
      </c>
      <c r="D289" t="n">
        <v>2.3359</v>
      </c>
      <c r="E289" t="n">
        <v>42.81</v>
      </c>
      <c r="F289" t="n">
        <v>25.15</v>
      </c>
      <c r="G289" t="n">
        <v>5.71</v>
      </c>
      <c r="H289" t="n">
        <v>0.07000000000000001</v>
      </c>
      <c r="I289" t="n">
        <v>264</v>
      </c>
      <c r="J289" t="n">
        <v>297.17</v>
      </c>
      <c r="K289" t="n">
        <v>61.82</v>
      </c>
      <c r="L289" t="n">
        <v>1.25</v>
      </c>
      <c r="M289" t="n">
        <v>262</v>
      </c>
      <c r="N289" t="n">
        <v>84.09999999999999</v>
      </c>
      <c r="O289" t="n">
        <v>36885.7</v>
      </c>
      <c r="P289" t="n">
        <v>453.51</v>
      </c>
      <c r="Q289" t="n">
        <v>1319.66</v>
      </c>
      <c r="R289" t="n">
        <v>318.14</v>
      </c>
      <c r="S289" t="n">
        <v>59.92</v>
      </c>
      <c r="T289" t="n">
        <v>127753.2</v>
      </c>
      <c r="U289" t="n">
        <v>0.19</v>
      </c>
      <c r="V289" t="n">
        <v>0.68</v>
      </c>
      <c r="W289" t="n">
        <v>0.58</v>
      </c>
      <c r="X289" t="n">
        <v>7.86</v>
      </c>
      <c r="Y289" t="n">
        <v>1</v>
      </c>
      <c r="Z289" t="n">
        <v>10</v>
      </c>
    </row>
    <row r="290">
      <c r="A290" t="n">
        <v>2</v>
      </c>
      <c r="B290" t="n">
        <v>150</v>
      </c>
      <c r="C290" t="inlineStr">
        <is>
          <t xml:space="preserve">CONCLUIDO	</t>
        </is>
      </c>
      <c r="D290" t="n">
        <v>2.6644</v>
      </c>
      <c r="E290" t="n">
        <v>37.53</v>
      </c>
      <c r="F290" t="n">
        <v>23.26</v>
      </c>
      <c r="G290" t="n">
        <v>6.87</v>
      </c>
      <c r="H290" t="n">
        <v>0.09</v>
      </c>
      <c r="I290" t="n">
        <v>203</v>
      </c>
      <c r="J290" t="n">
        <v>297.7</v>
      </c>
      <c r="K290" t="n">
        <v>61.82</v>
      </c>
      <c r="L290" t="n">
        <v>1.5</v>
      </c>
      <c r="M290" t="n">
        <v>201</v>
      </c>
      <c r="N290" t="n">
        <v>84.37</v>
      </c>
      <c r="O290" t="n">
        <v>36949.99</v>
      </c>
      <c r="P290" t="n">
        <v>418.43</v>
      </c>
      <c r="Q290" t="n">
        <v>1319.56</v>
      </c>
      <c r="R290" t="n">
        <v>255.99</v>
      </c>
      <c r="S290" t="n">
        <v>59.92</v>
      </c>
      <c r="T290" t="n">
        <v>96984.7</v>
      </c>
      <c r="U290" t="n">
        <v>0.23</v>
      </c>
      <c r="V290" t="n">
        <v>0.73</v>
      </c>
      <c r="W290" t="n">
        <v>0.49</v>
      </c>
      <c r="X290" t="n">
        <v>5.97</v>
      </c>
      <c r="Y290" t="n">
        <v>1</v>
      </c>
      <c r="Z290" t="n">
        <v>10</v>
      </c>
    </row>
    <row r="291">
      <c r="A291" t="n">
        <v>3</v>
      </c>
      <c r="B291" t="n">
        <v>150</v>
      </c>
      <c r="C291" t="inlineStr">
        <is>
          <t xml:space="preserve">CONCLUIDO	</t>
        </is>
      </c>
      <c r="D291" t="n">
        <v>2.9295</v>
      </c>
      <c r="E291" t="n">
        <v>34.14</v>
      </c>
      <c r="F291" t="n">
        <v>22.03</v>
      </c>
      <c r="G291" t="n">
        <v>8.06</v>
      </c>
      <c r="H291" t="n">
        <v>0.1</v>
      </c>
      <c r="I291" t="n">
        <v>164</v>
      </c>
      <c r="J291" t="n">
        <v>298.22</v>
      </c>
      <c r="K291" t="n">
        <v>61.82</v>
      </c>
      <c r="L291" t="n">
        <v>1.75</v>
      </c>
      <c r="M291" t="n">
        <v>162</v>
      </c>
      <c r="N291" t="n">
        <v>84.65000000000001</v>
      </c>
      <c r="O291" t="n">
        <v>37014.39</v>
      </c>
      <c r="P291" t="n">
        <v>395.22</v>
      </c>
      <c r="Q291" t="n">
        <v>1319.52</v>
      </c>
      <c r="R291" t="n">
        <v>215.72</v>
      </c>
      <c r="S291" t="n">
        <v>59.92</v>
      </c>
      <c r="T291" t="n">
        <v>77047.31</v>
      </c>
      <c r="U291" t="n">
        <v>0.28</v>
      </c>
      <c r="V291" t="n">
        <v>0.77</v>
      </c>
      <c r="W291" t="n">
        <v>0.42</v>
      </c>
      <c r="X291" t="n">
        <v>4.74</v>
      </c>
      <c r="Y291" t="n">
        <v>1</v>
      </c>
      <c r="Z291" t="n">
        <v>10</v>
      </c>
    </row>
    <row r="292">
      <c r="A292" t="n">
        <v>4</v>
      </c>
      <c r="B292" t="n">
        <v>150</v>
      </c>
      <c r="C292" t="inlineStr">
        <is>
          <t xml:space="preserve">CONCLUIDO	</t>
        </is>
      </c>
      <c r="D292" t="n">
        <v>3.1329</v>
      </c>
      <c r="E292" t="n">
        <v>31.92</v>
      </c>
      <c r="F292" t="n">
        <v>21.26</v>
      </c>
      <c r="G292" t="n">
        <v>9.24</v>
      </c>
      <c r="H292" t="n">
        <v>0.12</v>
      </c>
      <c r="I292" t="n">
        <v>138</v>
      </c>
      <c r="J292" t="n">
        <v>298.74</v>
      </c>
      <c r="K292" t="n">
        <v>61.82</v>
      </c>
      <c r="L292" t="n">
        <v>2</v>
      </c>
      <c r="M292" t="n">
        <v>136</v>
      </c>
      <c r="N292" t="n">
        <v>84.92</v>
      </c>
      <c r="O292" t="n">
        <v>37078.91</v>
      </c>
      <c r="P292" t="n">
        <v>380.47</v>
      </c>
      <c r="Q292" t="n">
        <v>1319.4</v>
      </c>
      <c r="R292" t="n">
        <v>190.39</v>
      </c>
      <c r="S292" t="n">
        <v>59.92</v>
      </c>
      <c r="T292" t="n">
        <v>64507.8</v>
      </c>
      <c r="U292" t="n">
        <v>0.31</v>
      </c>
      <c r="V292" t="n">
        <v>0.8</v>
      </c>
      <c r="W292" t="n">
        <v>0.39</v>
      </c>
      <c r="X292" t="n">
        <v>3.98</v>
      </c>
      <c r="Y292" t="n">
        <v>1</v>
      </c>
      <c r="Z292" t="n">
        <v>10</v>
      </c>
    </row>
    <row r="293">
      <c r="A293" t="n">
        <v>5</v>
      </c>
      <c r="B293" t="n">
        <v>150</v>
      </c>
      <c r="C293" t="inlineStr">
        <is>
          <t xml:space="preserve">CONCLUIDO	</t>
        </is>
      </c>
      <c r="D293" t="n">
        <v>3.2898</v>
      </c>
      <c r="E293" t="n">
        <v>30.4</v>
      </c>
      <c r="F293" t="n">
        <v>20.73</v>
      </c>
      <c r="G293" t="n">
        <v>10.37</v>
      </c>
      <c r="H293" t="n">
        <v>0.13</v>
      </c>
      <c r="I293" t="n">
        <v>120</v>
      </c>
      <c r="J293" t="n">
        <v>299.26</v>
      </c>
      <c r="K293" t="n">
        <v>61.82</v>
      </c>
      <c r="L293" t="n">
        <v>2.25</v>
      </c>
      <c r="M293" t="n">
        <v>118</v>
      </c>
      <c r="N293" t="n">
        <v>85.19</v>
      </c>
      <c r="O293" t="n">
        <v>37143.54</v>
      </c>
      <c r="P293" t="n">
        <v>370.35</v>
      </c>
      <c r="Q293" t="n">
        <v>1319.32</v>
      </c>
      <c r="R293" t="n">
        <v>173.39</v>
      </c>
      <c r="S293" t="n">
        <v>59.92</v>
      </c>
      <c r="T293" t="n">
        <v>56099.99</v>
      </c>
      <c r="U293" t="n">
        <v>0.35</v>
      </c>
      <c r="V293" t="n">
        <v>0.82</v>
      </c>
      <c r="W293" t="n">
        <v>0.36</v>
      </c>
      <c r="X293" t="n">
        <v>3.45</v>
      </c>
      <c r="Y293" t="n">
        <v>1</v>
      </c>
      <c r="Z293" t="n">
        <v>10</v>
      </c>
    </row>
    <row r="294">
      <c r="A294" t="n">
        <v>6</v>
      </c>
      <c r="B294" t="n">
        <v>150</v>
      </c>
      <c r="C294" t="inlineStr">
        <is>
          <t xml:space="preserve">CONCLUIDO	</t>
        </is>
      </c>
      <c r="D294" t="n">
        <v>3.439</v>
      </c>
      <c r="E294" t="n">
        <v>29.08</v>
      </c>
      <c r="F294" t="n">
        <v>20.25</v>
      </c>
      <c r="G294" t="n">
        <v>11.57</v>
      </c>
      <c r="H294" t="n">
        <v>0.15</v>
      </c>
      <c r="I294" t="n">
        <v>105</v>
      </c>
      <c r="J294" t="n">
        <v>299.79</v>
      </c>
      <c r="K294" t="n">
        <v>61.82</v>
      </c>
      <c r="L294" t="n">
        <v>2.5</v>
      </c>
      <c r="M294" t="n">
        <v>103</v>
      </c>
      <c r="N294" t="n">
        <v>85.47</v>
      </c>
      <c r="O294" t="n">
        <v>37208.42</v>
      </c>
      <c r="P294" t="n">
        <v>360.77</v>
      </c>
      <c r="Q294" t="n">
        <v>1319.14</v>
      </c>
      <c r="R294" t="n">
        <v>157.45</v>
      </c>
      <c r="S294" t="n">
        <v>59.92</v>
      </c>
      <c r="T294" t="n">
        <v>48205.2</v>
      </c>
      <c r="U294" t="n">
        <v>0.38</v>
      </c>
      <c r="V294" t="n">
        <v>0.84</v>
      </c>
      <c r="W294" t="n">
        <v>0.33</v>
      </c>
      <c r="X294" t="n">
        <v>2.97</v>
      </c>
      <c r="Y294" t="n">
        <v>1</v>
      </c>
      <c r="Z294" t="n">
        <v>10</v>
      </c>
    </row>
    <row r="295">
      <c r="A295" t="n">
        <v>7</v>
      </c>
      <c r="B295" t="n">
        <v>150</v>
      </c>
      <c r="C295" t="inlineStr">
        <is>
          <t xml:space="preserve">CONCLUIDO	</t>
        </is>
      </c>
      <c r="D295" t="n">
        <v>3.5488</v>
      </c>
      <c r="E295" t="n">
        <v>28.18</v>
      </c>
      <c r="F295" t="n">
        <v>19.96</v>
      </c>
      <c r="G295" t="n">
        <v>12.74</v>
      </c>
      <c r="H295" t="n">
        <v>0.16</v>
      </c>
      <c r="I295" t="n">
        <v>94</v>
      </c>
      <c r="J295" t="n">
        <v>300.32</v>
      </c>
      <c r="K295" t="n">
        <v>61.82</v>
      </c>
      <c r="L295" t="n">
        <v>2.75</v>
      </c>
      <c r="M295" t="n">
        <v>92</v>
      </c>
      <c r="N295" t="n">
        <v>85.73999999999999</v>
      </c>
      <c r="O295" t="n">
        <v>37273.29</v>
      </c>
      <c r="P295" t="n">
        <v>354.88</v>
      </c>
      <c r="Q295" t="n">
        <v>1319.31</v>
      </c>
      <c r="R295" t="n">
        <v>148.04</v>
      </c>
      <c r="S295" t="n">
        <v>59.92</v>
      </c>
      <c r="T295" t="n">
        <v>43555.88</v>
      </c>
      <c r="U295" t="n">
        <v>0.4</v>
      </c>
      <c r="V295" t="n">
        <v>0.85</v>
      </c>
      <c r="W295" t="n">
        <v>0.32</v>
      </c>
      <c r="X295" t="n">
        <v>2.68</v>
      </c>
      <c r="Y295" t="n">
        <v>1</v>
      </c>
      <c r="Z295" t="n">
        <v>10</v>
      </c>
    </row>
    <row r="296">
      <c r="A296" t="n">
        <v>8</v>
      </c>
      <c r="B296" t="n">
        <v>150</v>
      </c>
      <c r="C296" t="inlineStr">
        <is>
          <t xml:space="preserve">CONCLUIDO	</t>
        </is>
      </c>
      <c r="D296" t="n">
        <v>3.6487</v>
      </c>
      <c r="E296" t="n">
        <v>27.41</v>
      </c>
      <c r="F296" t="n">
        <v>19.69</v>
      </c>
      <c r="G296" t="n">
        <v>13.9</v>
      </c>
      <c r="H296" t="n">
        <v>0.18</v>
      </c>
      <c r="I296" t="n">
        <v>85</v>
      </c>
      <c r="J296" t="n">
        <v>300.84</v>
      </c>
      <c r="K296" t="n">
        <v>61.82</v>
      </c>
      <c r="L296" t="n">
        <v>3</v>
      </c>
      <c r="M296" t="n">
        <v>83</v>
      </c>
      <c r="N296" t="n">
        <v>86.02</v>
      </c>
      <c r="O296" t="n">
        <v>37338.27</v>
      </c>
      <c r="P296" t="n">
        <v>349.3</v>
      </c>
      <c r="Q296" t="n">
        <v>1319.27</v>
      </c>
      <c r="R296" t="n">
        <v>139.18</v>
      </c>
      <c r="S296" t="n">
        <v>59.92</v>
      </c>
      <c r="T296" t="n">
        <v>39170.13</v>
      </c>
      <c r="U296" t="n">
        <v>0.43</v>
      </c>
      <c r="V296" t="n">
        <v>0.86</v>
      </c>
      <c r="W296" t="n">
        <v>0.3</v>
      </c>
      <c r="X296" t="n">
        <v>2.41</v>
      </c>
      <c r="Y296" t="n">
        <v>1</v>
      </c>
      <c r="Z296" t="n">
        <v>10</v>
      </c>
    </row>
    <row r="297">
      <c r="A297" t="n">
        <v>9</v>
      </c>
      <c r="B297" t="n">
        <v>150</v>
      </c>
      <c r="C297" t="inlineStr">
        <is>
          <t xml:space="preserve">CONCLUIDO	</t>
        </is>
      </c>
      <c r="D297" t="n">
        <v>3.7443</v>
      </c>
      <c r="E297" t="n">
        <v>26.71</v>
      </c>
      <c r="F297" t="n">
        <v>19.43</v>
      </c>
      <c r="G297" t="n">
        <v>15.14</v>
      </c>
      <c r="H297" t="n">
        <v>0.19</v>
      </c>
      <c r="I297" t="n">
        <v>77</v>
      </c>
      <c r="J297" t="n">
        <v>301.37</v>
      </c>
      <c r="K297" t="n">
        <v>61.82</v>
      </c>
      <c r="L297" t="n">
        <v>3.25</v>
      </c>
      <c r="M297" t="n">
        <v>75</v>
      </c>
      <c r="N297" t="n">
        <v>86.3</v>
      </c>
      <c r="O297" t="n">
        <v>37403.38</v>
      </c>
      <c r="P297" t="n">
        <v>343.86</v>
      </c>
      <c r="Q297" t="n">
        <v>1319.2</v>
      </c>
      <c r="R297" t="n">
        <v>130.99</v>
      </c>
      <c r="S297" t="n">
        <v>59.92</v>
      </c>
      <c r="T297" t="n">
        <v>35117.27</v>
      </c>
      <c r="U297" t="n">
        <v>0.46</v>
      </c>
      <c r="V297" t="n">
        <v>0.87</v>
      </c>
      <c r="W297" t="n">
        <v>0.28</v>
      </c>
      <c r="X297" t="n">
        <v>2.15</v>
      </c>
      <c r="Y297" t="n">
        <v>1</v>
      </c>
      <c r="Z297" t="n">
        <v>10</v>
      </c>
    </row>
    <row r="298">
      <c r="A298" t="n">
        <v>10</v>
      </c>
      <c r="B298" t="n">
        <v>150</v>
      </c>
      <c r="C298" t="inlineStr">
        <is>
          <t xml:space="preserve">CONCLUIDO	</t>
        </is>
      </c>
      <c r="D298" t="n">
        <v>3.8155</v>
      </c>
      <c r="E298" t="n">
        <v>26.21</v>
      </c>
      <c r="F298" t="n">
        <v>19.27</v>
      </c>
      <c r="G298" t="n">
        <v>16.28</v>
      </c>
      <c r="H298" t="n">
        <v>0.21</v>
      </c>
      <c r="I298" t="n">
        <v>71</v>
      </c>
      <c r="J298" t="n">
        <v>301.9</v>
      </c>
      <c r="K298" t="n">
        <v>61.82</v>
      </c>
      <c r="L298" t="n">
        <v>3.5</v>
      </c>
      <c r="M298" t="n">
        <v>69</v>
      </c>
      <c r="N298" t="n">
        <v>86.58</v>
      </c>
      <c r="O298" t="n">
        <v>37468.6</v>
      </c>
      <c r="P298" t="n">
        <v>340.24</v>
      </c>
      <c r="Q298" t="n">
        <v>1319.2</v>
      </c>
      <c r="R298" t="n">
        <v>125.36</v>
      </c>
      <c r="S298" t="n">
        <v>59.92</v>
      </c>
      <c r="T298" t="n">
        <v>32331.95</v>
      </c>
      <c r="U298" t="n">
        <v>0.48</v>
      </c>
      <c r="V298" t="n">
        <v>0.88</v>
      </c>
      <c r="W298" t="n">
        <v>0.28</v>
      </c>
      <c r="X298" t="n">
        <v>1.99</v>
      </c>
      <c r="Y298" t="n">
        <v>1</v>
      </c>
      <c r="Z298" t="n">
        <v>10</v>
      </c>
    </row>
    <row r="299">
      <c r="A299" t="n">
        <v>11</v>
      </c>
      <c r="B299" t="n">
        <v>150</v>
      </c>
      <c r="C299" t="inlineStr">
        <is>
          <t xml:space="preserve">CONCLUIDO	</t>
        </is>
      </c>
      <c r="D299" t="n">
        <v>3.8805</v>
      </c>
      <c r="E299" t="n">
        <v>25.77</v>
      </c>
      <c r="F299" t="n">
        <v>19.11</v>
      </c>
      <c r="G299" t="n">
        <v>17.37</v>
      </c>
      <c r="H299" t="n">
        <v>0.22</v>
      </c>
      <c r="I299" t="n">
        <v>66</v>
      </c>
      <c r="J299" t="n">
        <v>302.43</v>
      </c>
      <c r="K299" t="n">
        <v>61.82</v>
      </c>
      <c r="L299" t="n">
        <v>3.75</v>
      </c>
      <c r="M299" t="n">
        <v>64</v>
      </c>
      <c r="N299" t="n">
        <v>86.86</v>
      </c>
      <c r="O299" t="n">
        <v>37533.94</v>
      </c>
      <c r="P299" t="n">
        <v>336.5</v>
      </c>
      <c r="Q299" t="n">
        <v>1319.27</v>
      </c>
      <c r="R299" t="n">
        <v>120.05</v>
      </c>
      <c r="S299" t="n">
        <v>59.92</v>
      </c>
      <c r="T299" t="n">
        <v>29700.02</v>
      </c>
      <c r="U299" t="n">
        <v>0.5</v>
      </c>
      <c r="V299" t="n">
        <v>0.89</v>
      </c>
      <c r="W299" t="n">
        <v>0.27</v>
      </c>
      <c r="X299" t="n">
        <v>1.83</v>
      </c>
      <c r="Y299" t="n">
        <v>1</v>
      </c>
      <c r="Z299" t="n">
        <v>10</v>
      </c>
    </row>
    <row r="300">
      <c r="A300" t="n">
        <v>12</v>
      </c>
      <c r="B300" t="n">
        <v>150</v>
      </c>
      <c r="C300" t="inlineStr">
        <is>
          <t xml:space="preserve">CONCLUIDO	</t>
        </is>
      </c>
      <c r="D300" t="n">
        <v>3.9474</v>
      </c>
      <c r="E300" t="n">
        <v>25.33</v>
      </c>
      <c r="F300" t="n">
        <v>18.95</v>
      </c>
      <c r="G300" t="n">
        <v>18.64</v>
      </c>
      <c r="H300" t="n">
        <v>0.24</v>
      </c>
      <c r="I300" t="n">
        <v>61</v>
      </c>
      <c r="J300" t="n">
        <v>302.96</v>
      </c>
      <c r="K300" t="n">
        <v>61.82</v>
      </c>
      <c r="L300" t="n">
        <v>4</v>
      </c>
      <c r="M300" t="n">
        <v>59</v>
      </c>
      <c r="N300" t="n">
        <v>87.14</v>
      </c>
      <c r="O300" t="n">
        <v>37599.4</v>
      </c>
      <c r="P300" t="n">
        <v>332.99</v>
      </c>
      <c r="Q300" t="n">
        <v>1319.11</v>
      </c>
      <c r="R300" t="n">
        <v>114.9</v>
      </c>
      <c r="S300" t="n">
        <v>59.92</v>
      </c>
      <c r="T300" t="n">
        <v>27148.79</v>
      </c>
      <c r="U300" t="n">
        <v>0.52</v>
      </c>
      <c r="V300" t="n">
        <v>0.9</v>
      </c>
      <c r="W300" t="n">
        <v>0.26</v>
      </c>
      <c r="X300" t="n">
        <v>1.67</v>
      </c>
      <c r="Y300" t="n">
        <v>1</v>
      </c>
      <c r="Z300" t="n">
        <v>10</v>
      </c>
    </row>
    <row r="301">
      <c r="A301" t="n">
        <v>13</v>
      </c>
      <c r="B301" t="n">
        <v>150</v>
      </c>
      <c r="C301" t="inlineStr">
        <is>
          <t xml:space="preserve">CONCLUIDO	</t>
        </is>
      </c>
      <c r="D301" t="n">
        <v>4.0077</v>
      </c>
      <c r="E301" t="n">
        <v>24.95</v>
      </c>
      <c r="F301" t="n">
        <v>18.79</v>
      </c>
      <c r="G301" t="n">
        <v>19.78</v>
      </c>
      <c r="H301" t="n">
        <v>0.25</v>
      </c>
      <c r="I301" t="n">
        <v>57</v>
      </c>
      <c r="J301" t="n">
        <v>303.49</v>
      </c>
      <c r="K301" t="n">
        <v>61.82</v>
      </c>
      <c r="L301" t="n">
        <v>4.25</v>
      </c>
      <c r="M301" t="n">
        <v>55</v>
      </c>
      <c r="N301" t="n">
        <v>87.42</v>
      </c>
      <c r="O301" t="n">
        <v>37664.98</v>
      </c>
      <c r="P301" t="n">
        <v>329.49</v>
      </c>
      <c r="Q301" t="n">
        <v>1319.21</v>
      </c>
      <c r="R301" t="n">
        <v>109.4</v>
      </c>
      <c r="S301" t="n">
        <v>59.92</v>
      </c>
      <c r="T301" t="n">
        <v>24418.69</v>
      </c>
      <c r="U301" t="n">
        <v>0.55</v>
      </c>
      <c r="V301" t="n">
        <v>0.9</v>
      </c>
      <c r="W301" t="n">
        <v>0.26</v>
      </c>
      <c r="X301" t="n">
        <v>1.51</v>
      </c>
      <c r="Y301" t="n">
        <v>1</v>
      </c>
      <c r="Z301" t="n">
        <v>10</v>
      </c>
    </row>
    <row r="302">
      <c r="A302" t="n">
        <v>14</v>
      </c>
      <c r="B302" t="n">
        <v>150</v>
      </c>
      <c r="C302" t="inlineStr">
        <is>
          <t xml:space="preserve">CONCLUIDO	</t>
        </is>
      </c>
      <c r="D302" t="n">
        <v>4.0904</v>
      </c>
      <c r="E302" t="n">
        <v>24.45</v>
      </c>
      <c r="F302" t="n">
        <v>18.51</v>
      </c>
      <c r="G302" t="n">
        <v>20.95</v>
      </c>
      <c r="H302" t="n">
        <v>0.26</v>
      </c>
      <c r="I302" t="n">
        <v>53</v>
      </c>
      <c r="J302" t="n">
        <v>304.03</v>
      </c>
      <c r="K302" t="n">
        <v>61.82</v>
      </c>
      <c r="L302" t="n">
        <v>4.5</v>
      </c>
      <c r="M302" t="n">
        <v>51</v>
      </c>
      <c r="N302" t="n">
        <v>87.7</v>
      </c>
      <c r="O302" t="n">
        <v>37730.68</v>
      </c>
      <c r="P302" t="n">
        <v>323.51</v>
      </c>
      <c r="Q302" t="n">
        <v>1319.13</v>
      </c>
      <c r="R302" t="n">
        <v>100.23</v>
      </c>
      <c r="S302" t="n">
        <v>59.92</v>
      </c>
      <c r="T302" t="n">
        <v>19854.36</v>
      </c>
      <c r="U302" t="n">
        <v>0.6</v>
      </c>
      <c r="V302" t="n">
        <v>0.92</v>
      </c>
      <c r="W302" t="n">
        <v>0.24</v>
      </c>
      <c r="X302" t="n">
        <v>1.23</v>
      </c>
      <c r="Y302" t="n">
        <v>1</v>
      </c>
      <c r="Z302" t="n">
        <v>10</v>
      </c>
    </row>
    <row r="303">
      <c r="A303" t="n">
        <v>15</v>
      </c>
      <c r="B303" t="n">
        <v>150</v>
      </c>
      <c r="C303" t="inlineStr">
        <is>
          <t xml:space="preserve">CONCLUIDO	</t>
        </is>
      </c>
      <c r="D303" t="n">
        <v>4.0482</v>
      </c>
      <c r="E303" t="n">
        <v>24.7</v>
      </c>
      <c r="F303" t="n">
        <v>18.87</v>
      </c>
      <c r="G303" t="n">
        <v>22.2</v>
      </c>
      <c r="H303" t="n">
        <v>0.28</v>
      </c>
      <c r="I303" t="n">
        <v>51</v>
      </c>
      <c r="J303" t="n">
        <v>304.56</v>
      </c>
      <c r="K303" t="n">
        <v>61.82</v>
      </c>
      <c r="L303" t="n">
        <v>4.75</v>
      </c>
      <c r="M303" t="n">
        <v>49</v>
      </c>
      <c r="N303" t="n">
        <v>87.98999999999999</v>
      </c>
      <c r="O303" t="n">
        <v>37796.51</v>
      </c>
      <c r="P303" t="n">
        <v>329.67</v>
      </c>
      <c r="Q303" t="n">
        <v>1319.11</v>
      </c>
      <c r="R303" t="n">
        <v>114.33</v>
      </c>
      <c r="S303" t="n">
        <v>59.92</v>
      </c>
      <c r="T303" t="n">
        <v>26914.95</v>
      </c>
      <c r="U303" t="n">
        <v>0.52</v>
      </c>
      <c r="V303" t="n">
        <v>0.9</v>
      </c>
      <c r="W303" t="n">
        <v>0.21</v>
      </c>
      <c r="X303" t="n">
        <v>1.59</v>
      </c>
      <c r="Y303" t="n">
        <v>1</v>
      </c>
      <c r="Z303" t="n">
        <v>10</v>
      </c>
    </row>
    <row r="304">
      <c r="A304" t="n">
        <v>16</v>
      </c>
      <c r="B304" t="n">
        <v>150</v>
      </c>
      <c r="C304" t="inlineStr">
        <is>
          <t xml:space="preserve">CONCLUIDO	</t>
        </is>
      </c>
      <c r="D304" t="n">
        <v>4.1047</v>
      </c>
      <c r="E304" t="n">
        <v>24.36</v>
      </c>
      <c r="F304" t="n">
        <v>18.7</v>
      </c>
      <c r="G304" t="n">
        <v>23.37</v>
      </c>
      <c r="H304" t="n">
        <v>0.29</v>
      </c>
      <c r="I304" t="n">
        <v>48</v>
      </c>
      <c r="J304" t="n">
        <v>305.09</v>
      </c>
      <c r="K304" t="n">
        <v>61.82</v>
      </c>
      <c r="L304" t="n">
        <v>5</v>
      </c>
      <c r="M304" t="n">
        <v>46</v>
      </c>
      <c r="N304" t="n">
        <v>88.27</v>
      </c>
      <c r="O304" t="n">
        <v>37862.45</v>
      </c>
      <c r="P304" t="n">
        <v>325.68</v>
      </c>
      <c r="Q304" t="n">
        <v>1319.22</v>
      </c>
      <c r="R304" t="n">
        <v>107.2</v>
      </c>
      <c r="S304" t="n">
        <v>59.92</v>
      </c>
      <c r="T304" t="n">
        <v>23367.22</v>
      </c>
      <c r="U304" t="n">
        <v>0.5600000000000001</v>
      </c>
      <c r="V304" t="n">
        <v>0.91</v>
      </c>
      <c r="W304" t="n">
        <v>0.24</v>
      </c>
      <c r="X304" t="n">
        <v>1.42</v>
      </c>
      <c r="Y304" t="n">
        <v>1</v>
      </c>
      <c r="Z304" t="n">
        <v>10</v>
      </c>
    </row>
    <row r="305">
      <c r="A305" t="n">
        <v>17</v>
      </c>
      <c r="B305" t="n">
        <v>150</v>
      </c>
      <c r="C305" t="inlineStr">
        <is>
          <t xml:space="preserve">CONCLUIDO	</t>
        </is>
      </c>
      <c r="D305" t="n">
        <v>4.1357</v>
      </c>
      <c r="E305" t="n">
        <v>24.18</v>
      </c>
      <c r="F305" t="n">
        <v>18.63</v>
      </c>
      <c r="G305" t="n">
        <v>24.3</v>
      </c>
      <c r="H305" t="n">
        <v>0.31</v>
      </c>
      <c r="I305" t="n">
        <v>46</v>
      </c>
      <c r="J305" t="n">
        <v>305.63</v>
      </c>
      <c r="K305" t="n">
        <v>61.82</v>
      </c>
      <c r="L305" t="n">
        <v>5.25</v>
      </c>
      <c r="M305" t="n">
        <v>44</v>
      </c>
      <c r="N305" t="n">
        <v>88.56</v>
      </c>
      <c r="O305" t="n">
        <v>37928.52</v>
      </c>
      <c r="P305" t="n">
        <v>323.93</v>
      </c>
      <c r="Q305" t="n">
        <v>1319.32</v>
      </c>
      <c r="R305" t="n">
        <v>104.75</v>
      </c>
      <c r="S305" t="n">
        <v>59.92</v>
      </c>
      <c r="T305" t="n">
        <v>22151.62</v>
      </c>
      <c r="U305" t="n">
        <v>0.57</v>
      </c>
      <c r="V305" t="n">
        <v>0.91</v>
      </c>
      <c r="W305" t="n">
        <v>0.24</v>
      </c>
      <c r="X305" t="n">
        <v>1.35</v>
      </c>
      <c r="Y305" t="n">
        <v>1</v>
      </c>
      <c r="Z305" t="n">
        <v>10</v>
      </c>
    </row>
    <row r="306">
      <c r="A306" t="n">
        <v>18</v>
      </c>
      <c r="B306" t="n">
        <v>150</v>
      </c>
      <c r="C306" t="inlineStr">
        <is>
          <t xml:space="preserve">CONCLUIDO	</t>
        </is>
      </c>
      <c r="D306" t="n">
        <v>4.1862</v>
      </c>
      <c r="E306" t="n">
        <v>23.89</v>
      </c>
      <c r="F306" t="n">
        <v>18.5</v>
      </c>
      <c r="G306" t="n">
        <v>25.82</v>
      </c>
      <c r="H306" t="n">
        <v>0.32</v>
      </c>
      <c r="I306" t="n">
        <v>43</v>
      </c>
      <c r="J306" t="n">
        <v>306.17</v>
      </c>
      <c r="K306" t="n">
        <v>61.82</v>
      </c>
      <c r="L306" t="n">
        <v>5.5</v>
      </c>
      <c r="M306" t="n">
        <v>41</v>
      </c>
      <c r="N306" t="n">
        <v>88.84</v>
      </c>
      <c r="O306" t="n">
        <v>37994.72</v>
      </c>
      <c r="P306" t="n">
        <v>320.83</v>
      </c>
      <c r="Q306" t="n">
        <v>1319.13</v>
      </c>
      <c r="R306" t="n">
        <v>100.68</v>
      </c>
      <c r="S306" t="n">
        <v>59.92</v>
      </c>
      <c r="T306" t="n">
        <v>20129.03</v>
      </c>
      <c r="U306" t="n">
        <v>0.6</v>
      </c>
      <c r="V306" t="n">
        <v>0.92</v>
      </c>
      <c r="W306" t="n">
        <v>0.23</v>
      </c>
      <c r="X306" t="n">
        <v>1.22</v>
      </c>
      <c r="Y306" t="n">
        <v>1</v>
      </c>
      <c r="Z306" t="n">
        <v>10</v>
      </c>
    </row>
    <row r="307">
      <c r="A307" t="n">
        <v>19</v>
      </c>
      <c r="B307" t="n">
        <v>150</v>
      </c>
      <c r="C307" t="inlineStr">
        <is>
          <t xml:space="preserve">CONCLUIDO	</t>
        </is>
      </c>
      <c r="D307" t="n">
        <v>4.218</v>
      </c>
      <c r="E307" t="n">
        <v>23.71</v>
      </c>
      <c r="F307" t="n">
        <v>18.43</v>
      </c>
      <c r="G307" t="n">
        <v>26.97</v>
      </c>
      <c r="H307" t="n">
        <v>0.33</v>
      </c>
      <c r="I307" t="n">
        <v>41</v>
      </c>
      <c r="J307" t="n">
        <v>306.7</v>
      </c>
      <c r="K307" t="n">
        <v>61.82</v>
      </c>
      <c r="L307" t="n">
        <v>5.75</v>
      </c>
      <c r="M307" t="n">
        <v>39</v>
      </c>
      <c r="N307" t="n">
        <v>89.13</v>
      </c>
      <c r="O307" t="n">
        <v>38061.04</v>
      </c>
      <c r="P307" t="n">
        <v>318.83</v>
      </c>
      <c r="Q307" t="n">
        <v>1319.16</v>
      </c>
      <c r="R307" t="n">
        <v>98.38</v>
      </c>
      <c r="S307" t="n">
        <v>59.92</v>
      </c>
      <c r="T307" t="n">
        <v>18987.8</v>
      </c>
      <c r="U307" t="n">
        <v>0.61</v>
      </c>
      <c r="V307" t="n">
        <v>0.92</v>
      </c>
      <c r="W307" t="n">
        <v>0.23</v>
      </c>
      <c r="X307" t="n">
        <v>1.16</v>
      </c>
      <c r="Y307" t="n">
        <v>1</v>
      </c>
      <c r="Z307" t="n">
        <v>10</v>
      </c>
    </row>
    <row r="308">
      <c r="A308" t="n">
        <v>20</v>
      </c>
      <c r="B308" t="n">
        <v>150</v>
      </c>
      <c r="C308" t="inlineStr">
        <is>
          <t xml:space="preserve">CONCLUIDO	</t>
        </is>
      </c>
      <c r="D308" t="n">
        <v>4.2487</v>
      </c>
      <c r="E308" t="n">
        <v>23.54</v>
      </c>
      <c r="F308" t="n">
        <v>18.37</v>
      </c>
      <c r="G308" t="n">
        <v>28.27</v>
      </c>
      <c r="H308" t="n">
        <v>0.35</v>
      </c>
      <c r="I308" t="n">
        <v>39</v>
      </c>
      <c r="J308" t="n">
        <v>307.24</v>
      </c>
      <c r="K308" t="n">
        <v>61.82</v>
      </c>
      <c r="L308" t="n">
        <v>6</v>
      </c>
      <c r="M308" t="n">
        <v>37</v>
      </c>
      <c r="N308" t="n">
        <v>89.42</v>
      </c>
      <c r="O308" t="n">
        <v>38127.48</v>
      </c>
      <c r="P308" t="n">
        <v>317.08</v>
      </c>
      <c r="Q308" t="n">
        <v>1319.12</v>
      </c>
      <c r="R308" t="n">
        <v>96.45</v>
      </c>
      <c r="S308" t="n">
        <v>59.92</v>
      </c>
      <c r="T308" t="n">
        <v>18033.6</v>
      </c>
      <c r="U308" t="n">
        <v>0.62</v>
      </c>
      <c r="V308" t="n">
        <v>0.92</v>
      </c>
      <c r="W308" t="n">
        <v>0.22</v>
      </c>
      <c r="X308" t="n">
        <v>1.1</v>
      </c>
      <c r="Y308" t="n">
        <v>1</v>
      </c>
      <c r="Z308" t="n">
        <v>10</v>
      </c>
    </row>
    <row r="309">
      <c r="A309" t="n">
        <v>21</v>
      </c>
      <c r="B309" t="n">
        <v>150</v>
      </c>
      <c r="C309" t="inlineStr">
        <is>
          <t xml:space="preserve">CONCLUIDO	</t>
        </is>
      </c>
      <c r="D309" t="n">
        <v>4.2627</v>
      </c>
      <c r="E309" t="n">
        <v>23.46</v>
      </c>
      <c r="F309" t="n">
        <v>18.35</v>
      </c>
      <c r="G309" t="n">
        <v>28.98</v>
      </c>
      <c r="H309" t="n">
        <v>0.36</v>
      </c>
      <c r="I309" t="n">
        <v>38</v>
      </c>
      <c r="J309" t="n">
        <v>307.78</v>
      </c>
      <c r="K309" t="n">
        <v>61.82</v>
      </c>
      <c r="L309" t="n">
        <v>6.25</v>
      </c>
      <c r="M309" t="n">
        <v>36</v>
      </c>
      <c r="N309" t="n">
        <v>89.70999999999999</v>
      </c>
      <c r="O309" t="n">
        <v>38194.05</v>
      </c>
      <c r="P309" t="n">
        <v>315.79</v>
      </c>
      <c r="Q309" t="n">
        <v>1319.14</v>
      </c>
      <c r="R309" t="n">
        <v>95.79000000000001</v>
      </c>
      <c r="S309" t="n">
        <v>59.92</v>
      </c>
      <c r="T309" t="n">
        <v>17712.45</v>
      </c>
      <c r="U309" t="n">
        <v>0.63</v>
      </c>
      <c r="V309" t="n">
        <v>0.93</v>
      </c>
      <c r="W309" t="n">
        <v>0.22</v>
      </c>
      <c r="X309" t="n">
        <v>1.07</v>
      </c>
      <c r="Y309" t="n">
        <v>1</v>
      </c>
      <c r="Z309" t="n">
        <v>10</v>
      </c>
    </row>
    <row r="310">
      <c r="A310" t="n">
        <v>22</v>
      </c>
      <c r="B310" t="n">
        <v>150</v>
      </c>
      <c r="C310" t="inlineStr">
        <is>
          <t xml:space="preserve">CONCLUIDO	</t>
        </is>
      </c>
      <c r="D310" t="n">
        <v>4.2966</v>
      </c>
      <c r="E310" t="n">
        <v>23.27</v>
      </c>
      <c r="F310" t="n">
        <v>18.28</v>
      </c>
      <c r="G310" t="n">
        <v>30.46</v>
      </c>
      <c r="H310" t="n">
        <v>0.38</v>
      </c>
      <c r="I310" t="n">
        <v>36</v>
      </c>
      <c r="J310" t="n">
        <v>308.32</v>
      </c>
      <c r="K310" t="n">
        <v>61.82</v>
      </c>
      <c r="L310" t="n">
        <v>6.5</v>
      </c>
      <c r="M310" t="n">
        <v>34</v>
      </c>
      <c r="N310" t="n">
        <v>90</v>
      </c>
      <c r="O310" t="n">
        <v>38260.74</v>
      </c>
      <c r="P310" t="n">
        <v>314.18</v>
      </c>
      <c r="Q310" t="n">
        <v>1319.14</v>
      </c>
      <c r="R310" t="n">
        <v>93.19</v>
      </c>
      <c r="S310" t="n">
        <v>59.92</v>
      </c>
      <c r="T310" t="n">
        <v>16417.68</v>
      </c>
      <c r="U310" t="n">
        <v>0.64</v>
      </c>
      <c r="V310" t="n">
        <v>0.93</v>
      </c>
      <c r="W310" t="n">
        <v>0.22</v>
      </c>
      <c r="X310" t="n">
        <v>1</v>
      </c>
      <c r="Y310" t="n">
        <v>1</v>
      </c>
      <c r="Z310" t="n">
        <v>10</v>
      </c>
    </row>
    <row r="311">
      <c r="A311" t="n">
        <v>23</v>
      </c>
      <c r="B311" t="n">
        <v>150</v>
      </c>
      <c r="C311" t="inlineStr">
        <is>
          <t xml:space="preserve">CONCLUIDO	</t>
        </is>
      </c>
      <c r="D311" t="n">
        <v>4.3087</v>
      </c>
      <c r="E311" t="n">
        <v>23.21</v>
      </c>
      <c r="F311" t="n">
        <v>18.27</v>
      </c>
      <c r="G311" t="n">
        <v>31.32</v>
      </c>
      <c r="H311" t="n">
        <v>0.39</v>
      </c>
      <c r="I311" t="n">
        <v>35</v>
      </c>
      <c r="J311" t="n">
        <v>308.86</v>
      </c>
      <c r="K311" t="n">
        <v>61.82</v>
      </c>
      <c r="L311" t="n">
        <v>6.75</v>
      </c>
      <c r="M311" t="n">
        <v>33</v>
      </c>
      <c r="N311" t="n">
        <v>90.29000000000001</v>
      </c>
      <c r="O311" t="n">
        <v>38327.57</v>
      </c>
      <c r="P311" t="n">
        <v>312.97</v>
      </c>
      <c r="Q311" t="n">
        <v>1319.16</v>
      </c>
      <c r="R311" t="n">
        <v>93.06999999999999</v>
      </c>
      <c r="S311" t="n">
        <v>59.92</v>
      </c>
      <c r="T311" t="n">
        <v>16363.73</v>
      </c>
      <c r="U311" t="n">
        <v>0.64</v>
      </c>
      <c r="V311" t="n">
        <v>0.93</v>
      </c>
      <c r="W311" t="n">
        <v>0.22</v>
      </c>
      <c r="X311" t="n">
        <v>0.99</v>
      </c>
      <c r="Y311" t="n">
        <v>1</v>
      </c>
      <c r="Z311" t="n">
        <v>10</v>
      </c>
    </row>
    <row r="312">
      <c r="A312" t="n">
        <v>24</v>
      </c>
      <c r="B312" t="n">
        <v>150</v>
      </c>
      <c r="C312" t="inlineStr">
        <is>
          <t xml:space="preserve">CONCLUIDO	</t>
        </is>
      </c>
      <c r="D312" t="n">
        <v>4.3454</v>
      </c>
      <c r="E312" t="n">
        <v>23.01</v>
      </c>
      <c r="F312" t="n">
        <v>18.18</v>
      </c>
      <c r="G312" t="n">
        <v>33.06</v>
      </c>
      <c r="H312" t="n">
        <v>0.4</v>
      </c>
      <c r="I312" t="n">
        <v>33</v>
      </c>
      <c r="J312" t="n">
        <v>309.41</v>
      </c>
      <c r="K312" t="n">
        <v>61.82</v>
      </c>
      <c r="L312" t="n">
        <v>7</v>
      </c>
      <c r="M312" t="n">
        <v>31</v>
      </c>
      <c r="N312" t="n">
        <v>90.59</v>
      </c>
      <c r="O312" t="n">
        <v>38394.52</v>
      </c>
      <c r="P312" t="n">
        <v>310.75</v>
      </c>
      <c r="Q312" t="n">
        <v>1319.16</v>
      </c>
      <c r="R312" t="n">
        <v>90.05</v>
      </c>
      <c r="S312" t="n">
        <v>59.92</v>
      </c>
      <c r="T312" t="n">
        <v>14863.57</v>
      </c>
      <c r="U312" t="n">
        <v>0.67</v>
      </c>
      <c r="V312" t="n">
        <v>0.93</v>
      </c>
      <c r="W312" t="n">
        <v>0.22</v>
      </c>
      <c r="X312" t="n">
        <v>0.91</v>
      </c>
      <c r="Y312" t="n">
        <v>1</v>
      </c>
      <c r="Z312" t="n">
        <v>10</v>
      </c>
    </row>
    <row r="313">
      <c r="A313" t="n">
        <v>25</v>
      </c>
      <c r="B313" t="n">
        <v>150</v>
      </c>
      <c r="C313" t="inlineStr">
        <is>
          <t xml:space="preserve">CONCLUIDO	</t>
        </is>
      </c>
      <c r="D313" t="n">
        <v>4.362</v>
      </c>
      <c r="E313" t="n">
        <v>22.93</v>
      </c>
      <c r="F313" t="n">
        <v>18.15</v>
      </c>
      <c r="G313" t="n">
        <v>34.03</v>
      </c>
      <c r="H313" t="n">
        <v>0.42</v>
      </c>
      <c r="I313" t="n">
        <v>32</v>
      </c>
      <c r="J313" t="n">
        <v>309.95</v>
      </c>
      <c r="K313" t="n">
        <v>61.82</v>
      </c>
      <c r="L313" t="n">
        <v>7.25</v>
      </c>
      <c r="M313" t="n">
        <v>30</v>
      </c>
      <c r="N313" t="n">
        <v>90.88</v>
      </c>
      <c r="O313" t="n">
        <v>38461.6</v>
      </c>
      <c r="P313" t="n">
        <v>309.57</v>
      </c>
      <c r="Q313" t="n">
        <v>1319.24</v>
      </c>
      <c r="R313" t="n">
        <v>89.03</v>
      </c>
      <c r="S313" t="n">
        <v>59.92</v>
      </c>
      <c r="T313" t="n">
        <v>14361.15</v>
      </c>
      <c r="U313" t="n">
        <v>0.67</v>
      </c>
      <c r="V313" t="n">
        <v>0.9399999999999999</v>
      </c>
      <c r="W313" t="n">
        <v>0.21</v>
      </c>
      <c r="X313" t="n">
        <v>0.87</v>
      </c>
      <c r="Y313" t="n">
        <v>1</v>
      </c>
      <c r="Z313" t="n">
        <v>10</v>
      </c>
    </row>
    <row r="314">
      <c r="A314" t="n">
        <v>26</v>
      </c>
      <c r="B314" t="n">
        <v>150</v>
      </c>
      <c r="C314" t="inlineStr">
        <is>
          <t xml:space="preserve">CONCLUIDO	</t>
        </is>
      </c>
      <c r="D314" t="n">
        <v>4.3766</v>
      </c>
      <c r="E314" t="n">
        <v>22.85</v>
      </c>
      <c r="F314" t="n">
        <v>18.13</v>
      </c>
      <c r="G314" t="n">
        <v>35.09</v>
      </c>
      <c r="H314" t="n">
        <v>0.43</v>
      </c>
      <c r="I314" t="n">
        <v>31</v>
      </c>
      <c r="J314" t="n">
        <v>310.5</v>
      </c>
      <c r="K314" t="n">
        <v>61.82</v>
      </c>
      <c r="L314" t="n">
        <v>7.5</v>
      </c>
      <c r="M314" t="n">
        <v>29</v>
      </c>
      <c r="N314" t="n">
        <v>91.18000000000001</v>
      </c>
      <c r="O314" t="n">
        <v>38528.81</v>
      </c>
      <c r="P314" t="n">
        <v>308.07</v>
      </c>
      <c r="Q314" t="n">
        <v>1319.15</v>
      </c>
      <c r="R314" t="n">
        <v>88.31</v>
      </c>
      <c r="S314" t="n">
        <v>59.92</v>
      </c>
      <c r="T314" t="n">
        <v>14005.92</v>
      </c>
      <c r="U314" t="n">
        <v>0.68</v>
      </c>
      <c r="V314" t="n">
        <v>0.9399999999999999</v>
      </c>
      <c r="W314" t="n">
        <v>0.22</v>
      </c>
      <c r="X314" t="n">
        <v>0.85</v>
      </c>
      <c r="Y314" t="n">
        <v>1</v>
      </c>
      <c r="Z314" t="n">
        <v>10</v>
      </c>
    </row>
    <row r="315">
      <c r="A315" t="n">
        <v>27</v>
      </c>
      <c r="B315" t="n">
        <v>150</v>
      </c>
      <c r="C315" t="inlineStr">
        <is>
          <t xml:space="preserve">CONCLUIDO	</t>
        </is>
      </c>
      <c r="D315" t="n">
        <v>4.393</v>
      </c>
      <c r="E315" t="n">
        <v>22.76</v>
      </c>
      <c r="F315" t="n">
        <v>18.1</v>
      </c>
      <c r="G315" t="n">
        <v>36.2</v>
      </c>
      <c r="H315" t="n">
        <v>0.44</v>
      </c>
      <c r="I315" t="n">
        <v>30</v>
      </c>
      <c r="J315" t="n">
        <v>311.04</v>
      </c>
      <c r="K315" t="n">
        <v>61.82</v>
      </c>
      <c r="L315" t="n">
        <v>7.75</v>
      </c>
      <c r="M315" t="n">
        <v>28</v>
      </c>
      <c r="N315" t="n">
        <v>91.47</v>
      </c>
      <c r="O315" t="n">
        <v>38596.15</v>
      </c>
      <c r="P315" t="n">
        <v>307.44</v>
      </c>
      <c r="Q315" t="n">
        <v>1319.14</v>
      </c>
      <c r="R315" t="n">
        <v>87.38</v>
      </c>
      <c r="S315" t="n">
        <v>59.92</v>
      </c>
      <c r="T315" t="n">
        <v>13546.16</v>
      </c>
      <c r="U315" t="n">
        <v>0.6899999999999999</v>
      </c>
      <c r="V315" t="n">
        <v>0.9399999999999999</v>
      </c>
      <c r="W315" t="n">
        <v>0.21</v>
      </c>
      <c r="X315" t="n">
        <v>0.82</v>
      </c>
      <c r="Y315" t="n">
        <v>1</v>
      </c>
      <c r="Z315" t="n">
        <v>10</v>
      </c>
    </row>
    <row r="316">
      <c r="A316" t="n">
        <v>28</v>
      </c>
      <c r="B316" t="n">
        <v>150</v>
      </c>
      <c r="C316" t="inlineStr">
        <is>
          <t xml:space="preserve">CONCLUIDO	</t>
        </is>
      </c>
      <c r="D316" t="n">
        <v>4.4115</v>
      </c>
      <c r="E316" t="n">
        <v>22.67</v>
      </c>
      <c r="F316" t="n">
        <v>18.06</v>
      </c>
      <c r="G316" t="n">
        <v>37.36</v>
      </c>
      <c r="H316" t="n">
        <v>0.46</v>
      </c>
      <c r="I316" t="n">
        <v>29</v>
      </c>
      <c r="J316" t="n">
        <v>311.59</v>
      </c>
      <c r="K316" t="n">
        <v>61.82</v>
      </c>
      <c r="L316" t="n">
        <v>8</v>
      </c>
      <c r="M316" t="n">
        <v>27</v>
      </c>
      <c r="N316" t="n">
        <v>91.77</v>
      </c>
      <c r="O316" t="n">
        <v>38663.62</v>
      </c>
      <c r="P316" t="n">
        <v>305.82</v>
      </c>
      <c r="Q316" t="n">
        <v>1319.15</v>
      </c>
      <c r="R316" t="n">
        <v>86.03</v>
      </c>
      <c r="S316" t="n">
        <v>59.92</v>
      </c>
      <c r="T316" t="n">
        <v>12876.31</v>
      </c>
      <c r="U316" t="n">
        <v>0.7</v>
      </c>
      <c r="V316" t="n">
        <v>0.9399999999999999</v>
      </c>
      <c r="W316" t="n">
        <v>0.21</v>
      </c>
      <c r="X316" t="n">
        <v>0.78</v>
      </c>
      <c r="Y316" t="n">
        <v>1</v>
      </c>
      <c r="Z316" t="n">
        <v>10</v>
      </c>
    </row>
    <row r="317">
      <c r="A317" t="n">
        <v>29</v>
      </c>
      <c r="B317" t="n">
        <v>150</v>
      </c>
      <c r="C317" t="inlineStr">
        <is>
          <t xml:space="preserve">CONCLUIDO	</t>
        </is>
      </c>
      <c r="D317" t="n">
        <v>4.432</v>
      </c>
      <c r="E317" t="n">
        <v>22.56</v>
      </c>
      <c r="F317" t="n">
        <v>18.01</v>
      </c>
      <c r="G317" t="n">
        <v>38.59</v>
      </c>
      <c r="H317" t="n">
        <v>0.47</v>
      </c>
      <c r="I317" t="n">
        <v>28</v>
      </c>
      <c r="J317" t="n">
        <v>312.14</v>
      </c>
      <c r="K317" t="n">
        <v>61.82</v>
      </c>
      <c r="L317" t="n">
        <v>8.25</v>
      </c>
      <c r="M317" t="n">
        <v>26</v>
      </c>
      <c r="N317" t="n">
        <v>92.06999999999999</v>
      </c>
      <c r="O317" t="n">
        <v>38731.35</v>
      </c>
      <c r="P317" t="n">
        <v>304.07</v>
      </c>
      <c r="Q317" t="n">
        <v>1319.22</v>
      </c>
      <c r="R317" t="n">
        <v>84.29000000000001</v>
      </c>
      <c r="S317" t="n">
        <v>59.92</v>
      </c>
      <c r="T317" t="n">
        <v>12010.16</v>
      </c>
      <c r="U317" t="n">
        <v>0.71</v>
      </c>
      <c r="V317" t="n">
        <v>0.9399999999999999</v>
      </c>
      <c r="W317" t="n">
        <v>0.21</v>
      </c>
      <c r="X317" t="n">
        <v>0.73</v>
      </c>
      <c r="Y317" t="n">
        <v>1</v>
      </c>
      <c r="Z317" t="n">
        <v>10</v>
      </c>
    </row>
    <row r="318">
      <c r="A318" t="n">
        <v>30</v>
      </c>
      <c r="B318" t="n">
        <v>150</v>
      </c>
      <c r="C318" t="inlineStr">
        <is>
          <t xml:space="preserve">CONCLUIDO	</t>
        </is>
      </c>
      <c r="D318" t="n">
        <v>4.4697</v>
      </c>
      <c r="E318" t="n">
        <v>22.37</v>
      </c>
      <c r="F318" t="n">
        <v>17.88</v>
      </c>
      <c r="G318" t="n">
        <v>39.72</v>
      </c>
      <c r="H318" t="n">
        <v>0.48</v>
      </c>
      <c r="I318" t="n">
        <v>27</v>
      </c>
      <c r="J318" t="n">
        <v>312.69</v>
      </c>
      <c r="K318" t="n">
        <v>61.82</v>
      </c>
      <c r="L318" t="n">
        <v>8.5</v>
      </c>
      <c r="M318" t="n">
        <v>25</v>
      </c>
      <c r="N318" t="n">
        <v>92.37</v>
      </c>
      <c r="O318" t="n">
        <v>38799.09</v>
      </c>
      <c r="P318" t="n">
        <v>300.45</v>
      </c>
      <c r="Q318" t="n">
        <v>1319.08</v>
      </c>
      <c r="R318" t="n">
        <v>79.87</v>
      </c>
      <c r="S318" t="n">
        <v>59.92</v>
      </c>
      <c r="T318" t="n">
        <v>9806.059999999999</v>
      </c>
      <c r="U318" t="n">
        <v>0.75</v>
      </c>
      <c r="V318" t="n">
        <v>0.95</v>
      </c>
      <c r="W318" t="n">
        <v>0.2</v>
      </c>
      <c r="X318" t="n">
        <v>0.6</v>
      </c>
      <c r="Y318" t="n">
        <v>1</v>
      </c>
      <c r="Z318" t="n">
        <v>10</v>
      </c>
    </row>
    <row r="319">
      <c r="A319" t="n">
        <v>31</v>
      </c>
      <c r="B319" t="n">
        <v>150</v>
      </c>
      <c r="C319" t="inlineStr">
        <is>
          <t xml:space="preserve">CONCLUIDO	</t>
        </is>
      </c>
      <c r="D319" t="n">
        <v>4.4424</v>
      </c>
      <c r="E319" t="n">
        <v>22.51</v>
      </c>
      <c r="F319" t="n">
        <v>18.07</v>
      </c>
      <c r="G319" t="n">
        <v>41.7</v>
      </c>
      <c r="H319" t="n">
        <v>0.5</v>
      </c>
      <c r="I319" t="n">
        <v>26</v>
      </c>
      <c r="J319" t="n">
        <v>313.24</v>
      </c>
      <c r="K319" t="n">
        <v>61.82</v>
      </c>
      <c r="L319" t="n">
        <v>8.75</v>
      </c>
      <c r="M319" t="n">
        <v>24</v>
      </c>
      <c r="N319" t="n">
        <v>92.67</v>
      </c>
      <c r="O319" t="n">
        <v>38866.96</v>
      </c>
      <c r="P319" t="n">
        <v>303.75</v>
      </c>
      <c r="Q319" t="n">
        <v>1319.1</v>
      </c>
      <c r="R319" t="n">
        <v>87.25</v>
      </c>
      <c r="S319" t="n">
        <v>59.92</v>
      </c>
      <c r="T319" t="n">
        <v>13502.09</v>
      </c>
      <c r="U319" t="n">
        <v>0.6899999999999999</v>
      </c>
      <c r="V319" t="n">
        <v>0.9399999999999999</v>
      </c>
      <c r="W319" t="n">
        <v>0.19</v>
      </c>
      <c r="X319" t="n">
        <v>0.79</v>
      </c>
      <c r="Y319" t="n">
        <v>1</v>
      </c>
      <c r="Z319" t="n">
        <v>10</v>
      </c>
    </row>
    <row r="320">
      <c r="A320" t="n">
        <v>32</v>
      </c>
      <c r="B320" t="n">
        <v>150</v>
      </c>
      <c r="C320" t="inlineStr">
        <is>
          <t xml:space="preserve">CONCLUIDO	</t>
        </is>
      </c>
      <c r="D320" t="n">
        <v>4.4454</v>
      </c>
      <c r="E320" t="n">
        <v>22.5</v>
      </c>
      <c r="F320" t="n">
        <v>18.05</v>
      </c>
      <c r="G320" t="n">
        <v>41.66</v>
      </c>
      <c r="H320" t="n">
        <v>0.51</v>
      </c>
      <c r="I320" t="n">
        <v>26</v>
      </c>
      <c r="J320" t="n">
        <v>313.79</v>
      </c>
      <c r="K320" t="n">
        <v>61.82</v>
      </c>
      <c r="L320" t="n">
        <v>9</v>
      </c>
      <c r="M320" t="n">
        <v>24</v>
      </c>
      <c r="N320" t="n">
        <v>92.97</v>
      </c>
      <c r="O320" t="n">
        <v>38934.97</v>
      </c>
      <c r="P320" t="n">
        <v>302.46</v>
      </c>
      <c r="Q320" t="n">
        <v>1319.1</v>
      </c>
      <c r="R320" t="n">
        <v>86.02</v>
      </c>
      <c r="S320" t="n">
        <v>59.92</v>
      </c>
      <c r="T320" t="n">
        <v>12887.19</v>
      </c>
      <c r="U320" t="n">
        <v>0.7</v>
      </c>
      <c r="V320" t="n">
        <v>0.9399999999999999</v>
      </c>
      <c r="W320" t="n">
        <v>0.21</v>
      </c>
      <c r="X320" t="n">
        <v>0.78</v>
      </c>
      <c r="Y320" t="n">
        <v>1</v>
      </c>
      <c r="Z320" t="n">
        <v>10</v>
      </c>
    </row>
    <row r="321">
      <c r="A321" t="n">
        <v>33</v>
      </c>
      <c r="B321" t="n">
        <v>150</v>
      </c>
      <c r="C321" t="inlineStr">
        <is>
          <t xml:space="preserve">CONCLUIDO	</t>
        </is>
      </c>
      <c r="D321" t="n">
        <v>4.4676</v>
      </c>
      <c r="E321" t="n">
        <v>22.38</v>
      </c>
      <c r="F321" t="n">
        <v>18</v>
      </c>
      <c r="G321" t="n">
        <v>43.19</v>
      </c>
      <c r="H321" t="n">
        <v>0.52</v>
      </c>
      <c r="I321" t="n">
        <v>25</v>
      </c>
      <c r="J321" t="n">
        <v>314.34</v>
      </c>
      <c r="K321" t="n">
        <v>61.82</v>
      </c>
      <c r="L321" t="n">
        <v>9.25</v>
      </c>
      <c r="M321" t="n">
        <v>23</v>
      </c>
      <c r="N321" t="n">
        <v>93.27</v>
      </c>
      <c r="O321" t="n">
        <v>39003.11</v>
      </c>
      <c r="P321" t="n">
        <v>300.7</v>
      </c>
      <c r="Q321" t="n">
        <v>1319.08</v>
      </c>
      <c r="R321" t="n">
        <v>84.22</v>
      </c>
      <c r="S321" t="n">
        <v>59.92</v>
      </c>
      <c r="T321" t="n">
        <v>11991.29</v>
      </c>
      <c r="U321" t="n">
        <v>0.71</v>
      </c>
      <c r="V321" t="n">
        <v>0.9399999999999999</v>
      </c>
      <c r="W321" t="n">
        <v>0.2</v>
      </c>
      <c r="X321" t="n">
        <v>0.72</v>
      </c>
      <c r="Y321" t="n">
        <v>1</v>
      </c>
      <c r="Z321" t="n">
        <v>10</v>
      </c>
    </row>
    <row r="322">
      <c r="A322" t="n">
        <v>34</v>
      </c>
      <c r="B322" t="n">
        <v>150</v>
      </c>
      <c r="C322" t="inlineStr">
        <is>
          <t xml:space="preserve">CONCLUIDO	</t>
        </is>
      </c>
      <c r="D322" t="n">
        <v>4.4874</v>
      </c>
      <c r="E322" t="n">
        <v>22.28</v>
      </c>
      <c r="F322" t="n">
        <v>17.95</v>
      </c>
      <c r="G322" t="n">
        <v>44.89</v>
      </c>
      <c r="H322" t="n">
        <v>0.54</v>
      </c>
      <c r="I322" t="n">
        <v>24</v>
      </c>
      <c r="J322" t="n">
        <v>314.9</v>
      </c>
      <c r="K322" t="n">
        <v>61.82</v>
      </c>
      <c r="L322" t="n">
        <v>9.5</v>
      </c>
      <c r="M322" t="n">
        <v>22</v>
      </c>
      <c r="N322" t="n">
        <v>93.56999999999999</v>
      </c>
      <c r="O322" t="n">
        <v>39071.38</v>
      </c>
      <c r="P322" t="n">
        <v>299.66</v>
      </c>
      <c r="Q322" t="n">
        <v>1319.12</v>
      </c>
      <c r="R322" t="n">
        <v>82.73999999999999</v>
      </c>
      <c r="S322" t="n">
        <v>59.92</v>
      </c>
      <c r="T322" t="n">
        <v>11254.4</v>
      </c>
      <c r="U322" t="n">
        <v>0.72</v>
      </c>
      <c r="V322" t="n">
        <v>0.95</v>
      </c>
      <c r="W322" t="n">
        <v>0.2</v>
      </c>
      <c r="X322" t="n">
        <v>0.68</v>
      </c>
      <c r="Y322" t="n">
        <v>1</v>
      </c>
      <c r="Z322" t="n">
        <v>10</v>
      </c>
    </row>
    <row r="323">
      <c r="A323" t="n">
        <v>35</v>
      </c>
      <c r="B323" t="n">
        <v>150</v>
      </c>
      <c r="C323" t="inlineStr">
        <is>
          <t xml:space="preserve">CONCLUIDO	</t>
        </is>
      </c>
      <c r="D323" t="n">
        <v>4.5072</v>
      </c>
      <c r="E323" t="n">
        <v>22.19</v>
      </c>
      <c r="F323" t="n">
        <v>17.91</v>
      </c>
      <c r="G323" t="n">
        <v>46.73</v>
      </c>
      <c r="H323" t="n">
        <v>0.55</v>
      </c>
      <c r="I323" t="n">
        <v>23</v>
      </c>
      <c r="J323" t="n">
        <v>315.45</v>
      </c>
      <c r="K323" t="n">
        <v>61.82</v>
      </c>
      <c r="L323" t="n">
        <v>9.75</v>
      </c>
      <c r="M323" t="n">
        <v>21</v>
      </c>
      <c r="N323" t="n">
        <v>93.88</v>
      </c>
      <c r="O323" t="n">
        <v>39139.8</v>
      </c>
      <c r="P323" t="n">
        <v>297.76</v>
      </c>
      <c r="Q323" t="n">
        <v>1319.08</v>
      </c>
      <c r="R323" t="n">
        <v>81.34999999999999</v>
      </c>
      <c r="S323" t="n">
        <v>59.92</v>
      </c>
      <c r="T323" t="n">
        <v>10564.49</v>
      </c>
      <c r="U323" t="n">
        <v>0.74</v>
      </c>
      <c r="V323" t="n">
        <v>0.95</v>
      </c>
      <c r="W323" t="n">
        <v>0.2</v>
      </c>
      <c r="X323" t="n">
        <v>0.63</v>
      </c>
      <c r="Y323" t="n">
        <v>1</v>
      </c>
      <c r="Z323" t="n">
        <v>10</v>
      </c>
    </row>
    <row r="324">
      <c r="A324" t="n">
        <v>36</v>
      </c>
      <c r="B324" t="n">
        <v>150</v>
      </c>
      <c r="C324" t="inlineStr">
        <is>
          <t xml:space="preserve">CONCLUIDO	</t>
        </is>
      </c>
      <c r="D324" t="n">
        <v>4.5038</v>
      </c>
      <c r="E324" t="n">
        <v>22.2</v>
      </c>
      <c r="F324" t="n">
        <v>17.93</v>
      </c>
      <c r="G324" t="n">
        <v>46.77</v>
      </c>
      <c r="H324" t="n">
        <v>0.5600000000000001</v>
      </c>
      <c r="I324" t="n">
        <v>23</v>
      </c>
      <c r="J324" t="n">
        <v>316.01</v>
      </c>
      <c r="K324" t="n">
        <v>61.82</v>
      </c>
      <c r="L324" t="n">
        <v>10</v>
      </c>
      <c r="M324" t="n">
        <v>21</v>
      </c>
      <c r="N324" t="n">
        <v>94.18000000000001</v>
      </c>
      <c r="O324" t="n">
        <v>39208.35</v>
      </c>
      <c r="P324" t="n">
        <v>297.39</v>
      </c>
      <c r="Q324" t="n">
        <v>1319.08</v>
      </c>
      <c r="R324" t="n">
        <v>81.92</v>
      </c>
      <c r="S324" t="n">
        <v>59.92</v>
      </c>
      <c r="T324" t="n">
        <v>10850.65</v>
      </c>
      <c r="U324" t="n">
        <v>0.73</v>
      </c>
      <c r="V324" t="n">
        <v>0.95</v>
      </c>
      <c r="W324" t="n">
        <v>0.2</v>
      </c>
      <c r="X324" t="n">
        <v>0.65</v>
      </c>
      <c r="Y324" t="n">
        <v>1</v>
      </c>
      <c r="Z324" t="n">
        <v>10</v>
      </c>
    </row>
    <row r="325">
      <c r="A325" t="n">
        <v>37</v>
      </c>
      <c r="B325" t="n">
        <v>150</v>
      </c>
      <c r="C325" t="inlineStr">
        <is>
          <t xml:space="preserve">CONCLUIDO	</t>
        </is>
      </c>
      <c r="D325" t="n">
        <v>4.525</v>
      </c>
      <c r="E325" t="n">
        <v>22.1</v>
      </c>
      <c r="F325" t="n">
        <v>17.88</v>
      </c>
      <c r="G325" t="n">
        <v>48.76</v>
      </c>
      <c r="H325" t="n">
        <v>0.58</v>
      </c>
      <c r="I325" t="n">
        <v>22</v>
      </c>
      <c r="J325" t="n">
        <v>316.56</v>
      </c>
      <c r="K325" t="n">
        <v>61.82</v>
      </c>
      <c r="L325" t="n">
        <v>10.25</v>
      </c>
      <c r="M325" t="n">
        <v>20</v>
      </c>
      <c r="N325" t="n">
        <v>94.48999999999999</v>
      </c>
      <c r="O325" t="n">
        <v>39277.04</v>
      </c>
      <c r="P325" t="n">
        <v>295.66</v>
      </c>
      <c r="Q325" t="n">
        <v>1319.11</v>
      </c>
      <c r="R325" t="n">
        <v>80.31</v>
      </c>
      <c r="S325" t="n">
        <v>59.92</v>
      </c>
      <c r="T325" t="n">
        <v>10050.55</v>
      </c>
      <c r="U325" t="n">
        <v>0.75</v>
      </c>
      <c r="V325" t="n">
        <v>0.95</v>
      </c>
      <c r="W325" t="n">
        <v>0.2</v>
      </c>
      <c r="X325" t="n">
        <v>0.6</v>
      </c>
      <c r="Y325" t="n">
        <v>1</v>
      </c>
      <c r="Z325" t="n">
        <v>10</v>
      </c>
    </row>
    <row r="326">
      <c r="A326" t="n">
        <v>38</v>
      </c>
      <c r="B326" t="n">
        <v>150</v>
      </c>
      <c r="C326" t="inlineStr">
        <is>
          <t xml:space="preserve">CONCLUIDO	</t>
        </is>
      </c>
      <c r="D326" t="n">
        <v>4.5218</v>
      </c>
      <c r="E326" t="n">
        <v>22.12</v>
      </c>
      <c r="F326" t="n">
        <v>17.9</v>
      </c>
      <c r="G326" t="n">
        <v>48.81</v>
      </c>
      <c r="H326" t="n">
        <v>0.59</v>
      </c>
      <c r="I326" t="n">
        <v>22</v>
      </c>
      <c r="J326" t="n">
        <v>317.12</v>
      </c>
      <c r="K326" t="n">
        <v>61.82</v>
      </c>
      <c r="L326" t="n">
        <v>10.5</v>
      </c>
      <c r="M326" t="n">
        <v>20</v>
      </c>
      <c r="N326" t="n">
        <v>94.8</v>
      </c>
      <c r="O326" t="n">
        <v>39345.87</v>
      </c>
      <c r="P326" t="n">
        <v>295.73</v>
      </c>
      <c r="Q326" t="n">
        <v>1319.13</v>
      </c>
      <c r="R326" t="n">
        <v>80.88</v>
      </c>
      <c r="S326" t="n">
        <v>59.92</v>
      </c>
      <c r="T326" t="n">
        <v>10335.62</v>
      </c>
      <c r="U326" t="n">
        <v>0.74</v>
      </c>
      <c r="V326" t="n">
        <v>0.95</v>
      </c>
      <c r="W326" t="n">
        <v>0.2</v>
      </c>
      <c r="X326" t="n">
        <v>0.62</v>
      </c>
      <c r="Y326" t="n">
        <v>1</v>
      </c>
      <c r="Z326" t="n">
        <v>10</v>
      </c>
    </row>
    <row r="327">
      <c r="A327" t="n">
        <v>39</v>
      </c>
      <c r="B327" t="n">
        <v>150</v>
      </c>
      <c r="C327" t="inlineStr">
        <is>
          <t xml:space="preserve">CONCLUIDO	</t>
        </is>
      </c>
      <c r="D327" t="n">
        <v>4.5422</v>
      </c>
      <c r="E327" t="n">
        <v>22.02</v>
      </c>
      <c r="F327" t="n">
        <v>17.85</v>
      </c>
      <c r="G327" t="n">
        <v>51.01</v>
      </c>
      <c r="H327" t="n">
        <v>0.6</v>
      </c>
      <c r="I327" t="n">
        <v>21</v>
      </c>
      <c r="J327" t="n">
        <v>317.68</v>
      </c>
      <c r="K327" t="n">
        <v>61.82</v>
      </c>
      <c r="L327" t="n">
        <v>10.75</v>
      </c>
      <c r="M327" t="n">
        <v>19</v>
      </c>
      <c r="N327" t="n">
        <v>95.11</v>
      </c>
      <c r="O327" t="n">
        <v>39414.84</v>
      </c>
      <c r="P327" t="n">
        <v>293.93</v>
      </c>
      <c r="Q327" t="n">
        <v>1319.1</v>
      </c>
      <c r="R327" t="n">
        <v>79.41</v>
      </c>
      <c r="S327" t="n">
        <v>59.92</v>
      </c>
      <c r="T327" t="n">
        <v>9603.719999999999</v>
      </c>
      <c r="U327" t="n">
        <v>0.75</v>
      </c>
      <c r="V327" t="n">
        <v>0.95</v>
      </c>
      <c r="W327" t="n">
        <v>0.2</v>
      </c>
      <c r="X327" t="n">
        <v>0.57</v>
      </c>
      <c r="Y327" t="n">
        <v>1</v>
      </c>
      <c r="Z327" t="n">
        <v>10</v>
      </c>
    </row>
    <row r="328">
      <c r="A328" t="n">
        <v>40</v>
      </c>
      <c r="B328" t="n">
        <v>150</v>
      </c>
      <c r="C328" t="inlineStr">
        <is>
          <t xml:space="preserve">CONCLUIDO	</t>
        </is>
      </c>
      <c r="D328" t="n">
        <v>4.5633</v>
      </c>
      <c r="E328" t="n">
        <v>21.91</v>
      </c>
      <c r="F328" t="n">
        <v>17.81</v>
      </c>
      <c r="G328" t="n">
        <v>53.42</v>
      </c>
      <c r="H328" t="n">
        <v>0.62</v>
      </c>
      <c r="I328" t="n">
        <v>20</v>
      </c>
      <c r="J328" t="n">
        <v>318.24</v>
      </c>
      <c r="K328" t="n">
        <v>61.82</v>
      </c>
      <c r="L328" t="n">
        <v>11</v>
      </c>
      <c r="M328" t="n">
        <v>18</v>
      </c>
      <c r="N328" t="n">
        <v>95.42</v>
      </c>
      <c r="O328" t="n">
        <v>39483.95</v>
      </c>
      <c r="P328" t="n">
        <v>291.95</v>
      </c>
      <c r="Q328" t="n">
        <v>1319.13</v>
      </c>
      <c r="R328" t="n">
        <v>77.73999999999999</v>
      </c>
      <c r="S328" t="n">
        <v>59.92</v>
      </c>
      <c r="T328" t="n">
        <v>8774.799999999999</v>
      </c>
      <c r="U328" t="n">
        <v>0.77</v>
      </c>
      <c r="V328" t="n">
        <v>0.95</v>
      </c>
      <c r="W328" t="n">
        <v>0.2</v>
      </c>
      <c r="X328" t="n">
        <v>0.53</v>
      </c>
      <c r="Y328" t="n">
        <v>1</v>
      </c>
      <c r="Z328" t="n">
        <v>10</v>
      </c>
    </row>
    <row r="329">
      <c r="A329" t="n">
        <v>41</v>
      </c>
      <c r="B329" t="n">
        <v>150</v>
      </c>
      <c r="C329" t="inlineStr">
        <is>
          <t xml:space="preserve">CONCLUIDO	</t>
        </is>
      </c>
      <c r="D329" t="n">
        <v>4.5639</v>
      </c>
      <c r="E329" t="n">
        <v>21.91</v>
      </c>
      <c r="F329" t="n">
        <v>17.8</v>
      </c>
      <c r="G329" t="n">
        <v>53.41</v>
      </c>
      <c r="H329" t="n">
        <v>0.63</v>
      </c>
      <c r="I329" t="n">
        <v>20</v>
      </c>
      <c r="J329" t="n">
        <v>318.8</v>
      </c>
      <c r="K329" t="n">
        <v>61.82</v>
      </c>
      <c r="L329" t="n">
        <v>11.25</v>
      </c>
      <c r="M329" t="n">
        <v>18</v>
      </c>
      <c r="N329" t="n">
        <v>95.73</v>
      </c>
      <c r="O329" t="n">
        <v>39553.2</v>
      </c>
      <c r="P329" t="n">
        <v>290.97</v>
      </c>
      <c r="Q329" t="n">
        <v>1319.1</v>
      </c>
      <c r="R329" t="n">
        <v>77.72</v>
      </c>
      <c r="S329" t="n">
        <v>59.92</v>
      </c>
      <c r="T329" t="n">
        <v>8766.4</v>
      </c>
      <c r="U329" t="n">
        <v>0.77</v>
      </c>
      <c r="V329" t="n">
        <v>0.95</v>
      </c>
      <c r="W329" t="n">
        <v>0.19</v>
      </c>
      <c r="X329" t="n">
        <v>0.53</v>
      </c>
      <c r="Y329" t="n">
        <v>1</v>
      </c>
      <c r="Z329" t="n">
        <v>10</v>
      </c>
    </row>
    <row r="330">
      <c r="A330" t="n">
        <v>42</v>
      </c>
      <c r="B330" t="n">
        <v>150</v>
      </c>
      <c r="C330" t="inlineStr">
        <is>
          <t xml:space="preserve">CONCLUIDO	</t>
        </is>
      </c>
      <c r="D330" t="n">
        <v>4.5603</v>
      </c>
      <c r="E330" t="n">
        <v>21.93</v>
      </c>
      <c r="F330" t="n">
        <v>17.82</v>
      </c>
      <c r="G330" t="n">
        <v>53.46</v>
      </c>
      <c r="H330" t="n">
        <v>0.64</v>
      </c>
      <c r="I330" t="n">
        <v>20</v>
      </c>
      <c r="J330" t="n">
        <v>319.36</v>
      </c>
      <c r="K330" t="n">
        <v>61.82</v>
      </c>
      <c r="L330" t="n">
        <v>11.5</v>
      </c>
      <c r="M330" t="n">
        <v>18</v>
      </c>
      <c r="N330" t="n">
        <v>96.04000000000001</v>
      </c>
      <c r="O330" t="n">
        <v>39622.59</v>
      </c>
      <c r="P330" t="n">
        <v>290.01</v>
      </c>
      <c r="Q330" t="n">
        <v>1319.08</v>
      </c>
      <c r="R330" t="n">
        <v>78.29000000000001</v>
      </c>
      <c r="S330" t="n">
        <v>59.92</v>
      </c>
      <c r="T330" t="n">
        <v>9050.08</v>
      </c>
      <c r="U330" t="n">
        <v>0.77</v>
      </c>
      <c r="V330" t="n">
        <v>0.95</v>
      </c>
      <c r="W330" t="n">
        <v>0.2</v>
      </c>
      <c r="X330" t="n">
        <v>0.54</v>
      </c>
      <c r="Y330" t="n">
        <v>1</v>
      </c>
      <c r="Z330" t="n">
        <v>10</v>
      </c>
    </row>
    <row r="331">
      <c r="A331" t="n">
        <v>43</v>
      </c>
      <c r="B331" t="n">
        <v>150</v>
      </c>
      <c r="C331" t="inlineStr">
        <is>
          <t xml:space="preserve">CONCLUIDO	</t>
        </is>
      </c>
      <c r="D331" t="n">
        <v>4.579</v>
      </c>
      <c r="E331" t="n">
        <v>21.84</v>
      </c>
      <c r="F331" t="n">
        <v>17.79</v>
      </c>
      <c r="G331" t="n">
        <v>56.17</v>
      </c>
      <c r="H331" t="n">
        <v>0.65</v>
      </c>
      <c r="I331" t="n">
        <v>19</v>
      </c>
      <c r="J331" t="n">
        <v>319.93</v>
      </c>
      <c r="K331" t="n">
        <v>61.82</v>
      </c>
      <c r="L331" t="n">
        <v>11.75</v>
      </c>
      <c r="M331" t="n">
        <v>17</v>
      </c>
      <c r="N331" t="n">
        <v>96.36</v>
      </c>
      <c r="O331" t="n">
        <v>39692.13</v>
      </c>
      <c r="P331" t="n">
        <v>289.43</v>
      </c>
      <c r="Q331" t="n">
        <v>1319.09</v>
      </c>
      <c r="R331" t="n">
        <v>77.17</v>
      </c>
      <c r="S331" t="n">
        <v>59.92</v>
      </c>
      <c r="T331" t="n">
        <v>8492.959999999999</v>
      </c>
      <c r="U331" t="n">
        <v>0.78</v>
      </c>
      <c r="V331" t="n">
        <v>0.96</v>
      </c>
      <c r="W331" t="n">
        <v>0.2</v>
      </c>
      <c r="X331" t="n">
        <v>0.51</v>
      </c>
      <c r="Y331" t="n">
        <v>1</v>
      </c>
      <c r="Z331" t="n">
        <v>10</v>
      </c>
    </row>
    <row r="332">
      <c r="A332" t="n">
        <v>44</v>
      </c>
      <c r="B332" t="n">
        <v>150</v>
      </c>
      <c r="C332" t="inlineStr">
        <is>
          <t xml:space="preserve">CONCLUIDO	</t>
        </is>
      </c>
      <c r="D332" t="n">
        <v>4.5871</v>
      </c>
      <c r="E332" t="n">
        <v>21.8</v>
      </c>
      <c r="F332" t="n">
        <v>17.75</v>
      </c>
      <c r="G332" t="n">
        <v>56.04</v>
      </c>
      <c r="H332" t="n">
        <v>0.67</v>
      </c>
      <c r="I332" t="n">
        <v>19</v>
      </c>
      <c r="J332" t="n">
        <v>320.49</v>
      </c>
      <c r="K332" t="n">
        <v>61.82</v>
      </c>
      <c r="L332" t="n">
        <v>12</v>
      </c>
      <c r="M332" t="n">
        <v>17</v>
      </c>
      <c r="N332" t="n">
        <v>96.67</v>
      </c>
      <c r="O332" t="n">
        <v>39761.81</v>
      </c>
      <c r="P332" t="n">
        <v>288.51</v>
      </c>
      <c r="Q332" t="n">
        <v>1319.15</v>
      </c>
      <c r="R332" t="n">
        <v>75.54000000000001</v>
      </c>
      <c r="S332" t="n">
        <v>59.92</v>
      </c>
      <c r="T332" t="n">
        <v>7678.43</v>
      </c>
      <c r="U332" t="n">
        <v>0.79</v>
      </c>
      <c r="V332" t="n">
        <v>0.96</v>
      </c>
      <c r="W332" t="n">
        <v>0.2</v>
      </c>
      <c r="X332" t="n">
        <v>0.47</v>
      </c>
      <c r="Y332" t="n">
        <v>1</v>
      </c>
      <c r="Z332" t="n">
        <v>10</v>
      </c>
    </row>
    <row r="333">
      <c r="A333" t="n">
        <v>45</v>
      </c>
      <c r="B333" t="n">
        <v>150</v>
      </c>
      <c r="C333" t="inlineStr">
        <is>
          <t xml:space="preserve">CONCLUIDO	</t>
        </is>
      </c>
      <c r="D333" t="n">
        <v>4.6157</v>
      </c>
      <c r="E333" t="n">
        <v>21.66</v>
      </c>
      <c r="F333" t="n">
        <v>17.67</v>
      </c>
      <c r="G333" t="n">
        <v>58.89</v>
      </c>
      <c r="H333" t="n">
        <v>0.68</v>
      </c>
      <c r="I333" t="n">
        <v>18</v>
      </c>
      <c r="J333" t="n">
        <v>321.06</v>
      </c>
      <c r="K333" t="n">
        <v>61.82</v>
      </c>
      <c r="L333" t="n">
        <v>12.25</v>
      </c>
      <c r="M333" t="n">
        <v>16</v>
      </c>
      <c r="N333" t="n">
        <v>96.98999999999999</v>
      </c>
      <c r="O333" t="n">
        <v>39831.64</v>
      </c>
      <c r="P333" t="n">
        <v>285.88</v>
      </c>
      <c r="Q333" t="n">
        <v>1319.08</v>
      </c>
      <c r="R333" t="n">
        <v>73.45</v>
      </c>
      <c r="S333" t="n">
        <v>59.92</v>
      </c>
      <c r="T333" t="n">
        <v>6639.64</v>
      </c>
      <c r="U333" t="n">
        <v>0.82</v>
      </c>
      <c r="V333" t="n">
        <v>0.96</v>
      </c>
      <c r="W333" t="n">
        <v>0.18</v>
      </c>
      <c r="X333" t="n">
        <v>0.39</v>
      </c>
      <c r="Y333" t="n">
        <v>1</v>
      </c>
      <c r="Z333" t="n">
        <v>10</v>
      </c>
    </row>
    <row r="334">
      <c r="A334" t="n">
        <v>46</v>
      </c>
      <c r="B334" t="n">
        <v>150</v>
      </c>
      <c r="C334" t="inlineStr">
        <is>
          <t xml:space="preserve">CONCLUIDO	</t>
        </is>
      </c>
      <c r="D334" t="n">
        <v>4.5763</v>
      </c>
      <c r="E334" t="n">
        <v>21.85</v>
      </c>
      <c r="F334" t="n">
        <v>17.85</v>
      </c>
      <c r="G334" t="n">
        <v>59.52</v>
      </c>
      <c r="H334" t="n">
        <v>0.6899999999999999</v>
      </c>
      <c r="I334" t="n">
        <v>18</v>
      </c>
      <c r="J334" t="n">
        <v>321.63</v>
      </c>
      <c r="K334" t="n">
        <v>61.82</v>
      </c>
      <c r="L334" t="n">
        <v>12.5</v>
      </c>
      <c r="M334" t="n">
        <v>16</v>
      </c>
      <c r="N334" t="n">
        <v>97.31</v>
      </c>
      <c r="O334" t="n">
        <v>39901.61</v>
      </c>
      <c r="P334" t="n">
        <v>288.46</v>
      </c>
      <c r="Q334" t="n">
        <v>1319.13</v>
      </c>
      <c r="R334" t="n">
        <v>79.81999999999999</v>
      </c>
      <c r="S334" t="n">
        <v>59.92</v>
      </c>
      <c r="T334" t="n">
        <v>9827.08</v>
      </c>
      <c r="U334" t="n">
        <v>0.75</v>
      </c>
      <c r="V334" t="n">
        <v>0.95</v>
      </c>
      <c r="W334" t="n">
        <v>0.19</v>
      </c>
      <c r="X334" t="n">
        <v>0.58</v>
      </c>
      <c r="Y334" t="n">
        <v>1</v>
      </c>
      <c r="Z334" t="n">
        <v>10</v>
      </c>
    </row>
    <row r="335">
      <c r="A335" t="n">
        <v>47</v>
      </c>
      <c r="B335" t="n">
        <v>150</v>
      </c>
      <c r="C335" t="inlineStr">
        <is>
          <t xml:space="preserve">CONCLUIDO	</t>
        </is>
      </c>
      <c r="D335" t="n">
        <v>4.587</v>
      </c>
      <c r="E335" t="n">
        <v>21.8</v>
      </c>
      <c r="F335" t="n">
        <v>17.8</v>
      </c>
      <c r="G335" t="n">
        <v>59.34</v>
      </c>
      <c r="H335" t="n">
        <v>0.71</v>
      </c>
      <c r="I335" t="n">
        <v>18</v>
      </c>
      <c r="J335" t="n">
        <v>322.2</v>
      </c>
      <c r="K335" t="n">
        <v>61.82</v>
      </c>
      <c r="L335" t="n">
        <v>12.75</v>
      </c>
      <c r="M335" t="n">
        <v>16</v>
      </c>
      <c r="N335" t="n">
        <v>97.62</v>
      </c>
      <c r="O335" t="n">
        <v>39971.73</v>
      </c>
      <c r="P335" t="n">
        <v>286.96</v>
      </c>
      <c r="Q335" t="n">
        <v>1319.08</v>
      </c>
      <c r="R335" t="n">
        <v>77.88</v>
      </c>
      <c r="S335" t="n">
        <v>59.92</v>
      </c>
      <c r="T335" t="n">
        <v>8855.799999999999</v>
      </c>
      <c r="U335" t="n">
        <v>0.77</v>
      </c>
      <c r="V335" t="n">
        <v>0.95</v>
      </c>
      <c r="W335" t="n">
        <v>0.19</v>
      </c>
      <c r="X335" t="n">
        <v>0.53</v>
      </c>
      <c r="Y335" t="n">
        <v>1</v>
      </c>
      <c r="Z335" t="n">
        <v>10</v>
      </c>
    </row>
    <row r="336">
      <c r="A336" t="n">
        <v>48</v>
      </c>
      <c r="B336" t="n">
        <v>150</v>
      </c>
      <c r="C336" t="inlineStr">
        <is>
          <t xml:space="preserve">CONCLUIDO	</t>
        </is>
      </c>
      <c r="D336" t="n">
        <v>4.6117</v>
      </c>
      <c r="E336" t="n">
        <v>21.68</v>
      </c>
      <c r="F336" t="n">
        <v>17.74</v>
      </c>
      <c r="G336" t="n">
        <v>62.62</v>
      </c>
      <c r="H336" t="n">
        <v>0.72</v>
      </c>
      <c r="I336" t="n">
        <v>17</v>
      </c>
      <c r="J336" t="n">
        <v>322.77</v>
      </c>
      <c r="K336" t="n">
        <v>61.82</v>
      </c>
      <c r="L336" t="n">
        <v>13</v>
      </c>
      <c r="M336" t="n">
        <v>15</v>
      </c>
      <c r="N336" t="n">
        <v>97.94</v>
      </c>
      <c r="O336" t="n">
        <v>40042</v>
      </c>
      <c r="P336" t="n">
        <v>285.27</v>
      </c>
      <c r="Q336" t="n">
        <v>1319.09</v>
      </c>
      <c r="R336" t="n">
        <v>75.84</v>
      </c>
      <c r="S336" t="n">
        <v>59.92</v>
      </c>
      <c r="T336" t="n">
        <v>7839.44</v>
      </c>
      <c r="U336" t="n">
        <v>0.79</v>
      </c>
      <c r="V336" t="n">
        <v>0.96</v>
      </c>
      <c r="W336" t="n">
        <v>0.19</v>
      </c>
      <c r="X336" t="n">
        <v>0.47</v>
      </c>
      <c r="Y336" t="n">
        <v>1</v>
      </c>
      <c r="Z336" t="n">
        <v>10</v>
      </c>
    </row>
    <row r="337">
      <c r="A337" t="n">
        <v>49</v>
      </c>
      <c r="B337" t="n">
        <v>150</v>
      </c>
      <c r="C337" t="inlineStr">
        <is>
          <t xml:space="preserve">CONCLUIDO	</t>
        </is>
      </c>
      <c r="D337" t="n">
        <v>4.6117</v>
      </c>
      <c r="E337" t="n">
        <v>21.68</v>
      </c>
      <c r="F337" t="n">
        <v>17.74</v>
      </c>
      <c r="G337" t="n">
        <v>62.62</v>
      </c>
      <c r="H337" t="n">
        <v>0.73</v>
      </c>
      <c r="I337" t="n">
        <v>17</v>
      </c>
      <c r="J337" t="n">
        <v>323.34</v>
      </c>
      <c r="K337" t="n">
        <v>61.82</v>
      </c>
      <c r="L337" t="n">
        <v>13.25</v>
      </c>
      <c r="M337" t="n">
        <v>15</v>
      </c>
      <c r="N337" t="n">
        <v>98.27</v>
      </c>
      <c r="O337" t="n">
        <v>40112.54</v>
      </c>
      <c r="P337" t="n">
        <v>284.08</v>
      </c>
      <c r="Q337" t="n">
        <v>1319.15</v>
      </c>
      <c r="R337" t="n">
        <v>75.81</v>
      </c>
      <c r="S337" t="n">
        <v>59.92</v>
      </c>
      <c r="T337" t="n">
        <v>7826.16</v>
      </c>
      <c r="U337" t="n">
        <v>0.79</v>
      </c>
      <c r="V337" t="n">
        <v>0.96</v>
      </c>
      <c r="W337" t="n">
        <v>0.19</v>
      </c>
      <c r="X337" t="n">
        <v>0.47</v>
      </c>
      <c r="Y337" t="n">
        <v>1</v>
      </c>
      <c r="Z337" t="n">
        <v>10</v>
      </c>
    </row>
    <row r="338">
      <c r="A338" t="n">
        <v>50</v>
      </c>
      <c r="B338" t="n">
        <v>150</v>
      </c>
      <c r="C338" t="inlineStr">
        <is>
          <t xml:space="preserve">CONCLUIDO	</t>
        </is>
      </c>
      <c r="D338" t="n">
        <v>4.6314</v>
      </c>
      <c r="E338" t="n">
        <v>21.59</v>
      </c>
      <c r="F338" t="n">
        <v>17.71</v>
      </c>
      <c r="G338" t="n">
        <v>66.40000000000001</v>
      </c>
      <c r="H338" t="n">
        <v>0.74</v>
      </c>
      <c r="I338" t="n">
        <v>16</v>
      </c>
      <c r="J338" t="n">
        <v>323.91</v>
      </c>
      <c r="K338" t="n">
        <v>61.82</v>
      </c>
      <c r="L338" t="n">
        <v>13.5</v>
      </c>
      <c r="M338" t="n">
        <v>14</v>
      </c>
      <c r="N338" t="n">
        <v>98.59</v>
      </c>
      <c r="O338" t="n">
        <v>40183.11</v>
      </c>
      <c r="P338" t="n">
        <v>282.03</v>
      </c>
      <c r="Q338" t="n">
        <v>1319.15</v>
      </c>
      <c r="R338" t="n">
        <v>74.53</v>
      </c>
      <c r="S338" t="n">
        <v>59.92</v>
      </c>
      <c r="T338" t="n">
        <v>7188.56</v>
      </c>
      <c r="U338" t="n">
        <v>0.8</v>
      </c>
      <c r="V338" t="n">
        <v>0.96</v>
      </c>
      <c r="W338" t="n">
        <v>0.19</v>
      </c>
      <c r="X338" t="n">
        <v>0.43</v>
      </c>
      <c r="Y338" t="n">
        <v>1</v>
      </c>
      <c r="Z338" t="n">
        <v>10</v>
      </c>
    </row>
    <row r="339">
      <c r="A339" t="n">
        <v>51</v>
      </c>
      <c r="B339" t="n">
        <v>150</v>
      </c>
      <c r="C339" t="inlineStr">
        <is>
          <t xml:space="preserve">CONCLUIDO	</t>
        </is>
      </c>
      <c r="D339" t="n">
        <v>4.6301</v>
      </c>
      <c r="E339" t="n">
        <v>21.6</v>
      </c>
      <c r="F339" t="n">
        <v>17.71</v>
      </c>
      <c r="G339" t="n">
        <v>66.42</v>
      </c>
      <c r="H339" t="n">
        <v>0.76</v>
      </c>
      <c r="I339" t="n">
        <v>16</v>
      </c>
      <c r="J339" t="n">
        <v>324.48</v>
      </c>
      <c r="K339" t="n">
        <v>61.82</v>
      </c>
      <c r="L339" t="n">
        <v>13.75</v>
      </c>
      <c r="M339" t="n">
        <v>14</v>
      </c>
      <c r="N339" t="n">
        <v>98.91</v>
      </c>
      <c r="O339" t="n">
        <v>40253.84</v>
      </c>
      <c r="P339" t="n">
        <v>282.15</v>
      </c>
      <c r="Q339" t="n">
        <v>1319.14</v>
      </c>
      <c r="R339" t="n">
        <v>74.70999999999999</v>
      </c>
      <c r="S339" t="n">
        <v>59.92</v>
      </c>
      <c r="T339" t="n">
        <v>7281.07</v>
      </c>
      <c r="U339" t="n">
        <v>0.8</v>
      </c>
      <c r="V339" t="n">
        <v>0.96</v>
      </c>
      <c r="W339" t="n">
        <v>0.19</v>
      </c>
      <c r="X339" t="n">
        <v>0.43</v>
      </c>
      <c r="Y339" t="n">
        <v>1</v>
      </c>
      <c r="Z339" t="n">
        <v>10</v>
      </c>
    </row>
    <row r="340">
      <c r="A340" t="n">
        <v>52</v>
      </c>
      <c r="B340" t="n">
        <v>150</v>
      </c>
      <c r="C340" t="inlineStr">
        <is>
          <t xml:space="preserve">CONCLUIDO	</t>
        </is>
      </c>
      <c r="D340" t="n">
        <v>4.6286</v>
      </c>
      <c r="E340" t="n">
        <v>21.6</v>
      </c>
      <c r="F340" t="n">
        <v>17.72</v>
      </c>
      <c r="G340" t="n">
        <v>66.44</v>
      </c>
      <c r="H340" t="n">
        <v>0.77</v>
      </c>
      <c r="I340" t="n">
        <v>16</v>
      </c>
      <c r="J340" t="n">
        <v>325.06</v>
      </c>
      <c r="K340" t="n">
        <v>61.82</v>
      </c>
      <c r="L340" t="n">
        <v>14</v>
      </c>
      <c r="M340" t="n">
        <v>14</v>
      </c>
      <c r="N340" t="n">
        <v>99.23999999999999</v>
      </c>
      <c r="O340" t="n">
        <v>40324.71</v>
      </c>
      <c r="P340" t="n">
        <v>281</v>
      </c>
      <c r="Q340" t="n">
        <v>1319.15</v>
      </c>
      <c r="R340" t="n">
        <v>74.95999999999999</v>
      </c>
      <c r="S340" t="n">
        <v>59.92</v>
      </c>
      <c r="T340" t="n">
        <v>7403.93</v>
      </c>
      <c r="U340" t="n">
        <v>0.8</v>
      </c>
      <c r="V340" t="n">
        <v>0.96</v>
      </c>
      <c r="W340" t="n">
        <v>0.19</v>
      </c>
      <c r="X340" t="n">
        <v>0.44</v>
      </c>
      <c r="Y340" t="n">
        <v>1</v>
      </c>
      <c r="Z340" t="n">
        <v>10</v>
      </c>
    </row>
    <row r="341">
      <c r="A341" t="n">
        <v>53</v>
      </c>
      <c r="B341" t="n">
        <v>150</v>
      </c>
      <c r="C341" t="inlineStr">
        <is>
          <t xml:space="preserve">CONCLUIDO	</t>
        </is>
      </c>
      <c r="D341" t="n">
        <v>4.632</v>
      </c>
      <c r="E341" t="n">
        <v>21.59</v>
      </c>
      <c r="F341" t="n">
        <v>17.7</v>
      </c>
      <c r="G341" t="n">
        <v>66.39</v>
      </c>
      <c r="H341" t="n">
        <v>0.78</v>
      </c>
      <c r="I341" t="n">
        <v>16</v>
      </c>
      <c r="J341" t="n">
        <v>325.63</v>
      </c>
      <c r="K341" t="n">
        <v>61.82</v>
      </c>
      <c r="L341" t="n">
        <v>14.25</v>
      </c>
      <c r="M341" t="n">
        <v>14</v>
      </c>
      <c r="N341" t="n">
        <v>99.56</v>
      </c>
      <c r="O341" t="n">
        <v>40395.74</v>
      </c>
      <c r="P341" t="n">
        <v>279.75</v>
      </c>
      <c r="Q341" t="n">
        <v>1319.08</v>
      </c>
      <c r="R341" t="n">
        <v>74.51000000000001</v>
      </c>
      <c r="S341" t="n">
        <v>59.92</v>
      </c>
      <c r="T341" t="n">
        <v>7178.8</v>
      </c>
      <c r="U341" t="n">
        <v>0.8</v>
      </c>
      <c r="V341" t="n">
        <v>0.96</v>
      </c>
      <c r="W341" t="n">
        <v>0.19</v>
      </c>
      <c r="X341" t="n">
        <v>0.43</v>
      </c>
      <c r="Y341" t="n">
        <v>1</v>
      </c>
      <c r="Z341" t="n">
        <v>10</v>
      </c>
    </row>
    <row r="342">
      <c r="A342" t="n">
        <v>54</v>
      </c>
      <c r="B342" t="n">
        <v>150</v>
      </c>
      <c r="C342" t="inlineStr">
        <is>
          <t xml:space="preserve">CONCLUIDO	</t>
        </is>
      </c>
      <c r="D342" t="n">
        <v>4.6521</v>
      </c>
      <c r="E342" t="n">
        <v>21.5</v>
      </c>
      <c r="F342" t="n">
        <v>17.66</v>
      </c>
      <c r="G342" t="n">
        <v>70.66</v>
      </c>
      <c r="H342" t="n">
        <v>0.79</v>
      </c>
      <c r="I342" t="n">
        <v>15</v>
      </c>
      <c r="J342" t="n">
        <v>326.21</v>
      </c>
      <c r="K342" t="n">
        <v>61.82</v>
      </c>
      <c r="L342" t="n">
        <v>14.5</v>
      </c>
      <c r="M342" t="n">
        <v>13</v>
      </c>
      <c r="N342" t="n">
        <v>99.89</v>
      </c>
      <c r="O342" t="n">
        <v>40466.92</v>
      </c>
      <c r="P342" t="n">
        <v>279.02</v>
      </c>
      <c r="Q342" t="n">
        <v>1319.08</v>
      </c>
      <c r="R342" t="n">
        <v>73.27</v>
      </c>
      <c r="S342" t="n">
        <v>59.92</v>
      </c>
      <c r="T342" t="n">
        <v>6567.35</v>
      </c>
      <c r="U342" t="n">
        <v>0.82</v>
      </c>
      <c r="V342" t="n">
        <v>0.96</v>
      </c>
      <c r="W342" t="n">
        <v>0.19</v>
      </c>
      <c r="X342" t="n">
        <v>0.39</v>
      </c>
      <c r="Y342" t="n">
        <v>1</v>
      </c>
      <c r="Z342" t="n">
        <v>10</v>
      </c>
    </row>
    <row r="343">
      <c r="A343" t="n">
        <v>55</v>
      </c>
      <c r="B343" t="n">
        <v>150</v>
      </c>
      <c r="C343" t="inlineStr">
        <is>
          <t xml:space="preserve">CONCLUIDO	</t>
        </is>
      </c>
      <c r="D343" t="n">
        <v>4.6491</v>
      </c>
      <c r="E343" t="n">
        <v>21.51</v>
      </c>
      <c r="F343" t="n">
        <v>17.68</v>
      </c>
      <c r="G343" t="n">
        <v>70.72</v>
      </c>
      <c r="H343" t="n">
        <v>0.8</v>
      </c>
      <c r="I343" t="n">
        <v>15</v>
      </c>
      <c r="J343" t="n">
        <v>326.79</v>
      </c>
      <c r="K343" t="n">
        <v>61.82</v>
      </c>
      <c r="L343" t="n">
        <v>14.75</v>
      </c>
      <c r="M343" t="n">
        <v>13</v>
      </c>
      <c r="N343" t="n">
        <v>100.22</v>
      </c>
      <c r="O343" t="n">
        <v>40538.25</v>
      </c>
      <c r="P343" t="n">
        <v>278.83</v>
      </c>
      <c r="Q343" t="n">
        <v>1319.08</v>
      </c>
      <c r="R343" t="n">
        <v>73.70999999999999</v>
      </c>
      <c r="S343" t="n">
        <v>59.92</v>
      </c>
      <c r="T343" t="n">
        <v>6783.49</v>
      </c>
      <c r="U343" t="n">
        <v>0.8100000000000001</v>
      </c>
      <c r="V343" t="n">
        <v>0.96</v>
      </c>
      <c r="W343" t="n">
        <v>0.19</v>
      </c>
      <c r="X343" t="n">
        <v>0.4</v>
      </c>
      <c r="Y343" t="n">
        <v>1</v>
      </c>
      <c r="Z343" t="n">
        <v>10</v>
      </c>
    </row>
    <row r="344">
      <c r="A344" t="n">
        <v>56</v>
      </c>
      <c r="B344" t="n">
        <v>150</v>
      </c>
      <c r="C344" t="inlineStr">
        <is>
          <t xml:space="preserve">CONCLUIDO	</t>
        </is>
      </c>
      <c r="D344" t="n">
        <v>4.6485</v>
      </c>
      <c r="E344" t="n">
        <v>21.51</v>
      </c>
      <c r="F344" t="n">
        <v>17.68</v>
      </c>
      <c r="G344" t="n">
        <v>70.73</v>
      </c>
      <c r="H344" t="n">
        <v>0.82</v>
      </c>
      <c r="I344" t="n">
        <v>15</v>
      </c>
      <c r="J344" t="n">
        <v>327.37</v>
      </c>
      <c r="K344" t="n">
        <v>61.82</v>
      </c>
      <c r="L344" t="n">
        <v>15</v>
      </c>
      <c r="M344" t="n">
        <v>13</v>
      </c>
      <c r="N344" t="n">
        <v>100.55</v>
      </c>
      <c r="O344" t="n">
        <v>40609.74</v>
      </c>
      <c r="P344" t="n">
        <v>276.34</v>
      </c>
      <c r="Q344" t="n">
        <v>1319.08</v>
      </c>
      <c r="R344" t="n">
        <v>73.8</v>
      </c>
      <c r="S344" t="n">
        <v>59.92</v>
      </c>
      <c r="T344" t="n">
        <v>6827.89</v>
      </c>
      <c r="U344" t="n">
        <v>0.8100000000000001</v>
      </c>
      <c r="V344" t="n">
        <v>0.96</v>
      </c>
      <c r="W344" t="n">
        <v>0.19</v>
      </c>
      <c r="X344" t="n">
        <v>0.41</v>
      </c>
      <c r="Y344" t="n">
        <v>1</v>
      </c>
      <c r="Z344" t="n">
        <v>10</v>
      </c>
    </row>
    <row r="345">
      <c r="A345" t="n">
        <v>57</v>
      </c>
      <c r="B345" t="n">
        <v>150</v>
      </c>
      <c r="C345" t="inlineStr">
        <is>
          <t xml:space="preserve">CONCLUIDO	</t>
        </is>
      </c>
      <c r="D345" t="n">
        <v>4.6748</v>
      </c>
      <c r="E345" t="n">
        <v>21.39</v>
      </c>
      <c r="F345" t="n">
        <v>17.62</v>
      </c>
      <c r="G345" t="n">
        <v>75.5</v>
      </c>
      <c r="H345" t="n">
        <v>0.83</v>
      </c>
      <c r="I345" t="n">
        <v>14</v>
      </c>
      <c r="J345" t="n">
        <v>327.95</v>
      </c>
      <c r="K345" t="n">
        <v>61.82</v>
      </c>
      <c r="L345" t="n">
        <v>15.25</v>
      </c>
      <c r="M345" t="n">
        <v>12</v>
      </c>
      <c r="N345" t="n">
        <v>100.88</v>
      </c>
      <c r="O345" t="n">
        <v>40681.39</v>
      </c>
      <c r="P345" t="n">
        <v>274.62</v>
      </c>
      <c r="Q345" t="n">
        <v>1319.08</v>
      </c>
      <c r="R345" t="n">
        <v>71.54000000000001</v>
      </c>
      <c r="S345" t="n">
        <v>59.92</v>
      </c>
      <c r="T345" t="n">
        <v>5703.85</v>
      </c>
      <c r="U345" t="n">
        <v>0.84</v>
      </c>
      <c r="V345" t="n">
        <v>0.96</v>
      </c>
      <c r="W345" t="n">
        <v>0.19</v>
      </c>
      <c r="X345" t="n">
        <v>0.34</v>
      </c>
      <c r="Y345" t="n">
        <v>1</v>
      </c>
      <c r="Z345" t="n">
        <v>10</v>
      </c>
    </row>
    <row r="346">
      <c r="A346" t="n">
        <v>58</v>
      </c>
      <c r="B346" t="n">
        <v>150</v>
      </c>
      <c r="C346" t="inlineStr">
        <is>
          <t xml:space="preserve">CONCLUIDO	</t>
        </is>
      </c>
      <c r="D346" t="n">
        <v>4.6863</v>
      </c>
      <c r="E346" t="n">
        <v>21.34</v>
      </c>
      <c r="F346" t="n">
        <v>17.56</v>
      </c>
      <c r="G346" t="n">
        <v>75.27</v>
      </c>
      <c r="H346" t="n">
        <v>0.84</v>
      </c>
      <c r="I346" t="n">
        <v>14</v>
      </c>
      <c r="J346" t="n">
        <v>328.53</v>
      </c>
      <c r="K346" t="n">
        <v>61.82</v>
      </c>
      <c r="L346" t="n">
        <v>15.5</v>
      </c>
      <c r="M346" t="n">
        <v>12</v>
      </c>
      <c r="N346" t="n">
        <v>101.21</v>
      </c>
      <c r="O346" t="n">
        <v>40753.2</v>
      </c>
      <c r="P346" t="n">
        <v>273.23</v>
      </c>
      <c r="Q346" t="n">
        <v>1319.09</v>
      </c>
      <c r="R346" t="n">
        <v>69.88</v>
      </c>
      <c r="S346" t="n">
        <v>59.92</v>
      </c>
      <c r="T346" t="n">
        <v>4874.42</v>
      </c>
      <c r="U346" t="n">
        <v>0.86</v>
      </c>
      <c r="V346" t="n">
        <v>0.97</v>
      </c>
      <c r="W346" t="n">
        <v>0.18</v>
      </c>
      <c r="X346" t="n">
        <v>0.29</v>
      </c>
      <c r="Y346" t="n">
        <v>1</v>
      </c>
      <c r="Z346" t="n">
        <v>10</v>
      </c>
    </row>
    <row r="347">
      <c r="A347" t="n">
        <v>59</v>
      </c>
      <c r="B347" t="n">
        <v>150</v>
      </c>
      <c r="C347" t="inlineStr">
        <is>
          <t xml:space="preserve">CONCLUIDO	</t>
        </is>
      </c>
      <c r="D347" t="n">
        <v>4.6593</v>
      </c>
      <c r="E347" t="n">
        <v>21.46</v>
      </c>
      <c r="F347" t="n">
        <v>17.69</v>
      </c>
      <c r="G347" t="n">
        <v>75.8</v>
      </c>
      <c r="H347" t="n">
        <v>0.85</v>
      </c>
      <c r="I347" t="n">
        <v>14</v>
      </c>
      <c r="J347" t="n">
        <v>329.12</v>
      </c>
      <c r="K347" t="n">
        <v>61.82</v>
      </c>
      <c r="L347" t="n">
        <v>15.75</v>
      </c>
      <c r="M347" t="n">
        <v>12</v>
      </c>
      <c r="N347" t="n">
        <v>101.54</v>
      </c>
      <c r="O347" t="n">
        <v>40825.16</v>
      </c>
      <c r="P347" t="n">
        <v>274.88</v>
      </c>
      <c r="Q347" t="n">
        <v>1319.12</v>
      </c>
      <c r="R347" t="n">
        <v>74.41</v>
      </c>
      <c r="S347" t="n">
        <v>59.92</v>
      </c>
      <c r="T347" t="n">
        <v>7138.34</v>
      </c>
      <c r="U347" t="n">
        <v>0.8100000000000001</v>
      </c>
      <c r="V347" t="n">
        <v>0.96</v>
      </c>
      <c r="W347" t="n">
        <v>0.18</v>
      </c>
      <c r="X347" t="n">
        <v>0.41</v>
      </c>
      <c r="Y347" t="n">
        <v>1</v>
      </c>
      <c r="Z347" t="n">
        <v>10</v>
      </c>
    </row>
    <row r="348">
      <c r="A348" t="n">
        <v>60</v>
      </c>
      <c r="B348" t="n">
        <v>150</v>
      </c>
      <c r="C348" t="inlineStr">
        <is>
          <t xml:space="preserve">CONCLUIDO	</t>
        </is>
      </c>
      <c r="D348" t="n">
        <v>4.6659</v>
      </c>
      <c r="E348" t="n">
        <v>21.43</v>
      </c>
      <c r="F348" t="n">
        <v>17.66</v>
      </c>
      <c r="G348" t="n">
        <v>75.67</v>
      </c>
      <c r="H348" t="n">
        <v>0.86</v>
      </c>
      <c r="I348" t="n">
        <v>14</v>
      </c>
      <c r="J348" t="n">
        <v>329.7</v>
      </c>
      <c r="K348" t="n">
        <v>61.82</v>
      </c>
      <c r="L348" t="n">
        <v>16</v>
      </c>
      <c r="M348" t="n">
        <v>12</v>
      </c>
      <c r="N348" t="n">
        <v>101.88</v>
      </c>
      <c r="O348" t="n">
        <v>40897.29</v>
      </c>
      <c r="P348" t="n">
        <v>272.51</v>
      </c>
      <c r="Q348" t="n">
        <v>1319.08</v>
      </c>
      <c r="R348" t="n">
        <v>73.11</v>
      </c>
      <c r="S348" t="n">
        <v>59.92</v>
      </c>
      <c r="T348" t="n">
        <v>6492.12</v>
      </c>
      <c r="U348" t="n">
        <v>0.82</v>
      </c>
      <c r="V348" t="n">
        <v>0.96</v>
      </c>
      <c r="W348" t="n">
        <v>0.18</v>
      </c>
      <c r="X348" t="n">
        <v>0.38</v>
      </c>
      <c r="Y348" t="n">
        <v>1</v>
      </c>
      <c r="Z348" t="n">
        <v>10</v>
      </c>
    </row>
    <row r="349">
      <c r="A349" t="n">
        <v>61</v>
      </c>
      <c r="B349" t="n">
        <v>150</v>
      </c>
      <c r="C349" t="inlineStr">
        <is>
          <t xml:space="preserve">CONCLUIDO	</t>
        </is>
      </c>
      <c r="D349" t="n">
        <v>4.685</v>
      </c>
      <c r="E349" t="n">
        <v>21.34</v>
      </c>
      <c r="F349" t="n">
        <v>17.63</v>
      </c>
      <c r="G349" t="n">
        <v>81.34999999999999</v>
      </c>
      <c r="H349" t="n">
        <v>0.88</v>
      </c>
      <c r="I349" t="n">
        <v>13</v>
      </c>
      <c r="J349" t="n">
        <v>330.29</v>
      </c>
      <c r="K349" t="n">
        <v>61.82</v>
      </c>
      <c r="L349" t="n">
        <v>16.25</v>
      </c>
      <c r="M349" t="n">
        <v>11</v>
      </c>
      <c r="N349" t="n">
        <v>102.21</v>
      </c>
      <c r="O349" t="n">
        <v>40969.57</v>
      </c>
      <c r="P349" t="n">
        <v>271.33</v>
      </c>
      <c r="Q349" t="n">
        <v>1319.14</v>
      </c>
      <c r="R349" t="n">
        <v>71.98</v>
      </c>
      <c r="S349" t="n">
        <v>59.92</v>
      </c>
      <c r="T349" t="n">
        <v>5931.48</v>
      </c>
      <c r="U349" t="n">
        <v>0.83</v>
      </c>
      <c r="V349" t="n">
        <v>0.96</v>
      </c>
      <c r="W349" t="n">
        <v>0.18</v>
      </c>
      <c r="X349" t="n">
        <v>0.35</v>
      </c>
      <c r="Y349" t="n">
        <v>1</v>
      </c>
      <c r="Z349" t="n">
        <v>10</v>
      </c>
    </row>
    <row r="350">
      <c r="A350" t="n">
        <v>62</v>
      </c>
      <c r="B350" t="n">
        <v>150</v>
      </c>
      <c r="C350" t="inlineStr">
        <is>
          <t xml:space="preserve">CONCLUIDO	</t>
        </is>
      </c>
      <c r="D350" t="n">
        <v>4.6852</v>
      </c>
      <c r="E350" t="n">
        <v>21.34</v>
      </c>
      <c r="F350" t="n">
        <v>17.62</v>
      </c>
      <c r="G350" t="n">
        <v>81.34</v>
      </c>
      <c r="H350" t="n">
        <v>0.89</v>
      </c>
      <c r="I350" t="n">
        <v>13</v>
      </c>
      <c r="J350" t="n">
        <v>330.87</v>
      </c>
      <c r="K350" t="n">
        <v>61.82</v>
      </c>
      <c r="L350" t="n">
        <v>16.5</v>
      </c>
      <c r="M350" t="n">
        <v>11</v>
      </c>
      <c r="N350" t="n">
        <v>102.55</v>
      </c>
      <c r="O350" t="n">
        <v>41042.02</v>
      </c>
      <c r="P350" t="n">
        <v>271.88</v>
      </c>
      <c r="Q350" t="n">
        <v>1319.08</v>
      </c>
      <c r="R350" t="n">
        <v>71.97</v>
      </c>
      <c r="S350" t="n">
        <v>59.92</v>
      </c>
      <c r="T350" t="n">
        <v>5926.59</v>
      </c>
      <c r="U350" t="n">
        <v>0.83</v>
      </c>
      <c r="V350" t="n">
        <v>0.96</v>
      </c>
      <c r="W350" t="n">
        <v>0.19</v>
      </c>
      <c r="X350" t="n">
        <v>0.35</v>
      </c>
      <c r="Y350" t="n">
        <v>1</v>
      </c>
      <c r="Z350" t="n">
        <v>10</v>
      </c>
    </row>
    <row r="351">
      <c r="A351" t="n">
        <v>63</v>
      </c>
      <c r="B351" t="n">
        <v>150</v>
      </c>
      <c r="C351" t="inlineStr">
        <is>
          <t xml:space="preserve">CONCLUIDO	</t>
        </is>
      </c>
      <c r="D351" t="n">
        <v>4.6839</v>
      </c>
      <c r="E351" t="n">
        <v>21.35</v>
      </c>
      <c r="F351" t="n">
        <v>17.63</v>
      </c>
      <c r="G351" t="n">
        <v>81.37</v>
      </c>
      <c r="H351" t="n">
        <v>0.9</v>
      </c>
      <c r="I351" t="n">
        <v>13</v>
      </c>
      <c r="J351" t="n">
        <v>331.46</v>
      </c>
      <c r="K351" t="n">
        <v>61.82</v>
      </c>
      <c r="L351" t="n">
        <v>16.75</v>
      </c>
      <c r="M351" t="n">
        <v>11</v>
      </c>
      <c r="N351" t="n">
        <v>102.89</v>
      </c>
      <c r="O351" t="n">
        <v>41114.63</v>
      </c>
      <c r="P351" t="n">
        <v>271.16</v>
      </c>
      <c r="Q351" t="n">
        <v>1319.2</v>
      </c>
      <c r="R351" t="n">
        <v>72.15000000000001</v>
      </c>
      <c r="S351" t="n">
        <v>59.92</v>
      </c>
      <c r="T351" t="n">
        <v>6012.59</v>
      </c>
      <c r="U351" t="n">
        <v>0.83</v>
      </c>
      <c r="V351" t="n">
        <v>0.96</v>
      </c>
      <c r="W351" t="n">
        <v>0.18</v>
      </c>
      <c r="X351" t="n">
        <v>0.35</v>
      </c>
      <c r="Y351" t="n">
        <v>1</v>
      </c>
      <c r="Z351" t="n">
        <v>10</v>
      </c>
    </row>
    <row r="352">
      <c r="A352" t="n">
        <v>64</v>
      </c>
      <c r="B352" t="n">
        <v>150</v>
      </c>
      <c r="C352" t="inlineStr">
        <is>
          <t xml:space="preserve">CONCLUIDO	</t>
        </is>
      </c>
      <c r="D352" t="n">
        <v>4.685</v>
      </c>
      <c r="E352" t="n">
        <v>21.34</v>
      </c>
      <c r="F352" t="n">
        <v>17.63</v>
      </c>
      <c r="G352" t="n">
        <v>81.34999999999999</v>
      </c>
      <c r="H352" t="n">
        <v>0.91</v>
      </c>
      <c r="I352" t="n">
        <v>13</v>
      </c>
      <c r="J352" t="n">
        <v>332.05</v>
      </c>
      <c r="K352" t="n">
        <v>61.82</v>
      </c>
      <c r="L352" t="n">
        <v>17</v>
      </c>
      <c r="M352" t="n">
        <v>11</v>
      </c>
      <c r="N352" t="n">
        <v>103.23</v>
      </c>
      <c r="O352" t="n">
        <v>41187.41</v>
      </c>
      <c r="P352" t="n">
        <v>270.22</v>
      </c>
      <c r="Q352" t="n">
        <v>1319.13</v>
      </c>
      <c r="R352" t="n">
        <v>71.95</v>
      </c>
      <c r="S352" t="n">
        <v>59.92</v>
      </c>
      <c r="T352" t="n">
        <v>5916.49</v>
      </c>
      <c r="U352" t="n">
        <v>0.83</v>
      </c>
      <c r="V352" t="n">
        <v>0.96</v>
      </c>
      <c r="W352" t="n">
        <v>0.19</v>
      </c>
      <c r="X352" t="n">
        <v>0.35</v>
      </c>
      <c r="Y352" t="n">
        <v>1</v>
      </c>
      <c r="Z352" t="n">
        <v>10</v>
      </c>
    </row>
    <row r="353">
      <c r="A353" t="n">
        <v>65</v>
      </c>
      <c r="B353" t="n">
        <v>150</v>
      </c>
      <c r="C353" t="inlineStr">
        <is>
          <t xml:space="preserve">CONCLUIDO	</t>
        </is>
      </c>
      <c r="D353" t="n">
        <v>4.6865</v>
      </c>
      <c r="E353" t="n">
        <v>21.34</v>
      </c>
      <c r="F353" t="n">
        <v>17.62</v>
      </c>
      <c r="G353" t="n">
        <v>81.31999999999999</v>
      </c>
      <c r="H353" t="n">
        <v>0.92</v>
      </c>
      <c r="I353" t="n">
        <v>13</v>
      </c>
      <c r="J353" t="n">
        <v>332.64</v>
      </c>
      <c r="K353" t="n">
        <v>61.82</v>
      </c>
      <c r="L353" t="n">
        <v>17.25</v>
      </c>
      <c r="M353" t="n">
        <v>11</v>
      </c>
      <c r="N353" t="n">
        <v>103.57</v>
      </c>
      <c r="O353" t="n">
        <v>41260.35</v>
      </c>
      <c r="P353" t="n">
        <v>268.04</v>
      </c>
      <c r="Q353" t="n">
        <v>1319.1</v>
      </c>
      <c r="R353" t="n">
        <v>71.73</v>
      </c>
      <c r="S353" t="n">
        <v>59.92</v>
      </c>
      <c r="T353" t="n">
        <v>5804.61</v>
      </c>
      <c r="U353" t="n">
        <v>0.84</v>
      </c>
      <c r="V353" t="n">
        <v>0.96</v>
      </c>
      <c r="W353" t="n">
        <v>0.19</v>
      </c>
      <c r="X353" t="n">
        <v>0.34</v>
      </c>
      <c r="Y353" t="n">
        <v>1</v>
      </c>
      <c r="Z353" t="n">
        <v>10</v>
      </c>
    </row>
    <row r="354">
      <c r="A354" t="n">
        <v>66</v>
      </c>
      <c r="B354" t="n">
        <v>150</v>
      </c>
      <c r="C354" t="inlineStr">
        <is>
          <t xml:space="preserve">CONCLUIDO	</t>
        </is>
      </c>
      <c r="D354" t="n">
        <v>4.7074</v>
      </c>
      <c r="E354" t="n">
        <v>21.24</v>
      </c>
      <c r="F354" t="n">
        <v>17.58</v>
      </c>
      <c r="G354" t="n">
        <v>87.90000000000001</v>
      </c>
      <c r="H354" t="n">
        <v>0.9399999999999999</v>
      </c>
      <c r="I354" t="n">
        <v>12</v>
      </c>
      <c r="J354" t="n">
        <v>333.24</v>
      </c>
      <c r="K354" t="n">
        <v>61.82</v>
      </c>
      <c r="L354" t="n">
        <v>17.5</v>
      </c>
      <c r="M354" t="n">
        <v>10</v>
      </c>
      <c r="N354" t="n">
        <v>103.92</v>
      </c>
      <c r="O354" t="n">
        <v>41333.46</v>
      </c>
      <c r="P354" t="n">
        <v>266.74</v>
      </c>
      <c r="Q354" t="n">
        <v>1319.09</v>
      </c>
      <c r="R354" t="n">
        <v>70.5</v>
      </c>
      <c r="S354" t="n">
        <v>59.92</v>
      </c>
      <c r="T354" t="n">
        <v>5197.49</v>
      </c>
      <c r="U354" t="n">
        <v>0.85</v>
      </c>
      <c r="V354" t="n">
        <v>0.97</v>
      </c>
      <c r="W354" t="n">
        <v>0.18</v>
      </c>
      <c r="X354" t="n">
        <v>0.3</v>
      </c>
      <c r="Y354" t="n">
        <v>1</v>
      </c>
      <c r="Z354" t="n">
        <v>10</v>
      </c>
    </row>
    <row r="355">
      <c r="A355" t="n">
        <v>67</v>
      </c>
      <c r="B355" t="n">
        <v>150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17.58</v>
      </c>
      <c r="G355" t="n">
        <v>87.92</v>
      </c>
      <c r="H355" t="n">
        <v>0.95</v>
      </c>
      <c r="I355" t="n">
        <v>12</v>
      </c>
      <c r="J355" t="n">
        <v>333.83</v>
      </c>
      <c r="K355" t="n">
        <v>61.82</v>
      </c>
      <c r="L355" t="n">
        <v>17.75</v>
      </c>
      <c r="M355" t="n">
        <v>10</v>
      </c>
      <c r="N355" t="n">
        <v>104.26</v>
      </c>
      <c r="O355" t="n">
        <v>41406.86</v>
      </c>
      <c r="P355" t="n">
        <v>266.57</v>
      </c>
      <c r="Q355" t="n">
        <v>1319.11</v>
      </c>
      <c r="R355" t="n">
        <v>70.56</v>
      </c>
      <c r="S355" t="n">
        <v>59.92</v>
      </c>
      <c r="T355" t="n">
        <v>5224.36</v>
      </c>
      <c r="U355" t="n">
        <v>0.85</v>
      </c>
      <c r="V355" t="n">
        <v>0.97</v>
      </c>
      <c r="W355" t="n">
        <v>0.18</v>
      </c>
      <c r="X355" t="n">
        <v>0.31</v>
      </c>
      <c r="Y355" t="n">
        <v>1</v>
      </c>
      <c r="Z355" t="n">
        <v>10</v>
      </c>
    </row>
    <row r="356">
      <c r="A356" t="n">
        <v>68</v>
      </c>
      <c r="B356" t="n">
        <v>150</v>
      </c>
      <c r="C356" t="inlineStr">
        <is>
          <t xml:space="preserve">CONCLUIDO	</t>
        </is>
      </c>
      <c r="D356" t="n">
        <v>4.7066</v>
      </c>
      <c r="E356" t="n">
        <v>21.25</v>
      </c>
      <c r="F356" t="n">
        <v>17.58</v>
      </c>
      <c r="G356" t="n">
        <v>87.92</v>
      </c>
      <c r="H356" t="n">
        <v>0.96</v>
      </c>
      <c r="I356" t="n">
        <v>12</v>
      </c>
      <c r="J356" t="n">
        <v>334.43</v>
      </c>
      <c r="K356" t="n">
        <v>61.82</v>
      </c>
      <c r="L356" t="n">
        <v>18</v>
      </c>
      <c r="M356" t="n">
        <v>10</v>
      </c>
      <c r="N356" t="n">
        <v>104.61</v>
      </c>
      <c r="O356" t="n">
        <v>41480.31</v>
      </c>
      <c r="P356" t="n">
        <v>266.1</v>
      </c>
      <c r="Q356" t="n">
        <v>1319.11</v>
      </c>
      <c r="R356" t="n">
        <v>70.53</v>
      </c>
      <c r="S356" t="n">
        <v>59.92</v>
      </c>
      <c r="T356" t="n">
        <v>5207.77</v>
      </c>
      <c r="U356" t="n">
        <v>0.85</v>
      </c>
      <c r="V356" t="n">
        <v>0.97</v>
      </c>
      <c r="W356" t="n">
        <v>0.18</v>
      </c>
      <c r="X356" t="n">
        <v>0.31</v>
      </c>
      <c r="Y356" t="n">
        <v>1</v>
      </c>
      <c r="Z356" t="n">
        <v>10</v>
      </c>
    </row>
    <row r="357">
      <c r="A357" t="n">
        <v>69</v>
      </c>
      <c r="B357" t="n">
        <v>150</v>
      </c>
      <c r="C357" t="inlineStr">
        <is>
          <t xml:space="preserve">CONCLUIDO	</t>
        </is>
      </c>
      <c r="D357" t="n">
        <v>4.7051</v>
      </c>
      <c r="E357" t="n">
        <v>21.25</v>
      </c>
      <c r="F357" t="n">
        <v>17.59</v>
      </c>
      <c r="G357" t="n">
        <v>87.95</v>
      </c>
      <c r="H357" t="n">
        <v>0.97</v>
      </c>
      <c r="I357" t="n">
        <v>12</v>
      </c>
      <c r="J357" t="n">
        <v>335.02</v>
      </c>
      <c r="K357" t="n">
        <v>61.82</v>
      </c>
      <c r="L357" t="n">
        <v>18.25</v>
      </c>
      <c r="M357" t="n">
        <v>10</v>
      </c>
      <c r="N357" t="n">
        <v>104.95</v>
      </c>
      <c r="O357" t="n">
        <v>41553.93</v>
      </c>
      <c r="P357" t="n">
        <v>264.59</v>
      </c>
      <c r="Q357" t="n">
        <v>1319.1</v>
      </c>
      <c r="R357" t="n">
        <v>70.81</v>
      </c>
      <c r="S357" t="n">
        <v>59.92</v>
      </c>
      <c r="T357" t="n">
        <v>5348.14</v>
      </c>
      <c r="U357" t="n">
        <v>0.85</v>
      </c>
      <c r="V357" t="n">
        <v>0.97</v>
      </c>
      <c r="W357" t="n">
        <v>0.18</v>
      </c>
      <c r="X357" t="n">
        <v>0.31</v>
      </c>
      <c r="Y357" t="n">
        <v>1</v>
      </c>
      <c r="Z357" t="n">
        <v>10</v>
      </c>
    </row>
    <row r="358">
      <c r="A358" t="n">
        <v>70</v>
      </c>
      <c r="B358" t="n">
        <v>150</v>
      </c>
      <c r="C358" t="inlineStr">
        <is>
          <t xml:space="preserve">CONCLUIDO	</t>
        </is>
      </c>
      <c r="D358" t="n">
        <v>4.7182</v>
      </c>
      <c r="E358" t="n">
        <v>21.19</v>
      </c>
      <c r="F358" t="n">
        <v>17.53</v>
      </c>
      <c r="G358" t="n">
        <v>87.65000000000001</v>
      </c>
      <c r="H358" t="n">
        <v>0.98</v>
      </c>
      <c r="I358" t="n">
        <v>12</v>
      </c>
      <c r="J358" t="n">
        <v>335.62</v>
      </c>
      <c r="K358" t="n">
        <v>61.82</v>
      </c>
      <c r="L358" t="n">
        <v>18.5</v>
      </c>
      <c r="M358" t="n">
        <v>10</v>
      </c>
      <c r="N358" t="n">
        <v>105.3</v>
      </c>
      <c r="O358" t="n">
        <v>41627.72</v>
      </c>
      <c r="P358" t="n">
        <v>261.85</v>
      </c>
      <c r="Q358" t="n">
        <v>1319.08</v>
      </c>
      <c r="R358" t="n">
        <v>68.56</v>
      </c>
      <c r="S358" t="n">
        <v>59.92</v>
      </c>
      <c r="T358" t="n">
        <v>4227.18</v>
      </c>
      <c r="U358" t="n">
        <v>0.87</v>
      </c>
      <c r="V358" t="n">
        <v>0.97</v>
      </c>
      <c r="W358" t="n">
        <v>0.19</v>
      </c>
      <c r="X358" t="n">
        <v>0.25</v>
      </c>
      <c r="Y358" t="n">
        <v>1</v>
      </c>
      <c r="Z358" t="n">
        <v>10</v>
      </c>
    </row>
    <row r="359">
      <c r="A359" t="n">
        <v>71</v>
      </c>
      <c r="B359" t="n">
        <v>150</v>
      </c>
      <c r="C359" t="inlineStr">
        <is>
          <t xml:space="preserve">CONCLUIDO	</t>
        </is>
      </c>
      <c r="D359" t="n">
        <v>4.7301</v>
      </c>
      <c r="E359" t="n">
        <v>21.14</v>
      </c>
      <c r="F359" t="n">
        <v>17.53</v>
      </c>
      <c r="G359" t="n">
        <v>95.63</v>
      </c>
      <c r="H359" t="n">
        <v>0.99</v>
      </c>
      <c r="I359" t="n">
        <v>11</v>
      </c>
      <c r="J359" t="n">
        <v>336.22</v>
      </c>
      <c r="K359" t="n">
        <v>61.82</v>
      </c>
      <c r="L359" t="n">
        <v>18.75</v>
      </c>
      <c r="M359" t="n">
        <v>9</v>
      </c>
      <c r="N359" t="n">
        <v>105.65</v>
      </c>
      <c r="O359" t="n">
        <v>41701.68</v>
      </c>
      <c r="P359" t="n">
        <v>260.74</v>
      </c>
      <c r="Q359" t="n">
        <v>1319.08</v>
      </c>
      <c r="R359" t="n">
        <v>69.08</v>
      </c>
      <c r="S359" t="n">
        <v>59.92</v>
      </c>
      <c r="T359" t="n">
        <v>4490.56</v>
      </c>
      <c r="U359" t="n">
        <v>0.87</v>
      </c>
      <c r="V359" t="n">
        <v>0.97</v>
      </c>
      <c r="W359" t="n">
        <v>0.18</v>
      </c>
      <c r="X359" t="n">
        <v>0.26</v>
      </c>
      <c r="Y359" t="n">
        <v>1</v>
      </c>
      <c r="Z359" t="n">
        <v>10</v>
      </c>
    </row>
    <row r="360">
      <c r="A360" t="n">
        <v>72</v>
      </c>
      <c r="B360" t="n">
        <v>150</v>
      </c>
      <c r="C360" t="inlineStr">
        <is>
          <t xml:space="preserve">CONCLUIDO	</t>
        </is>
      </c>
      <c r="D360" t="n">
        <v>4.7229</v>
      </c>
      <c r="E360" t="n">
        <v>21.17</v>
      </c>
      <c r="F360" t="n">
        <v>17.57</v>
      </c>
      <c r="G360" t="n">
        <v>95.81</v>
      </c>
      <c r="H360" t="n">
        <v>1.01</v>
      </c>
      <c r="I360" t="n">
        <v>11</v>
      </c>
      <c r="J360" t="n">
        <v>336.82</v>
      </c>
      <c r="K360" t="n">
        <v>61.82</v>
      </c>
      <c r="L360" t="n">
        <v>19</v>
      </c>
      <c r="M360" t="n">
        <v>9</v>
      </c>
      <c r="N360" t="n">
        <v>106</v>
      </c>
      <c r="O360" t="n">
        <v>41775.82</v>
      </c>
      <c r="P360" t="n">
        <v>261.61</v>
      </c>
      <c r="Q360" t="n">
        <v>1319.08</v>
      </c>
      <c r="R360" t="n">
        <v>70</v>
      </c>
      <c r="S360" t="n">
        <v>59.92</v>
      </c>
      <c r="T360" t="n">
        <v>4949.82</v>
      </c>
      <c r="U360" t="n">
        <v>0.86</v>
      </c>
      <c r="V360" t="n">
        <v>0.97</v>
      </c>
      <c r="W360" t="n">
        <v>0.18</v>
      </c>
      <c r="X360" t="n">
        <v>0.29</v>
      </c>
      <c r="Y360" t="n">
        <v>1</v>
      </c>
      <c r="Z360" t="n">
        <v>10</v>
      </c>
    </row>
    <row r="361">
      <c r="A361" t="n">
        <v>73</v>
      </c>
      <c r="B361" t="n">
        <v>150</v>
      </c>
      <c r="C361" t="inlineStr">
        <is>
          <t xml:space="preserve">CONCLUIDO	</t>
        </is>
      </c>
      <c r="D361" t="n">
        <v>4.7197</v>
      </c>
      <c r="E361" t="n">
        <v>21.19</v>
      </c>
      <c r="F361" t="n">
        <v>17.58</v>
      </c>
      <c r="G361" t="n">
        <v>95.89</v>
      </c>
      <c r="H361" t="n">
        <v>1.02</v>
      </c>
      <c r="I361" t="n">
        <v>11</v>
      </c>
      <c r="J361" t="n">
        <v>337.43</v>
      </c>
      <c r="K361" t="n">
        <v>61.82</v>
      </c>
      <c r="L361" t="n">
        <v>19.25</v>
      </c>
      <c r="M361" t="n">
        <v>9</v>
      </c>
      <c r="N361" t="n">
        <v>106.35</v>
      </c>
      <c r="O361" t="n">
        <v>41850.13</v>
      </c>
      <c r="P361" t="n">
        <v>261.23</v>
      </c>
      <c r="Q361" t="n">
        <v>1319.08</v>
      </c>
      <c r="R361" t="n">
        <v>70.58</v>
      </c>
      <c r="S361" t="n">
        <v>59.92</v>
      </c>
      <c r="T361" t="n">
        <v>5242.42</v>
      </c>
      <c r="U361" t="n">
        <v>0.85</v>
      </c>
      <c r="V361" t="n">
        <v>0.97</v>
      </c>
      <c r="W361" t="n">
        <v>0.18</v>
      </c>
      <c r="X361" t="n">
        <v>0.3</v>
      </c>
      <c r="Y361" t="n">
        <v>1</v>
      </c>
      <c r="Z361" t="n">
        <v>10</v>
      </c>
    </row>
    <row r="362">
      <c r="A362" t="n">
        <v>74</v>
      </c>
      <c r="B362" t="n">
        <v>150</v>
      </c>
      <c r="C362" t="inlineStr">
        <is>
          <t xml:space="preserve">CONCLUIDO	</t>
        </is>
      </c>
      <c r="D362" t="n">
        <v>4.7221</v>
      </c>
      <c r="E362" t="n">
        <v>21.18</v>
      </c>
      <c r="F362" t="n">
        <v>17.57</v>
      </c>
      <c r="G362" t="n">
        <v>95.83</v>
      </c>
      <c r="H362" t="n">
        <v>1.03</v>
      </c>
      <c r="I362" t="n">
        <v>11</v>
      </c>
      <c r="J362" t="n">
        <v>338.03</v>
      </c>
      <c r="K362" t="n">
        <v>61.82</v>
      </c>
      <c r="L362" t="n">
        <v>19.5</v>
      </c>
      <c r="M362" t="n">
        <v>9</v>
      </c>
      <c r="N362" t="n">
        <v>106.71</v>
      </c>
      <c r="O362" t="n">
        <v>41924.62</v>
      </c>
      <c r="P362" t="n">
        <v>260.94</v>
      </c>
      <c r="Q362" t="n">
        <v>1319.09</v>
      </c>
      <c r="R362" t="n">
        <v>70.12</v>
      </c>
      <c r="S362" t="n">
        <v>59.92</v>
      </c>
      <c r="T362" t="n">
        <v>5010.16</v>
      </c>
      <c r="U362" t="n">
        <v>0.85</v>
      </c>
      <c r="V362" t="n">
        <v>0.97</v>
      </c>
      <c r="W362" t="n">
        <v>0.18</v>
      </c>
      <c r="X362" t="n">
        <v>0.29</v>
      </c>
      <c r="Y362" t="n">
        <v>1</v>
      </c>
      <c r="Z362" t="n">
        <v>10</v>
      </c>
    </row>
    <row r="363">
      <c r="A363" t="n">
        <v>75</v>
      </c>
      <c r="B363" t="n">
        <v>150</v>
      </c>
      <c r="C363" t="inlineStr">
        <is>
          <t xml:space="preserve">CONCLUIDO	</t>
        </is>
      </c>
      <c r="D363" t="n">
        <v>4.7227</v>
      </c>
      <c r="E363" t="n">
        <v>21.17</v>
      </c>
      <c r="F363" t="n">
        <v>17.57</v>
      </c>
      <c r="G363" t="n">
        <v>95.81</v>
      </c>
      <c r="H363" t="n">
        <v>1.04</v>
      </c>
      <c r="I363" t="n">
        <v>11</v>
      </c>
      <c r="J363" t="n">
        <v>338.63</v>
      </c>
      <c r="K363" t="n">
        <v>61.82</v>
      </c>
      <c r="L363" t="n">
        <v>19.75</v>
      </c>
      <c r="M363" t="n">
        <v>8</v>
      </c>
      <c r="N363" t="n">
        <v>107.06</v>
      </c>
      <c r="O363" t="n">
        <v>41999.28</v>
      </c>
      <c r="P363" t="n">
        <v>259.05</v>
      </c>
      <c r="Q363" t="n">
        <v>1319.08</v>
      </c>
      <c r="R363" t="n">
        <v>70.02</v>
      </c>
      <c r="S363" t="n">
        <v>59.92</v>
      </c>
      <c r="T363" t="n">
        <v>4960.47</v>
      </c>
      <c r="U363" t="n">
        <v>0.86</v>
      </c>
      <c r="V363" t="n">
        <v>0.97</v>
      </c>
      <c r="W363" t="n">
        <v>0.18</v>
      </c>
      <c r="X363" t="n">
        <v>0.29</v>
      </c>
      <c r="Y363" t="n">
        <v>1</v>
      </c>
      <c r="Z363" t="n">
        <v>10</v>
      </c>
    </row>
    <row r="364">
      <c r="A364" t="n">
        <v>76</v>
      </c>
      <c r="B364" t="n">
        <v>150</v>
      </c>
      <c r="C364" t="inlineStr">
        <is>
          <t xml:space="preserve">CONCLUIDO	</t>
        </is>
      </c>
      <c r="D364" t="n">
        <v>4.7212</v>
      </c>
      <c r="E364" t="n">
        <v>21.18</v>
      </c>
      <c r="F364" t="n">
        <v>17.57</v>
      </c>
      <c r="G364" t="n">
        <v>95.84999999999999</v>
      </c>
      <c r="H364" t="n">
        <v>1.05</v>
      </c>
      <c r="I364" t="n">
        <v>11</v>
      </c>
      <c r="J364" t="n">
        <v>339.24</v>
      </c>
      <c r="K364" t="n">
        <v>61.82</v>
      </c>
      <c r="L364" t="n">
        <v>20</v>
      </c>
      <c r="M364" t="n">
        <v>7</v>
      </c>
      <c r="N364" t="n">
        <v>107.42</v>
      </c>
      <c r="O364" t="n">
        <v>42074.12</v>
      </c>
      <c r="P364" t="n">
        <v>257.68</v>
      </c>
      <c r="Q364" t="n">
        <v>1319.09</v>
      </c>
      <c r="R364" t="n">
        <v>70.16</v>
      </c>
      <c r="S364" t="n">
        <v>59.92</v>
      </c>
      <c r="T364" t="n">
        <v>5030.31</v>
      </c>
      <c r="U364" t="n">
        <v>0.85</v>
      </c>
      <c r="V364" t="n">
        <v>0.97</v>
      </c>
      <c r="W364" t="n">
        <v>0.18</v>
      </c>
      <c r="X364" t="n">
        <v>0.3</v>
      </c>
      <c r="Y364" t="n">
        <v>1</v>
      </c>
      <c r="Z364" t="n">
        <v>10</v>
      </c>
    </row>
    <row r="365">
      <c r="A365" t="n">
        <v>77</v>
      </c>
      <c r="B365" t="n">
        <v>150</v>
      </c>
      <c r="C365" t="inlineStr">
        <is>
          <t xml:space="preserve">CONCLUIDO	</t>
        </is>
      </c>
      <c r="D365" t="n">
        <v>4.7228</v>
      </c>
      <c r="E365" t="n">
        <v>21.17</v>
      </c>
      <c r="F365" t="n">
        <v>17.57</v>
      </c>
      <c r="G365" t="n">
        <v>95.81</v>
      </c>
      <c r="H365" t="n">
        <v>1.06</v>
      </c>
      <c r="I365" t="n">
        <v>11</v>
      </c>
      <c r="J365" t="n">
        <v>339.85</v>
      </c>
      <c r="K365" t="n">
        <v>61.82</v>
      </c>
      <c r="L365" t="n">
        <v>20.25</v>
      </c>
      <c r="M365" t="n">
        <v>7</v>
      </c>
      <c r="N365" t="n">
        <v>107.78</v>
      </c>
      <c r="O365" t="n">
        <v>42149.15</v>
      </c>
      <c r="P365" t="n">
        <v>255.06</v>
      </c>
      <c r="Q365" t="n">
        <v>1319.08</v>
      </c>
      <c r="R365" t="n">
        <v>69.87</v>
      </c>
      <c r="S365" t="n">
        <v>59.92</v>
      </c>
      <c r="T365" t="n">
        <v>4883.5</v>
      </c>
      <c r="U365" t="n">
        <v>0.86</v>
      </c>
      <c r="V365" t="n">
        <v>0.97</v>
      </c>
      <c r="W365" t="n">
        <v>0.19</v>
      </c>
      <c r="X365" t="n">
        <v>0.29</v>
      </c>
      <c r="Y365" t="n">
        <v>1</v>
      </c>
      <c r="Z365" t="n">
        <v>10</v>
      </c>
    </row>
    <row r="366">
      <c r="A366" t="n">
        <v>78</v>
      </c>
      <c r="B366" t="n">
        <v>150</v>
      </c>
      <c r="C366" t="inlineStr">
        <is>
          <t xml:space="preserve">CONCLUIDO	</t>
        </is>
      </c>
      <c r="D366" t="n">
        <v>4.7432</v>
      </c>
      <c r="E366" t="n">
        <v>21.08</v>
      </c>
      <c r="F366" t="n">
        <v>17.53</v>
      </c>
      <c r="G366" t="n">
        <v>105.18</v>
      </c>
      <c r="H366" t="n">
        <v>1.07</v>
      </c>
      <c r="I366" t="n">
        <v>10</v>
      </c>
      <c r="J366" t="n">
        <v>340.46</v>
      </c>
      <c r="K366" t="n">
        <v>61.82</v>
      </c>
      <c r="L366" t="n">
        <v>20.5</v>
      </c>
      <c r="M366" t="n">
        <v>6</v>
      </c>
      <c r="N366" t="n">
        <v>108.14</v>
      </c>
      <c r="O366" t="n">
        <v>42224.35</v>
      </c>
      <c r="P366" t="n">
        <v>254.91</v>
      </c>
      <c r="Q366" t="n">
        <v>1319.08</v>
      </c>
      <c r="R366" t="n">
        <v>68.78</v>
      </c>
      <c r="S366" t="n">
        <v>59.92</v>
      </c>
      <c r="T366" t="n">
        <v>4343.91</v>
      </c>
      <c r="U366" t="n">
        <v>0.87</v>
      </c>
      <c r="V366" t="n">
        <v>0.97</v>
      </c>
      <c r="W366" t="n">
        <v>0.18</v>
      </c>
      <c r="X366" t="n">
        <v>0.25</v>
      </c>
      <c r="Y366" t="n">
        <v>1</v>
      </c>
      <c r="Z366" t="n">
        <v>10</v>
      </c>
    </row>
    <row r="367">
      <c r="A367" t="n">
        <v>79</v>
      </c>
      <c r="B367" t="n">
        <v>150</v>
      </c>
      <c r="C367" t="inlineStr">
        <is>
          <t xml:space="preserve">CONCLUIDO	</t>
        </is>
      </c>
      <c r="D367" t="n">
        <v>4.7412</v>
      </c>
      <c r="E367" t="n">
        <v>21.09</v>
      </c>
      <c r="F367" t="n">
        <v>17.54</v>
      </c>
      <c r="G367" t="n">
        <v>105.23</v>
      </c>
      <c r="H367" t="n">
        <v>1.08</v>
      </c>
      <c r="I367" t="n">
        <v>10</v>
      </c>
      <c r="J367" t="n">
        <v>341.07</v>
      </c>
      <c r="K367" t="n">
        <v>61.82</v>
      </c>
      <c r="L367" t="n">
        <v>20.75</v>
      </c>
      <c r="M367" t="n">
        <v>4</v>
      </c>
      <c r="N367" t="n">
        <v>108.5</v>
      </c>
      <c r="O367" t="n">
        <v>42299.74</v>
      </c>
      <c r="P367" t="n">
        <v>254.98</v>
      </c>
      <c r="Q367" t="n">
        <v>1319.08</v>
      </c>
      <c r="R367" t="n">
        <v>68.97</v>
      </c>
      <c r="S367" t="n">
        <v>59.92</v>
      </c>
      <c r="T367" t="n">
        <v>4439.77</v>
      </c>
      <c r="U367" t="n">
        <v>0.87</v>
      </c>
      <c r="V367" t="n">
        <v>0.97</v>
      </c>
      <c r="W367" t="n">
        <v>0.19</v>
      </c>
      <c r="X367" t="n">
        <v>0.26</v>
      </c>
      <c r="Y367" t="n">
        <v>1</v>
      </c>
      <c r="Z367" t="n">
        <v>10</v>
      </c>
    </row>
    <row r="368">
      <c r="A368" t="n">
        <v>80</v>
      </c>
      <c r="B368" t="n">
        <v>150</v>
      </c>
      <c r="C368" t="inlineStr">
        <is>
          <t xml:space="preserve">CONCLUIDO	</t>
        </is>
      </c>
      <c r="D368" t="n">
        <v>4.742</v>
      </c>
      <c r="E368" t="n">
        <v>21.09</v>
      </c>
      <c r="F368" t="n">
        <v>17.54</v>
      </c>
      <c r="G368" t="n">
        <v>105.21</v>
      </c>
      <c r="H368" t="n">
        <v>1.1</v>
      </c>
      <c r="I368" t="n">
        <v>10</v>
      </c>
      <c r="J368" t="n">
        <v>341.68</v>
      </c>
      <c r="K368" t="n">
        <v>61.82</v>
      </c>
      <c r="L368" t="n">
        <v>21</v>
      </c>
      <c r="M368" t="n">
        <v>2</v>
      </c>
      <c r="N368" t="n">
        <v>108.86</v>
      </c>
      <c r="O368" t="n">
        <v>42375.31</v>
      </c>
      <c r="P368" t="n">
        <v>255.42</v>
      </c>
      <c r="Q368" t="n">
        <v>1319.16</v>
      </c>
      <c r="R368" t="n">
        <v>68.75</v>
      </c>
      <c r="S368" t="n">
        <v>59.92</v>
      </c>
      <c r="T368" t="n">
        <v>4331.97</v>
      </c>
      <c r="U368" t="n">
        <v>0.87</v>
      </c>
      <c r="V368" t="n">
        <v>0.97</v>
      </c>
      <c r="W368" t="n">
        <v>0.19</v>
      </c>
      <c r="X368" t="n">
        <v>0.26</v>
      </c>
      <c r="Y368" t="n">
        <v>1</v>
      </c>
      <c r="Z368" t="n">
        <v>10</v>
      </c>
    </row>
    <row r="369">
      <c r="A369" t="n">
        <v>81</v>
      </c>
      <c r="B369" t="n">
        <v>150</v>
      </c>
      <c r="C369" t="inlineStr">
        <is>
          <t xml:space="preserve">CONCLUIDO	</t>
        </is>
      </c>
      <c r="D369" t="n">
        <v>4.7424</v>
      </c>
      <c r="E369" t="n">
        <v>21.09</v>
      </c>
      <c r="F369" t="n">
        <v>17.53</v>
      </c>
      <c r="G369" t="n">
        <v>105.2</v>
      </c>
      <c r="H369" t="n">
        <v>1.11</v>
      </c>
      <c r="I369" t="n">
        <v>10</v>
      </c>
      <c r="J369" t="n">
        <v>342.3</v>
      </c>
      <c r="K369" t="n">
        <v>61.82</v>
      </c>
      <c r="L369" t="n">
        <v>21.25</v>
      </c>
      <c r="M369" t="n">
        <v>0</v>
      </c>
      <c r="N369" t="n">
        <v>109.23</v>
      </c>
      <c r="O369" t="n">
        <v>42451.07</v>
      </c>
      <c r="P369" t="n">
        <v>255.97</v>
      </c>
      <c r="Q369" t="n">
        <v>1319.08</v>
      </c>
      <c r="R369" t="n">
        <v>68.59</v>
      </c>
      <c r="S369" t="n">
        <v>59.92</v>
      </c>
      <c r="T369" t="n">
        <v>4248.61</v>
      </c>
      <c r="U369" t="n">
        <v>0.87</v>
      </c>
      <c r="V369" t="n">
        <v>0.97</v>
      </c>
      <c r="W369" t="n">
        <v>0.19</v>
      </c>
      <c r="X369" t="n">
        <v>0.26</v>
      </c>
      <c r="Y369" t="n">
        <v>1</v>
      </c>
      <c r="Z369" t="n">
        <v>10</v>
      </c>
    </row>
    <row r="370">
      <c r="A370" t="n">
        <v>0</v>
      </c>
      <c r="B370" t="n">
        <v>10</v>
      </c>
      <c r="C370" t="inlineStr">
        <is>
          <t xml:space="preserve">CONCLUIDO	</t>
        </is>
      </c>
      <c r="D370" t="n">
        <v>4.1066</v>
      </c>
      <c r="E370" t="n">
        <v>24.35</v>
      </c>
      <c r="F370" t="n">
        <v>21.23</v>
      </c>
      <c r="G370" t="n">
        <v>9.58</v>
      </c>
      <c r="H370" t="n">
        <v>0.64</v>
      </c>
      <c r="I370" t="n">
        <v>133</v>
      </c>
      <c r="J370" t="n">
        <v>26.11</v>
      </c>
      <c r="K370" t="n">
        <v>12.1</v>
      </c>
      <c r="L370" t="n">
        <v>1</v>
      </c>
      <c r="M370" t="n">
        <v>0</v>
      </c>
      <c r="N370" t="n">
        <v>3.01</v>
      </c>
      <c r="O370" t="n">
        <v>3454.41</v>
      </c>
      <c r="P370" t="n">
        <v>61.8</v>
      </c>
      <c r="Q370" t="n">
        <v>1319.28</v>
      </c>
      <c r="R370" t="n">
        <v>183.48</v>
      </c>
      <c r="S370" t="n">
        <v>59.92</v>
      </c>
      <c r="T370" t="n">
        <v>61080.59</v>
      </c>
      <c r="U370" t="n">
        <v>0.33</v>
      </c>
      <c r="V370" t="n">
        <v>0.8</v>
      </c>
      <c r="W370" t="n">
        <v>0.55</v>
      </c>
      <c r="X370" t="n">
        <v>3.95</v>
      </c>
      <c r="Y370" t="n">
        <v>1</v>
      </c>
      <c r="Z370" t="n">
        <v>10</v>
      </c>
    </row>
    <row r="371">
      <c r="A371" t="n">
        <v>0</v>
      </c>
      <c r="B371" t="n">
        <v>45</v>
      </c>
      <c r="C371" t="inlineStr">
        <is>
          <t xml:space="preserve">CONCLUIDO	</t>
        </is>
      </c>
      <c r="D371" t="n">
        <v>3.8933</v>
      </c>
      <c r="E371" t="n">
        <v>25.68</v>
      </c>
      <c r="F371" t="n">
        <v>21.02</v>
      </c>
      <c r="G371" t="n">
        <v>9.699999999999999</v>
      </c>
      <c r="H371" t="n">
        <v>0.18</v>
      </c>
      <c r="I371" t="n">
        <v>130</v>
      </c>
      <c r="J371" t="n">
        <v>98.70999999999999</v>
      </c>
      <c r="K371" t="n">
        <v>39.72</v>
      </c>
      <c r="L371" t="n">
        <v>1</v>
      </c>
      <c r="M371" t="n">
        <v>128</v>
      </c>
      <c r="N371" t="n">
        <v>12.99</v>
      </c>
      <c r="O371" t="n">
        <v>12407.75</v>
      </c>
      <c r="P371" t="n">
        <v>178.44</v>
      </c>
      <c r="Q371" t="n">
        <v>1319.27</v>
      </c>
      <c r="R371" t="n">
        <v>183.02</v>
      </c>
      <c r="S371" t="n">
        <v>59.92</v>
      </c>
      <c r="T371" t="n">
        <v>60863.89</v>
      </c>
      <c r="U371" t="n">
        <v>0.33</v>
      </c>
      <c r="V371" t="n">
        <v>0.8100000000000001</v>
      </c>
      <c r="W371" t="n">
        <v>0.37</v>
      </c>
      <c r="X371" t="n">
        <v>3.75</v>
      </c>
      <c r="Y371" t="n">
        <v>1</v>
      </c>
      <c r="Z371" t="n">
        <v>10</v>
      </c>
    </row>
    <row r="372">
      <c r="A372" t="n">
        <v>1</v>
      </c>
      <c r="B372" t="n">
        <v>45</v>
      </c>
      <c r="C372" t="inlineStr">
        <is>
          <t xml:space="preserve">CONCLUIDO	</t>
        </is>
      </c>
      <c r="D372" t="n">
        <v>4.1671</v>
      </c>
      <c r="E372" t="n">
        <v>24</v>
      </c>
      <c r="F372" t="n">
        <v>20.02</v>
      </c>
      <c r="G372" t="n">
        <v>12.38</v>
      </c>
      <c r="H372" t="n">
        <v>0.22</v>
      </c>
      <c r="I372" t="n">
        <v>97</v>
      </c>
      <c r="J372" t="n">
        <v>99.02</v>
      </c>
      <c r="K372" t="n">
        <v>39.72</v>
      </c>
      <c r="L372" t="n">
        <v>1.25</v>
      </c>
      <c r="M372" t="n">
        <v>95</v>
      </c>
      <c r="N372" t="n">
        <v>13.05</v>
      </c>
      <c r="O372" t="n">
        <v>12446.14</v>
      </c>
      <c r="P372" t="n">
        <v>166.54</v>
      </c>
      <c r="Q372" t="n">
        <v>1319.25</v>
      </c>
      <c r="R372" t="n">
        <v>149.66</v>
      </c>
      <c r="S372" t="n">
        <v>59.92</v>
      </c>
      <c r="T372" t="n">
        <v>44347.89</v>
      </c>
      <c r="U372" t="n">
        <v>0.4</v>
      </c>
      <c r="V372" t="n">
        <v>0.85</v>
      </c>
      <c r="W372" t="n">
        <v>0.32</v>
      </c>
      <c r="X372" t="n">
        <v>2.74</v>
      </c>
      <c r="Y372" t="n">
        <v>1</v>
      </c>
      <c r="Z372" t="n">
        <v>10</v>
      </c>
    </row>
    <row r="373">
      <c r="A373" t="n">
        <v>2</v>
      </c>
      <c r="B373" t="n">
        <v>45</v>
      </c>
      <c r="C373" t="inlineStr">
        <is>
          <t xml:space="preserve">CONCLUIDO	</t>
        </is>
      </c>
      <c r="D373" t="n">
        <v>4.3418</v>
      </c>
      <c r="E373" t="n">
        <v>23.03</v>
      </c>
      <c r="F373" t="n">
        <v>19.46</v>
      </c>
      <c r="G373" t="n">
        <v>15.16</v>
      </c>
      <c r="H373" t="n">
        <v>0.27</v>
      </c>
      <c r="I373" t="n">
        <v>77</v>
      </c>
      <c r="J373" t="n">
        <v>99.33</v>
      </c>
      <c r="K373" t="n">
        <v>39.72</v>
      </c>
      <c r="L373" t="n">
        <v>1.5</v>
      </c>
      <c r="M373" t="n">
        <v>75</v>
      </c>
      <c r="N373" t="n">
        <v>13.11</v>
      </c>
      <c r="O373" t="n">
        <v>12484.55</v>
      </c>
      <c r="P373" t="n">
        <v>158.68</v>
      </c>
      <c r="Q373" t="n">
        <v>1319.2</v>
      </c>
      <c r="R373" t="n">
        <v>131.65</v>
      </c>
      <c r="S373" t="n">
        <v>59.92</v>
      </c>
      <c r="T373" t="n">
        <v>35443.88</v>
      </c>
      <c r="U373" t="n">
        <v>0.46</v>
      </c>
      <c r="V373" t="n">
        <v>0.87</v>
      </c>
      <c r="W373" t="n">
        <v>0.29</v>
      </c>
      <c r="X373" t="n">
        <v>2.18</v>
      </c>
      <c r="Y373" t="n">
        <v>1</v>
      </c>
      <c r="Z373" t="n">
        <v>10</v>
      </c>
    </row>
    <row r="374">
      <c r="A374" t="n">
        <v>3</v>
      </c>
      <c r="B374" t="n">
        <v>45</v>
      </c>
      <c r="C374" t="inlineStr">
        <is>
          <t xml:space="preserve">CONCLUIDO	</t>
        </is>
      </c>
      <c r="D374" t="n">
        <v>4.4758</v>
      </c>
      <c r="E374" t="n">
        <v>22.34</v>
      </c>
      <c r="F374" t="n">
        <v>19.04</v>
      </c>
      <c r="G374" t="n">
        <v>17.85</v>
      </c>
      <c r="H374" t="n">
        <v>0.31</v>
      </c>
      <c r="I374" t="n">
        <v>64</v>
      </c>
      <c r="J374" t="n">
        <v>99.64</v>
      </c>
      <c r="K374" t="n">
        <v>39.72</v>
      </c>
      <c r="L374" t="n">
        <v>1.75</v>
      </c>
      <c r="M374" t="n">
        <v>62</v>
      </c>
      <c r="N374" t="n">
        <v>13.18</v>
      </c>
      <c r="O374" t="n">
        <v>12522.99</v>
      </c>
      <c r="P374" t="n">
        <v>151.86</v>
      </c>
      <c r="Q374" t="n">
        <v>1319.28</v>
      </c>
      <c r="R374" t="n">
        <v>117.83</v>
      </c>
      <c r="S374" t="n">
        <v>59.92</v>
      </c>
      <c r="T374" t="n">
        <v>28601.46</v>
      </c>
      <c r="U374" t="n">
        <v>0.51</v>
      </c>
      <c r="V374" t="n">
        <v>0.89</v>
      </c>
      <c r="W374" t="n">
        <v>0.27</v>
      </c>
      <c r="X374" t="n">
        <v>1.76</v>
      </c>
      <c r="Y374" t="n">
        <v>1</v>
      </c>
      <c r="Z374" t="n">
        <v>10</v>
      </c>
    </row>
    <row r="375">
      <c r="A375" t="n">
        <v>4</v>
      </c>
      <c r="B375" t="n">
        <v>45</v>
      </c>
      <c r="C375" t="inlineStr">
        <is>
          <t xml:space="preserve">CONCLUIDO	</t>
        </is>
      </c>
      <c r="D375" t="n">
        <v>4.6272</v>
      </c>
      <c r="E375" t="n">
        <v>21.61</v>
      </c>
      <c r="F375" t="n">
        <v>18.53</v>
      </c>
      <c r="G375" t="n">
        <v>20.98</v>
      </c>
      <c r="H375" t="n">
        <v>0.35</v>
      </c>
      <c r="I375" t="n">
        <v>53</v>
      </c>
      <c r="J375" t="n">
        <v>99.95</v>
      </c>
      <c r="K375" t="n">
        <v>39.72</v>
      </c>
      <c r="L375" t="n">
        <v>2</v>
      </c>
      <c r="M375" t="n">
        <v>51</v>
      </c>
      <c r="N375" t="n">
        <v>13.24</v>
      </c>
      <c r="O375" t="n">
        <v>12561.45</v>
      </c>
      <c r="P375" t="n">
        <v>144.14</v>
      </c>
      <c r="Q375" t="n">
        <v>1319.24</v>
      </c>
      <c r="R375" t="n">
        <v>101.21</v>
      </c>
      <c r="S375" t="n">
        <v>59.92</v>
      </c>
      <c r="T375" t="n">
        <v>20344.37</v>
      </c>
      <c r="U375" t="n">
        <v>0.59</v>
      </c>
      <c r="V375" t="n">
        <v>0.92</v>
      </c>
      <c r="W375" t="n">
        <v>0.23</v>
      </c>
      <c r="X375" t="n">
        <v>1.25</v>
      </c>
      <c r="Y375" t="n">
        <v>1</v>
      </c>
      <c r="Z375" t="n">
        <v>10</v>
      </c>
    </row>
    <row r="376">
      <c r="A376" t="n">
        <v>5</v>
      </c>
      <c r="B376" t="n">
        <v>45</v>
      </c>
      <c r="C376" t="inlineStr">
        <is>
          <t xml:space="preserve">CONCLUIDO	</t>
        </is>
      </c>
      <c r="D376" t="n">
        <v>4.6217</v>
      </c>
      <c r="E376" t="n">
        <v>21.64</v>
      </c>
      <c r="F376" t="n">
        <v>18.68</v>
      </c>
      <c r="G376" t="n">
        <v>23.85</v>
      </c>
      <c r="H376" t="n">
        <v>0.39</v>
      </c>
      <c r="I376" t="n">
        <v>47</v>
      </c>
      <c r="J376" t="n">
        <v>100.27</v>
      </c>
      <c r="K376" t="n">
        <v>39.72</v>
      </c>
      <c r="L376" t="n">
        <v>2.25</v>
      </c>
      <c r="M376" t="n">
        <v>45</v>
      </c>
      <c r="N376" t="n">
        <v>13.3</v>
      </c>
      <c r="O376" t="n">
        <v>12599.94</v>
      </c>
      <c r="P376" t="n">
        <v>142.24</v>
      </c>
      <c r="Q376" t="n">
        <v>1319.1</v>
      </c>
      <c r="R376" t="n">
        <v>106.78</v>
      </c>
      <c r="S376" t="n">
        <v>59.92</v>
      </c>
      <c r="T376" t="n">
        <v>23158.57</v>
      </c>
      <c r="U376" t="n">
        <v>0.5600000000000001</v>
      </c>
      <c r="V376" t="n">
        <v>0.91</v>
      </c>
      <c r="W376" t="n">
        <v>0.24</v>
      </c>
      <c r="X376" t="n">
        <v>1.41</v>
      </c>
      <c r="Y376" t="n">
        <v>1</v>
      </c>
      <c r="Z376" t="n">
        <v>10</v>
      </c>
    </row>
    <row r="377">
      <c r="A377" t="n">
        <v>6</v>
      </c>
      <c r="B377" t="n">
        <v>45</v>
      </c>
      <c r="C377" t="inlineStr">
        <is>
          <t xml:space="preserve">CONCLUIDO	</t>
        </is>
      </c>
      <c r="D377" t="n">
        <v>4.6978</v>
      </c>
      <c r="E377" t="n">
        <v>21.29</v>
      </c>
      <c r="F377" t="n">
        <v>18.46</v>
      </c>
      <c r="G377" t="n">
        <v>27.01</v>
      </c>
      <c r="H377" t="n">
        <v>0.44</v>
      </c>
      <c r="I377" t="n">
        <v>41</v>
      </c>
      <c r="J377" t="n">
        <v>100.58</v>
      </c>
      <c r="K377" t="n">
        <v>39.72</v>
      </c>
      <c r="L377" t="n">
        <v>2.5</v>
      </c>
      <c r="M377" t="n">
        <v>39</v>
      </c>
      <c r="N377" t="n">
        <v>13.36</v>
      </c>
      <c r="O377" t="n">
        <v>12638.45</v>
      </c>
      <c r="P377" t="n">
        <v>136.65</v>
      </c>
      <c r="Q377" t="n">
        <v>1319.26</v>
      </c>
      <c r="R377" t="n">
        <v>99.06999999999999</v>
      </c>
      <c r="S377" t="n">
        <v>59.92</v>
      </c>
      <c r="T377" t="n">
        <v>19336.32</v>
      </c>
      <c r="U377" t="n">
        <v>0.6</v>
      </c>
      <c r="V377" t="n">
        <v>0.92</v>
      </c>
      <c r="W377" t="n">
        <v>0.23</v>
      </c>
      <c r="X377" t="n">
        <v>1.18</v>
      </c>
      <c r="Y377" t="n">
        <v>1</v>
      </c>
      <c r="Z377" t="n">
        <v>10</v>
      </c>
    </row>
    <row r="378">
      <c r="A378" t="n">
        <v>7</v>
      </c>
      <c r="B378" t="n">
        <v>45</v>
      </c>
      <c r="C378" t="inlineStr">
        <is>
          <t xml:space="preserve">CONCLUIDO	</t>
        </is>
      </c>
      <c r="D378" t="n">
        <v>4.7579</v>
      </c>
      <c r="E378" t="n">
        <v>21.02</v>
      </c>
      <c r="F378" t="n">
        <v>18.29</v>
      </c>
      <c r="G378" t="n">
        <v>30.48</v>
      </c>
      <c r="H378" t="n">
        <v>0.48</v>
      </c>
      <c r="I378" t="n">
        <v>36</v>
      </c>
      <c r="J378" t="n">
        <v>100.89</v>
      </c>
      <c r="K378" t="n">
        <v>39.72</v>
      </c>
      <c r="L378" t="n">
        <v>2.75</v>
      </c>
      <c r="M378" t="n">
        <v>33</v>
      </c>
      <c r="N378" t="n">
        <v>13.42</v>
      </c>
      <c r="O378" t="n">
        <v>12676.98</v>
      </c>
      <c r="P378" t="n">
        <v>131.58</v>
      </c>
      <c r="Q378" t="n">
        <v>1319.12</v>
      </c>
      <c r="R378" t="n">
        <v>93.48</v>
      </c>
      <c r="S378" t="n">
        <v>59.92</v>
      </c>
      <c r="T378" t="n">
        <v>16566.22</v>
      </c>
      <c r="U378" t="n">
        <v>0.64</v>
      </c>
      <c r="V378" t="n">
        <v>0.93</v>
      </c>
      <c r="W378" t="n">
        <v>0.23</v>
      </c>
      <c r="X378" t="n">
        <v>1.01</v>
      </c>
      <c r="Y378" t="n">
        <v>1</v>
      </c>
      <c r="Z378" t="n">
        <v>10</v>
      </c>
    </row>
    <row r="379">
      <c r="A379" t="n">
        <v>8</v>
      </c>
      <c r="B379" t="n">
        <v>45</v>
      </c>
      <c r="C379" t="inlineStr">
        <is>
          <t xml:space="preserve">CONCLUIDO	</t>
        </is>
      </c>
      <c r="D379" t="n">
        <v>4.8067</v>
      </c>
      <c r="E379" t="n">
        <v>20.8</v>
      </c>
      <c r="F379" t="n">
        <v>18.16</v>
      </c>
      <c r="G379" t="n">
        <v>34.05</v>
      </c>
      <c r="H379" t="n">
        <v>0.52</v>
      </c>
      <c r="I379" t="n">
        <v>32</v>
      </c>
      <c r="J379" t="n">
        <v>101.2</v>
      </c>
      <c r="K379" t="n">
        <v>39.72</v>
      </c>
      <c r="L379" t="n">
        <v>3</v>
      </c>
      <c r="M379" t="n">
        <v>19</v>
      </c>
      <c r="N379" t="n">
        <v>13.49</v>
      </c>
      <c r="O379" t="n">
        <v>12715.54</v>
      </c>
      <c r="P379" t="n">
        <v>126.87</v>
      </c>
      <c r="Q379" t="n">
        <v>1319.09</v>
      </c>
      <c r="R379" t="n">
        <v>88.78</v>
      </c>
      <c r="S379" t="n">
        <v>59.92</v>
      </c>
      <c r="T379" t="n">
        <v>14234.02</v>
      </c>
      <c r="U379" t="n">
        <v>0.67</v>
      </c>
      <c r="V379" t="n">
        <v>0.9399999999999999</v>
      </c>
      <c r="W379" t="n">
        <v>0.23</v>
      </c>
      <c r="X379" t="n">
        <v>0.88</v>
      </c>
      <c r="Y379" t="n">
        <v>1</v>
      </c>
      <c r="Z379" t="n">
        <v>10</v>
      </c>
    </row>
    <row r="380">
      <c r="A380" t="n">
        <v>9</v>
      </c>
      <c r="B380" t="n">
        <v>45</v>
      </c>
      <c r="C380" t="inlineStr">
        <is>
          <t xml:space="preserve">CONCLUIDO	</t>
        </is>
      </c>
      <c r="D380" t="n">
        <v>4.8049</v>
      </c>
      <c r="E380" t="n">
        <v>20.81</v>
      </c>
      <c r="F380" t="n">
        <v>18.19</v>
      </c>
      <c r="G380" t="n">
        <v>35.2</v>
      </c>
      <c r="H380" t="n">
        <v>0.5600000000000001</v>
      </c>
      <c r="I380" t="n">
        <v>31</v>
      </c>
      <c r="J380" t="n">
        <v>101.52</v>
      </c>
      <c r="K380" t="n">
        <v>39.72</v>
      </c>
      <c r="L380" t="n">
        <v>3.25</v>
      </c>
      <c r="M380" t="n">
        <v>2</v>
      </c>
      <c r="N380" t="n">
        <v>13.55</v>
      </c>
      <c r="O380" t="n">
        <v>12754.13</v>
      </c>
      <c r="P380" t="n">
        <v>125.98</v>
      </c>
      <c r="Q380" t="n">
        <v>1319.12</v>
      </c>
      <c r="R380" t="n">
        <v>89.08</v>
      </c>
      <c r="S380" t="n">
        <v>59.92</v>
      </c>
      <c r="T380" t="n">
        <v>14390.78</v>
      </c>
      <c r="U380" t="n">
        <v>0.67</v>
      </c>
      <c r="V380" t="n">
        <v>0.93</v>
      </c>
      <c r="W380" t="n">
        <v>0.25</v>
      </c>
      <c r="X380" t="n">
        <v>0.91</v>
      </c>
      <c r="Y380" t="n">
        <v>1</v>
      </c>
      <c r="Z380" t="n">
        <v>10</v>
      </c>
    </row>
    <row r="381">
      <c r="A381" t="n">
        <v>10</v>
      </c>
      <c r="B381" t="n">
        <v>45</v>
      </c>
      <c r="C381" t="inlineStr">
        <is>
          <t xml:space="preserve">CONCLUIDO	</t>
        </is>
      </c>
      <c r="D381" t="n">
        <v>4.807</v>
      </c>
      <c r="E381" t="n">
        <v>20.8</v>
      </c>
      <c r="F381" t="n">
        <v>18.18</v>
      </c>
      <c r="G381" t="n">
        <v>35.18</v>
      </c>
      <c r="H381" t="n">
        <v>0.6</v>
      </c>
      <c r="I381" t="n">
        <v>31</v>
      </c>
      <c r="J381" t="n">
        <v>101.83</v>
      </c>
      <c r="K381" t="n">
        <v>39.72</v>
      </c>
      <c r="L381" t="n">
        <v>3.5</v>
      </c>
      <c r="M381" t="n">
        <v>0</v>
      </c>
      <c r="N381" t="n">
        <v>13.61</v>
      </c>
      <c r="O381" t="n">
        <v>12792.74</v>
      </c>
      <c r="P381" t="n">
        <v>125.96</v>
      </c>
      <c r="Q381" t="n">
        <v>1319.21</v>
      </c>
      <c r="R381" t="n">
        <v>88.68000000000001</v>
      </c>
      <c r="S381" t="n">
        <v>59.92</v>
      </c>
      <c r="T381" t="n">
        <v>14188.9</v>
      </c>
      <c r="U381" t="n">
        <v>0.68</v>
      </c>
      <c r="V381" t="n">
        <v>0.93</v>
      </c>
      <c r="W381" t="n">
        <v>0.25</v>
      </c>
      <c r="X381" t="n">
        <v>0.9</v>
      </c>
      <c r="Y381" t="n">
        <v>1</v>
      </c>
      <c r="Z381" t="n">
        <v>10</v>
      </c>
    </row>
    <row r="382">
      <c r="A382" t="n">
        <v>0</v>
      </c>
      <c r="B382" t="n">
        <v>105</v>
      </c>
      <c r="C382" t="inlineStr">
        <is>
          <t xml:space="preserve">CONCLUIDO	</t>
        </is>
      </c>
      <c r="D382" t="n">
        <v>2.6373</v>
      </c>
      <c r="E382" t="n">
        <v>37.92</v>
      </c>
      <c r="F382" t="n">
        <v>24.93</v>
      </c>
      <c r="G382" t="n">
        <v>5.82</v>
      </c>
      <c r="H382" t="n">
        <v>0.09</v>
      </c>
      <c r="I382" t="n">
        <v>257</v>
      </c>
      <c r="J382" t="n">
        <v>204</v>
      </c>
      <c r="K382" t="n">
        <v>55.27</v>
      </c>
      <c r="L382" t="n">
        <v>1</v>
      </c>
      <c r="M382" t="n">
        <v>255</v>
      </c>
      <c r="N382" t="n">
        <v>42.72</v>
      </c>
      <c r="O382" t="n">
        <v>25393.6</v>
      </c>
      <c r="P382" t="n">
        <v>353.7</v>
      </c>
      <c r="Q382" t="n">
        <v>1319.61</v>
      </c>
      <c r="R382" t="n">
        <v>310.91</v>
      </c>
      <c r="S382" t="n">
        <v>59.92</v>
      </c>
      <c r="T382" t="n">
        <v>124174.69</v>
      </c>
      <c r="U382" t="n">
        <v>0.19</v>
      </c>
      <c r="V382" t="n">
        <v>0.68</v>
      </c>
      <c r="W382" t="n">
        <v>0.57</v>
      </c>
      <c r="X382" t="n">
        <v>7.64</v>
      </c>
      <c r="Y382" t="n">
        <v>1</v>
      </c>
      <c r="Z382" t="n">
        <v>10</v>
      </c>
    </row>
    <row r="383">
      <c r="A383" t="n">
        <v>1</v>
      </c>
      <c r="B383" t="n">
        <v>105</v>
      </c>
      <c r="C383" t="inlineStr">
        <is>
          <t xml:space="preserve">CONCLUIDO	</t>
        </is>
      </c>
      <c r="D383" t="n">
        <v>3.0389</v>
      </c>
      <c r="E383" t="n">
        <v>32.91</v>
      </c>
      <c r="F383" t="n">
        <v>22.76</v>
      </c>
      <c r="G383" t="n">
        <v>7.3</v>
      </c>
      <c r="H383" t="n">
        <v>0.11</v>
      </c>
      <c r="I383" t="n">
        <v>187</v>
      </c>
      <c r="J383" t="n">
        <v>204.39</v>
      </c>
      <c r="K383" t="n">
        <v>55.27</v>
      </c>
      <c r="L383" t="n">
        <v>1.25</v>
      </c>
      <c r="M383" t="n">
        <v>185</v>
      </c>
      <c r="N383" t="n">
        <v>42.87</v>
      </c>
      <c r="O383" t="n">
        <v>25442.42</v>
      </c>
      <c r="P383" t="n">
        <v>321.23</v>
      </c>
      <c r="Q383" t="n">
        <v>1319.53</v>
      </c>
      <c r="R383" t="n">
        <v>239.62</v>
      </c>
      <c r="S383" t="n">
        <v>59.92</v>
      </c>
      <c r="T383" t="n">
        <v>88882.37</v>
      </c>
      <c r="U383" t="n">
        <v>0.25</v>
      </c>
      <c r="V383" t="n">
        <v>0.75</v>
      </c>
      <c r="W383" t="n">
        <v>0.46</v>
      </c>
      <c r="X383" t="n">
        <v>5.48</v>
      </c>
      <c r="Y383" t="n">
        <v>1</v>
      </c>
      <c r="Z383" t="n">
        <v>10</v>
      </c>
    </row>
    <row r="384">
      <c r="A384" t="n">
        <v>2</v>
      </c>
      <c r="B384" t="n">
        <v>105</v>
      </c>
      <c r="C384" t="inlineStr">
        <is>
          <t xml:space="preserve">CONCLUIDO	</t>
        </is>
      </c>
      <c r="D384" t="n">
        <v>3.3346</v>
      </c>
      <c r="E384" t="n">
        <v>29.99</v>
      </c>
      <c r="F384" t="n">
        <v>21.5</v>
      </c>
      <c r="G384" t="n">
        <v>8.84</v>
      </c>
      <c r="H384" t="n">
        <v>0.13</v>
      </c>
      <c r="I384" t="n">
        <v>146</v>
      </c>
      <c r="J384" t="n">
        <v>204.79</v>
      </c>
      <c r="K384" t="n">
        <v>55.27</v>
      </c>
      <c r="L384" t="n">
        <v>1.5</v>
      </c>
      <c r="M384" t="n">
        <v>144</v>
      </c>
      <c r="N384" t="n">
        <v>43.02</v>
      </c>
      <c r="O384" t="n">
        <v>25491.3</v>
      </c>
      <c r="P384" t="n">
        <v>301.92</v>
      </c>
      <c r="Q384" t="n">
        <v>1319.25</v>
      </c>
      <c r="R384" t="n">
        <v>198.34</v>
      </c>
      <c r="S384" t="n">
        <v>59.92</v>
      </c>
      <c r="T384" t="n">
        <v>68445.3</v>
      </c>
      <c r="U384" t="n">
        <v>0.3</v>
      </c>
      <c r="V384" t="n">
        <v>0.79</v>
      </c>
      <c r="W384" t="n">
        <v>0.4</v>
      </c>
      <c r="X384" t="n">
        <v>4.22</v>
      </c>
      <c r="Y384" t="n">
        <v>1</v>
      </c>
      <c r="Z384" t="n">
        <v>10</v>
      </c>
    </row>
    <row r="385">
      <c r="A385" t="n">
        <v>3</v>
      </c>
      <c r="B385" t="n">
        <v>105</v>
      </c>
      <c r="C385" t="inlineStr">
        <is>
          <t xml:space="preserve">CONCLUIDO	</t>
        </is>
      </c>
      <c r="D385" t="n">
        <v>3.542</v>
      </c>
      <c r="E385" t="n">
        <v>28.23</v>
      </c>
      <c r="F385" t="n">
        <v>20.76</v>
      </c>
      <c r="G385" t="n">
        <v>10.29</v>
      </c>
      <c r="H385" t="n">
        <v>0.15</v>
      </c>
      <c r="I385" t="n">
        <v>121</v>
      </c>
      <c r="J385" t="n">
        <v>205.18</v>
      </c>
      <c r="K385" t="n">
        <v>55.27</v>
      </c>
      <c r="L385" t="n">
        <v>1.75</v>
      </c>
      <c r="M385" t="n">
        <v>119</v>
      </c>
      <c r="N385" t="n">
        <v>43.16</v>
      </c>
      <c r="O385" t="n">
        <v>25540.22</v>
      </c>
      <c r="P385" t="n">
        <v>290.09</v>
      </c>
      <c r="Q385" t="n">
        <v>1319.46</v>
      </c>
      <c r="R385" t="n">
        <v>174.3</v>
      </c>
      <c r="S385" t="n">
        <v>59.92</v>
      </c>
      <c r="T385" t="n">
        <v>56548.16</v>
      </c>
      <c r="U385" t="n">
        <v>0.34</v>
      </c>
      <c r="V385" t="n">
        <v>0.82</v>
      </c>
      <c r="W385" t="n">
        <v>0.36</v>
      </c>
      <c r="X385" t="n">
        <v>3.48</v>
      </c>
      <c r="Y385" t="n">
        <v>1</v>
      </c>
      <c r="Z385" t="n">
        <v>10</v>
      </c>
    </row>
    <row r="386">
      <c r="A386" t="n">
        <v>4</v>
      </c>
      <c r="B386" t="n">
        <v>105</v>
      </c>
      <c r="C386" t="inlineStr">
        <is>
          <t xml:space="preserve">CONCLUIDO	</t>
        </is>
      </c>
      <c r="D386" t="n">
        <v>3.723</v>
      </c>
      <c r="E386" t="n">
        <v>26.86</v>
      </c>
      <c r="F386" t="n">
        <v>20.16</v>
      </c>
      <c r="G386" t="n">
        <v>11.86</v>
      </c>
      <c r="H386" t="n">
        <v>0.17</v>
      </c>
      <c r="I386" t="n">
        <v>102</v>
      </c>
      <c r="J386" t="n">
        <v>205.58</v>
      </c>
      <c r="K386" t="n">
        <v>55.27</v>
      </c>
      <c r="L386" t="n">
        <v>2</v>
      </c>
      <c r="M386" t="n">
        <v>100</v>
      </c>
      <c r="N386" t="n">
        <v>43.31</v>
      </c>
      <c r="O386" t="n">
        <v>25589.2</v>
      </c>
      <c r="P386" t="n">
        <v>280.25</v>
      </c>
      <c r="Q386" t="n">
        <v>1319.17</v>
      </c>
      <c r="R386" t="n">
        <v>154.42</v>
      </c>
      <c r="S386" t="n">
        <v>59.92</v>
      </c>
      <c r="T386" t="n">
        <v>46707.17</v>
      </c>
      <c r="U386" t="n">
        <v>0.39</v>
      </c>
      <c r="V386" t="n">
        <v>0.84</v>
      </c>
      <c r="W386" t="n">
        <v>0.33</v>
      </c>
      <c r="X386" t="n">
        <v>2.88</v>
      </c>
      <c r="Y386" t="n">
        <v>1</v>
      </c>
      <c r="Z386" t="n">
        <v>10</v>
      </c>
    </row>
    <row r="387">
      <c r="A387" t="n">
        <v>5</v>
      </c>
      <c r="B387" t="n">
        <v>105</v>
      </c>
      <c r="C387" t="inlineStr">
        <is>
          <t xml:space="preserve">CONCLUIDO	</t>
        </is>
      </c>
      <c r="D387" t="n">
        <v>3.8509</v>
      </c>
      <c r="E387" t="n">
        <v>25.97</v>
      </c>
      <c r="F387" t="n">
        <v>19.79</v>
      </c>
      <c r="G387" t="n">
        <v>13.34</v>
      </c>
      <c r="H387" t="n">
        <v>0.19</v>
      </c>
      <c r="I387" t="n">
        <v>89</v>
      </c>
      <c r="J387" t="n">
        <v>205.98</v>
      </c>
      <c r="K387" t="n">
        <v>55.27</v>
      </c>
      <c r="L387" t="n">
        <v>2.25</v>
      </c>
      <c r="M387" t="n">
        <v>87</v>
      </c>
      <c r="N387" t="n">
        <v>43.46</v>
      </c>
      <c r="O387" t="n">
        <v>25638.22</v>
      </c>
      <c r="P387" t="n">
        <v>273.88</v>
      </c>
      <c r="Q387" t="n">
        <v>1319.35</v>
      </c>
      <c r="R387" t="n">
        <v>142.69</v>
      </c>
      <c r="S387" t="n">
        <v>59.92</v>
      </c>
      <c r="T387" t="n">
        <v>40907.15</v>
      </c>
      <c r="U387" t="n">
        <v>0.42</v>
      </c>
      <c r="V387" t="n">
        <v>0.86</v>
      </c>
      <c r="W387" t="n">
        <v>0.3</v>
      </c>
      <c r="X387" t="n">
        <v>2.51</v>
      </c>
      <c r="Y387" t="n">
        <v>1</v>
      </c>
      <c r="Z387" t="n">
        <v>10</v>
      </c>
    </row>
    <row r="388">
      <c r="A388" t="n">
        <v>6</v>
      </c>
      <c r="B388" t="n">
        <v>105</v>
      </c>
      <c r="C388" t="inlineStr">
        <is>
          <t xml:space="preserve">CONCLUIDO	</t>
        </is>
      </c>
      <c r="D388" t="n">
        <v>3.9659</v>
      </c>
      <c r="E388" t="n">
        <v>25.21</v>
      </c>
      <c r="F388" t="n">
        <v>19.49</v>
      </c>
      <c r="G388" t="n">
        <v>14.99</v>
      </c>
      <c r="H388" t="n">
        <v>0.22</v>
      </c>
      <c r="I388" t="n">
        <v>78</v>
      </c>
      <c r="J388" t="n">
        <v>206.38</v>
      </c>
      <c r="K388" t="n">
        <v>55.27</v>
      </c>
      <c r="L388" t="n">
        <v>2.5</v>
      </c>
      <c r="M388" t="n">
        <v>76</v>
      </c>
      <c r="N388" t="n">
        <v>43.6</v>
      </c>
      <c r="O388" t="n">
        <v>25687.3</v>
      </c>
      <c r="P388" t="n">
        <v>268.13</v>
      </c>
      <c r="Q388" t="n">
        <v>1319.22</v>
      </c>
      <c r="R388" t="n">
        <v>132.66</v>
      </c>
      <c r="S388" t="n">
        <v>59.92</v>
      </c>
      <c r="T388" t="n">
        <v>35944.33</v>
      </c>
      <c r="U388" t="n">
        <v>0.45</v>
      </c>
      <c r="V388" t="n">
        <v>0.87</v>
      </c>
      <c r="W388" t="n">
        <v>0.29</v>
      </c>
      <c r="X388" t="n">
        <v>2.21</v>
      </c>
      <c r="Y388" t="n">
        <v>1</v>
      </c>
      <c r="Z388" t="n">
        <v>10</v>
      </c>
    </row>
    <row r="389">
      <c r="A389" t="n">
        <v>7</v>
      </c>
      <c r="B389" t="n">
        <v>105</v>
      </c>
      <c r="C389" t="inlineStr">
        <is>
          <t xml:space="preserve">CONCLUIDO	</t>
        </is>
      </c>
      <c r="D389" t="n">
        <v>4.0595</v>
      </c>
      <c r="E389" t="n">
        <v>24.63</v>
      </c>
      <c r="F389" t="n">
        <v>19.23</v>
      </c>
      <c r="G389" t="n">
        <v>16.48</v>
      </c>
      <c r="H389" t="n">
        <v>0.24</v>
      </c>
      <c r="I389" t="n">
        <v>70</v>
      </c>
      <c r="J389" t="n">
        <v>206.78</v>
      </c>
      <c r="K389" t="n">
        <v>55.27</v>
      </c>
      <c r="L389" t="n">
        <v>2.75</v>
      </c>
      <c r="M389" t="n">
        <v>68</v>
      </c>
      <c r="N389" t="n">
        <v>43.75</v>
      </c>
      <c r="O389" t="n">
        <v>25736.42</v>
      </c>
      <c r="P389" t="n">
        <v>263.3</v>
      </c>
      <c r="Q389" t="n">
        <v>1319.28</v>
      </c>
      <c r="R389" t="n">
        <v>124.11</v>
      </c>
      <c r="S389" t="n">
        <v>59.92</v>
      </c>
      <c r="T389" t="n">
        <v>31708.8</v>
      </c>
      <c r="U389" t="n">
        <v>0.48</v>
      </c>
      <c r="V389" t="n">
        <v>0.88</v>
      </c>
      <c r="W389" t="n">
        <v>0.28</v>
      </c>
      <c r="X389" t="n">
        <v>1.95</v>
      </c>
      <c r="Y389" t="n">
        <v>1</v>
      </c>
      <c r="Z389" t="n">
        <v>10</v>
      </c>
    </row>
    <row r="390">
      <c r="A390" t="n">
        <v>8</v>
      </c>
      <c r="B390" t="n">
        <v>105</v>
      </c>
      <c r="C390" t="inlineStr">
        <is>
          <t xml:space="preserve">CONCLUIDO	</t>
        </is>
      </c>
      <c r="D390" t="n">
        <v>4.1433</v>
      </c>
      <c r="E390" t="n">
        <v>24.14</v>
      </c>
      <c r="F390" t="n">
        <v>19.02</v>
      </c>
      <c r="G390" t="n">
        <v>18.11</v>
      </c>
      <c r="H390" t="n">
        <v>0.26</v>
      </c>
      <c r="I390" t="n">
        <v>63</v>
      </c>
      <c r="J390" t="n">
        <v>207.17</v>
      </c>
      <c r="K390" t="n">
        <v>55.27</v>
      </c>
      <c r="L390" t="n">
        <v>3</v>
      </c>
      <c r="M390" t="n">
        <v>61</v>
      </c>
      <c r="N390" t="n">
        <v>43.9</v>
      </c>
      <c r="O390" t="n">
        <v>25785.6</v>
      </c>
      <c r="P390" t="n">
        <v>258.94</v>
      </c>
      <c r="Q390" t="n">
        <v>1319.13</v>
      </c>
      <c r="R390" t="n">
        <v>117.04</v>
      </c>
      <c r="S390" t="n">
        <v>59.92</v>
      </c>
      <c r="T390" t="n">
        <v>28208.44</v>
      </c>
      <c r="U390" t="n">
        <v>0.51</v>
      </c>
      <c r="V390" t="n">
        <v>0.89</v>
      </c>
      <c r="W390" t="n">
        <v>0.27</v>
      </c>
      <c r="X390" t="n">
        <v>1.74</v>
      </c>
      <c r="Y390" t="n">
        <v>1</v>
      </c>
      <c r="Z390" t="n">
        <v>10</v>
      </c>
    </row>
    <row r="391">
      <c r="A391" t="n">
        <v>9</v>
      </c>
      <c r="B391" t="n">
        <v>105</v>
      </c>
      <c r="C391" t="inlineStr">
        <is>
          <t xml:space="preserve">CONCLUIDO	</t>
        </is>
      </c>
      <c r="D391" t="n">
        <v>4.2123</v>
      </c>
      <c r="E391" t="n">
        <v>23.74</v>
      </c>
      <c r="F391" t="n">
        <v>18.82</v>
      </c>
      <c r="G391" t="n">
        <v>19.47</v>
      </c>
      <c r="H391" t="n">
        <v>0.28</v>
      </c>
      <c r="I391" t="n">
        <v>58</v>
      </c>
      <c r="J391" t="n">
        <v>207.57</v>
      </c>
      <c r="K391" t="n">
        <v>55.27</v>
      </c>
      <c r="L391" t="n">
        <v>3.25</v>
      </c>
      <c r="M391" t="n">
        <v>56</v>
      </c>
      <c r="N391" t="n">
        <v>44.05</v>
      </c>
      <c r="O391" t="n">
        <v>25834.83</v>
      </c>
      <c r="P391" t="n">
        <v>255.03</v>
      </c>
      <c r="Q391" t="n">
        <v>1319.1</v>
      </c>
      <c r="R391" t="n">
        <v>110.77</v>
      </c>
      <c r="S391" t="n">
        <v>59.92</v>
      </c>
      <c r="T391" t="n">
        <v>25099.9</v>
      </c>
      <c r="U391" t="n">
        <v>0.54</v>
      </c>
      <c r="V391" t="n">
        <v>0.9</v>
      </c>
      <c r="W391" t="n">
        <v>0.26</v>
      </c>
      <c r="X391" t="n">
        <v>1.55</v>
      </c>
      <c r="Y391" t="n">
        <v>1</v>
      </c>
      <c r="Z391" t="n">
        <v>10</v>
      </c>
    </row>
    <row r="392">
      <c r="A392" t="n">
        <v>10</v>
      </c>
      <c r="B392" t="n">
        <v>105</v>
      </c>
      <c r="C392" t="inlineStr">
        <is>
          <t xml:space="preserve">CONCLUIDO	</t>
        </is>
      </c>
      <c r="D392" t="n">
        <v>4.3137</v>
      </c>
      <c r="E392" t="n">
        <v>23.18</v>
      </c>
      <c r="F392" t="n">
        <v>18.51</v>
      </c>
      <c r="G392" t="n">
        <v>21.36</v>
      </c>
      <c r="H392" t="n">
        <v>0.3</v>
      </c>
      <c r="I392" t="n">
        <v>52</v>
      </c>
      <c r="J392" t="n">
        <v>207.97</v>
      </c>
      <c r="K392" t="n">
        <v>55.27</v>
      </c>
      <c r="L392" t="n">
        <v>3.5</v>
      </c>
      <c r="M392" t="n">
        <v>50</v>
      </c>
      <c r="N392" t="n">
        <v>44.2</v>
      </c>
      <c r="O392" t="n">
        <v>25884.1</v>
      </c>
      <c r="P392" t="n">
        <v>249</v>
      </c>
      <c r="Q392" t="n">
        <v>1319.17</v>
      </c>
      <c r="R392" t="n">
        <v>100.63</v>
      </c>
      <c r="S392" t="n">
        <v>59.92</v>
      </c>
      <c r="T392" t="n">
        <v>20061.14</v>
      </c>
      <c r="U392" t="n">
        <v>0.6</v>
      </c>
      <c r="V392" t="n">
        <v>0.92</v>
      </c>
      <c r="W392" t="n">
        <v>0.23</v>
      </c>
      <c r="X392" t="n">
        <v>1.23</v>
      </c>
      <c r="Y392" t="n">
        <v>1</v>
      </c>
      <c r="Z392" t="n">
        <v>10</v>
      </c>
    </row>
    <row r="393">
      <c r="A393" t="n">
        <v>11</v>
      </c>
      <c r="B393" t="n">
        <v>105</v>
      </c>
      <c r="C393" t="inlineStr">
        <is>
          <t xml:space="preserve">CONCLUIDO	</t>
        </is>
      </c>
      <c r="D393" t="n">
        <v>4.2526</v>
      </c>
      <c r="E393" t="n">
        <v>23.52</v>
      </c>
      <c r="F393" t="n">
        <v>18.92</v>
      </c>
      <c r="G393" t="n">
        <v>22.71</v>
      </c>
      <c r="H393" t="n">
        <v>0.32</v>
      </c>
      <c r="I393" t="n">
        <v>50</v>
      </c>
      <c r="J393" t="n">
        <v>208.37</v>
      </c>
      <c r="K393" t="n">
        <v>55.27</v>
      </c>
      <c r="L393" t="n">
        <v>3.75</v>
      </c>
      <c r="M393" t="n">
        <v>48</v>
      </c>
      <c r="N393" t="n">
        <v>44.35</v>
      </c>
      <c r="O393" t="n">
        <v>25933.43</v>
      </c>
      <c r="P393" t="n">
        <v>254.17</v>
      </c>
      <c r="Q393" t="n">
        <v>1319.23</v>
      </c>
      <c r="R393" t="n">
        <v>115.58</v>
      </c>
      <c r="S393" t="n">
        <v>59.92</v>
      </c>
      <c r="T393" t="n">
        <v>27542.91</v>
      </c>
      <c r="U393" t="n">
        <v>0.52</v>
      </c>
      <c r="V393" t="n">
        <v>0.9</v>
      </c>
      <c r="W393" t="n">
        <v>0.23</v>
      </c>
      <c r="X393" t="n">
        <v>1.64</v>
      </c>
      <c r="Y393" t="n">
        <v>1</v>
      </c>
      <c r="Z393" t="n">
        <v>10</v>
      </c>
    </row>
    <row r="394">
      <c r="A394" t="n">
        <v>12</v>
      </c>
      <c r="B394" t="n">
        <v>105</v>
      </c>
      <c r="C394" t="inlineStr">
        <is>
          <t xml:space="preserve">CONCLUIDO	</t>
        </is>
      </c>
      <c r="D394" t="n">
        <v>4.3375</v>
      </c>
      <c r="E394" t="n">
        <v>23.06</v>
      </c>
      <c r="F394" t="n">
        <v>18.62</v>
      </c>
      <c r="G394" t="n">
        <v>24.29</v>
      </c>
      <c r="H394" t="n">
        <v>0.34</v>
      </c>
      <c r="I394" t="n">
        <v>46</v>
      </c>
      <c r="J394" t="n">
        <v>208.77</v>
      </c>
      <c r="K394" t="n">
        <v>55.27</v>
      </c>
      <c r="L394" t="n">
        <v>4</v>
      </c>
      <c r="M394" t="n">
        <v>44</v>
      </c>
      <c r="N394" t="n">
        <v>44.5</v>
      </c>
      <c r="O394" t="n">
        <v>25982.82</v>
      </c>
      <c r="P394" t="n">
        <v>248.59</v>
      </c>
      <c r="Q394" t="n">
        <v>1319.13</v>
      </c>
      <c r="R394" t="n">
        <v>104.89</v>
      </c>
      <c r="S394" t="n">
        <v>59.92</v>
      </c>
      <c r="T394" t="n">
        <v>22220.73</v>
      </c>
      <c r="U394" t="n">
        <v>0.57</v>
      </c>
      <c r="V394" t="n">
        <v>0.91</v>
      </c>
      <c r="W394" t="n">
        <v>0.23</v>
      </c>
      <c r="X394" t="n">
        <v>1.35</v>
      </c>
      <c r="Y394" t="n">
        <v>1</v>
      </c>
      <c r="Z394" t="n">
        <v>10</v>
      </c>
    </row>
    <row r="395">
      <c r="A395" t="n">
        <v>13</v>
      </c>
      <c r="B395" t="n">
        <v>105</v>
      </c>
      <c r="C395" t="inlineStr">
        <is>
          <t xml:space="preserve">CONCLUIDO	</t>
        </is>
      </c>
      <c r="D395" t="n">
        <v>4.3814</v>
      </c>
      <c r="E395" t="n">
        <v>22.82</v>
      </c>
      <c r="F395" t="n">
        <v>18.52</v>
      </c>
      <c r="G395" t="n">
        <v>25.83</v>
      </c>
      <c r="H395" t="n">
        <v>0.36</v>
      </c>
      <c r="I395" t="n">
        <v>43</v>
      </c>
      <c r="J395" t="n">
        <v>209.17</v>
      </c>
      <c r="K395" t="n">
        <v>55.27</v>
      </c>
      <c r="L395" t="n">
        <v>4.25</v>
      </c>
      <c r="M395" t="n">
        <v>41</v>
      </c>
      <c r="N395" t="n">
        <v>44.65</v>
      </c>
      <c r="O395" t="n">
        <v>26032.25</v>
      </c>
      <c r="P395" t="n">
        <v>245.48</v>
      </c>
      <c r="Q395" t="n">
        <v>1319.2</v>
      </c>
      <c r="R395" t="n">
        <v>101.22</v>
      </c>
      <c r="S395" t="n">
        <v>59.92</v>
      </c>
      <c r="T395" t="n">
        <v>20400.96</v>
      </c>
      <c r="U395" t="n">
        <v>0.59</v>
      </c>
      <c r="V395" t="n">
        <v>0.92</v>
      </c>
      <c r="W395" t="n">
        <v>0.23</v>
      </c>
      <c r="X395" t="n">
        <v>1.24</v>
      </c>
      <c r="Y395" t="n">
        <v>1</v>
      </c>
      <c r="Z395" t="n">
        <v>10</v>
      </c>
    </row>
    <row r="396">
      <c r="A396" t="n">
        <v>14</v>
      </c>
      <c r="B396" t="n">
        <v>105</v>
      </c>
      <c r="C396" t="inlineStr">
        <is>
          <t xml:space="preserve">CONCLUIDO	</t>
        </is>
      </c>
      <c r="D396" t="n">
        <v>4.4277</v>
      </c>
      <c r="E396" t="n">
        <v>22.58</v>
      </c>
      <c r="F396" t="n">
        <v>18.4</v>
      </c>
      <c r="G396" t="n">
        <v>27.6</v>
      </c>
      <c r="H396" t="n">
        <v>0.38</v>
      </c>
      <c r="I396" t="n">
        <v>40</v>
      </c>
      <c r="J396" t="n">
        <v>209.58</v>
      </c>
      <c r="K396" t="n">
        <v>55.27</v>
      </c>
      <c r="L396" t="n">
        <v>4.5</v>
      </c>
      <c r="M396" t="n">
        <v>38</v>
      </c>
      <c r="N396" t="n">
        <v>44.8</v>
      </c>
      <c r="O396" t="n">
        <v>26081.73</v>
      </c>
      <c r="P396" t="n">
        <v>242.72</v>
      </c>
      <c r="Q396" t="n">
        <v>1319.12</v>
      </c>
      <c r="R396" t="n">
        <v>97.20999999999999</v>
      </c>
      <c r="S396" t="n">
        <v>59.92</v>
      </c>
      <c r="T396" t="n">
        <v>18409.81</v>
      </c>
      <c r="U396" t="n">
        <v>0.62</v>
      </c>
      <c r="V396" t="n">
        <v>0.92</v>
      </c>
      <c r="W396" t="n">
        <v>0.23</v>
      </c>
      <c r="X396" t="n">
        <v>1.12</v>
      </c>
      <c r="Y396" t="n">
        <v>1</v>
      </c>
      <c r="Z396" t="n">
        <v>10</v>
      </c>
    </row>
    <row r="397">
      <c r="A397" t="n">
        <v>15</v>
      </c>
      <c r="B397" t="n">
        <v>105</v>
      </c>
      <c r="C397" t="inlineStr">
        <is>
          <t xml:space="preserve">CONCLUIDO	</t>
        </is>
      </c>
      <c r="D397" t="n">
        <v>4.454</v>
      </c>
      <c r="E397" t="n">
        <v>22.45</v>
      </c>
      <c r="F397" t="n">
        <v>18.35</v>
      </c>
      <c r="G397" t="n">
        <v>28.97</v>
      </c>
      <c r="H397" t="n">
        <v>0.4</v>
      </c>
      <c r="I397" t="n">
        <v>38</v>
      </c>
      <c r="J397" t="n">
        <v>209.98</v>
      </c>
      <c r="K397" t="n">
        <v>55.27</v>
      </c>
      <c r="L397" t="n">
        <v>4.75</v>
      </c>
      <c r="M397" t="n">
        <v>36</v>
      </c>
      <c r="N397" t="n">
        <v>44.95</v>
      </c>
      <c r="O397" t="n">
        <v>26131.27</v>
      </c>
      <c r="P397" t="n">
        <v>240.49</v>
      </c>
      <c r="Q397" t="n">
        <v>1319.19</v>
      </c>
      <c r="R397" t="n">
        <v>95.58</v>
      </c>
      <c r="S397" t="n">
        <v>59.92</v>
      </c>
      <c r="T397" t="n">
        <v>17603.73</v>
      </c>
      <c r="U397" t="n">
        <v>0.63</v>
      </c>
      <c r="V397" t="n">
        <v>0.93</v>
      </c>
      <c r="W397" t="n">
        <v>0.22</v>
      </c>
      <c r="X397" t="n">
        <v>1.07</v>
      </c>
      <c r="Y397" t="n">
        <v>1</v>
      </c>
      <c r="Z397" t="n">
        <v>10</v>
      </c>
    </row>
    <row r="398">
      <c r="A398" t="n">
        <v>16</v>
      </c>
      <c r="B398" t="n">
        <v>105</v>
      </c>
      <c r="C398" t="inlineStr">
        <is>
          <t xml:space="preserve">CONCLUIDO	</t>
        </is>
      </c>
      <c r="D398" t="n">
        <v>4.4819</v>
      </c>
      <c r="E398" t="n">
        <v>22.31</v>
      </c>
      <c r="F398" t="n">
        <v>18.29</v>
      </c>
      <c r="G398" t="n">
        <v>30.48</v>
      </c>
      <c r="H398" t="n">
        <v>0.42</v>
      </c>
      <c r="I398" t="n">
        <v>36</v>
      </c>
      <c r="J398" t="n">
        <v>210.38</v>
      </c>
      <c r="K398" t="n">
        <v>55.27</v>
      </c>
      <c r="L398" t="n">
        <v>5</v>
      </c>
      <c r="M398" t="n">
        <v>34</v>
      </c>
      <c r="N398" t="n">
        <v>45.11</v>
      </c>
      <c r="O398" t="n">
        <v>26180.86</v>
      </c>
      <c r="P398" t="n">
        <v>238.55</v>
      </c>
      <c r="Q398" t="n">
        <v>1319.12</v>
      </c>
      <c r="R398" t="n">
        <v>93.48</v>
      </c>
      <c r="S398" t="n">
        <v>59.92</v>
      </c>
      <c r="T398" t="n">
        <v>16562.79</v>
      </c>
      <c r="U398" t="n">
        <v>0.64</v>
      </c>
      <c r="V398" t="n">
        <v>0.93</v>
      </c>
      <c r="W398" t="n">
        <v>0.22</v>
      </c>
      <c r="X398" t="n">
        <v>1.01</v>
      </c>
      <c r="Y398" t="n">
        <v>1</v>
      </c>
      <c r="Z398" t="n">
        <v>10</v>
      </c>
    </row>
    <row r="399">
      <c r="A399" t="n">
        <v>17</v>
      </c>
      <c r="B399" t="n">
        <v>105</v>
      </c>
      <c r="C399" t="inlineStr">
        <is>
          <t xml:space="preserve">CONCLUIDO	</t>
        </is>
      </c>
      <c r="D399" t="n">
        <v>4.512</v>
      </c>
      <c r="E399" t="n">
        <v>22.16</v>
      </c>
      <c r="F399" t="n">
        <v>18.22</v>
      </c>
      <c r="G399" t="n">
        <v>32.15</v>
      </c>
      <c r="H399" t="n">
        <v>0.44</v>
      </c>
      <c r="I399" t="n">
        <v>34</v>
      </c>
      <c r="J399" t="n">
        <v>210.78</v>
      </c>
      <c r="K399" t="n">
        <v>55.27</v>
      </c>
      <c r="L399" t="n">
        <v>5.25</v>
      </c>
      <c r="M399" t="n">
        <v>32</v>
      </c>
      <c r="N399" t="n">
        <v>45.26</v>
      </c>
      <c r="O399" t="n">
        <v>26230.5</v>
      </c>
      <c r="P399" t="n">
        <v>236.01</v>
      </c>
      <c r="Q399" t="n">
        <v>1319.1</v>
      </c>
      <c r="R399" t="n">
        <v>91.29000000000001</v>
      </c>
      <c r="S399" t="n">
        <v>59.92</v>
      </c>
      <c r="T399" t="n">
        <v>15479.57</v>
      </c>
      <c r="U399" t="n">
        <v>0.66</v>
      </c>
      <c r="V399" t="n">
        <v>0.93</v>
      </c>
      <c r="W399" t="n">
        <v>0.22</v>
      </c>
      <c r="X399" t="n">
        <v>0.9399999999999999</v>
      </c>
      <c r="Y399" t="n">
        <v>1</v>
      </c>
      <c r="Z399" t="n">
        <v>10</v>
      </c>
    </row>
    <row r="400">
      <c r="A400" t="n">
        <v>18</v>
      </c>
      <c r="B400" t="n">
        <v>105</v>
      </c>
      <c r="C400" t="inlineStr">
        <is>
          <t xml:space="preserve">CONCLUIDO	</t>
        </is>
      </c>
      <c r="D400" t="n">
        <v>4.5422</v>
      </c>
      <c r="E400" t="n">
        <v>22.02</v>
      </c>
      <c r="F400" t="n">
        <v>18.15</v>
      </c>
      <c r="G400" t="n">
        <v>34.04</v>
      </c>
      <c r="H400" t="n">
        <v>0.46</v>
      </c>
      <c r="I400" t="n">
        <v>32</v>
      </c>
      <c r="J400" t="n">
        <v>211.18</v>
      </c>
      <c r="K400" t="n">
        <v>55.27</v>
      </c>
      <c r="L400" t="n">
        <v>5.5</v>
      </c>
      <c r="M400" t="n">
        <v>30</v>
      </c>
      <c r="N400" t="n">
        <v>45.41</v>
      </c>
      <c r="O400" t="n">
        <v>26280.2</v>
      </c>
      <c r="P400" t="n">
        <v>234.14</v>
      </c>
      <c r="Q400" t="n">
        <v>1319.21</v>
      </c>
      <c r="R400" t="n">
        <v>89.19</v>
      </c>
      <c r="S400" t="n">
        <v>59.92</v>
      </c>
      <c r="T400" t="n">
        <v>14440.55</v>
      </c>
      <c r="U400" t="n">
        <v>0.67</v>
      </c>
      <c r="V400" t="n">
        <v>0.9399999999999999</v>
      </c>
      <c r="W400" t="n">
        <v>0.21</v>
      </c>
      <c r="X400" t="n">
        <v>0.88</v>
      </c>
      <c r="Y400" t="n">
        <v>1</v>
      </c>
      <c r="Z400" t="n">
        <v>10</v>
      </c>
    </row>
    <row r="401">
      <c r="A401" t="n">
        <v>19</v>
      </c>
      <c r="B401" t="n">
        <v>105</v>
      </c>
      <c r="C401" t="inlineStr">
        <is>
          <t xml:space="preserve">CONCLUIDO	</t>
        </is>
      </c>
      <c r="D401" t="n">
        <v>4.574</v>
      </c>
      <c r="E401" t="n">
        <v>21.86</v>
      </c>
      <c r="F401" t="n">
        <v>18.08</v>
      </c>
      <c r="G401" t="n">
        <v>36.16</v>
      </c>
      <c r="H401" t="n">
        <v>0.48</v>
      </c>
      <c r="I401" t="n">
        <v>30</v>
      </c>
      <c r="J401" t="n">
        <v>211.59</v>
      </c>
      <c r="K401" t="n">
        <v>55.27</v>
      </c>
      <c r="L401" t="n">
        <v>5.75</v>
      </c>
      <c r="M401" t="n">
        <v>28</v>
      </c>
      <c r="N401" t="n">
        <v>45.57</v>
      </c>
      <c r="O401" t="n">
        <v>26329.94</v>
      </c>
      <c r="P401" t="n">
        <v>231.28</v>
      </c>
      <c r="Q401" t="n">
        <v>1319.08</v>
      </c>
      <c r="R401" t="n">
        <v>86.81</v>
      </c>
      <c r="S401" t="n">
        <v>59.92</v>
      </c>
      <c r="T401" t="n">
        <v>13259.44</v>
      </c>
      <c r="U401" t="n">
        <v>0.6899999999999999</v>
      </c>
      <c r="V401" t="n">
        <v>0.9399999999999999</v>
      </c>
      <c r="W401" t="n">
        <v>0.21</v>
      </c>
      <c r="X401" t="n">
        <v>0.8</v>
      </c>
      <c r="Y401" t="n">
        <v>1</v>
      </c>
      <c r="Z401" t="n">
        <v>10</v>
      </c>
    </row>
    <row r="402">
      <c r="A402" t="n">
        <v>20</v>
      </c>
      <c r="B402" t="n">
        <v>105</v>
      </c>
      <c r="C402" t="inlineStr">
        <is>
          <t xml:space="preserve">CONCLUIDO	</t>
        </is>
      </c>
      <c r="D402" t="n">
        <v>4.5873</v>
      </c>
      <c r="E402" t="n">
        <v>21.8</v>
      </c>
      <c r="F402" t="n">
        <v>18.06</v>
      </c>
      <c r="G402" t="n">
        <v>37.36</v>
      </c>
      <c r="H402" t="n">
        <v>0.5</v>
      </c>
      <c r="I402" t="n">
        <v>29</v>
      </c>
      <c r="J402" t="n">
        <v>211.99</v>
      </c>
      <c r="K402" t="n">
        <v>55.27</v>
      </c>
      <c r="L402" t="n">
        <v>6</v>
      </c>
      <c r="M402" t="n">
        <v>27</v>
      </c>
      <c r="N402" t="n">
        <v>45.72</v>
      </c>
      <c r="O402" t="n">
        <v>26379.74</v>
      </c>
      <c r="P402" t="n">
        <v>229.8</v>
      </c>
      <c r="Q402" t="n">
        <v>1319.14</v>
      </c>
      <c r="R402" t="n">
        <v>86</v>
      </c>
      <c r="S402" t="n">
        <v>59.92</v>
      </c>
      <c r="T402" t="n">
        <v>12858.28</v>
      </c>
      <c r="U402" t="n">
        <v>0.7</v>
      </c>
      <c r="V402" t="n">
        <v>0.9399999999999999</v>
      </c>
      <c r="W402" t="n">
        <v>0.21</v>
      </c>
      <c r="X402" t="n">
        <v>0.78</v>
      </c>
      <c r="Y402" t="n">
        <v>1</v>
      </c>
      <c r="Z402" t="n">
        <v>10</v>
      </c>
    </row>
    <row r="403">
      <c r="A403" t="n">
        <v>21</v>
      </c>
      <c r="B403" t="n">
        <v>105</v>
      </c>
      <c r="C403" t="inlineStr">
        <is>
          <t xml:space="preserve">CONCLUIDO	</t>
        </is>
      </c>
      <c r="D403" t="n">
        <v>4.6354</v>
      </c>
      <c r="E403" t="n">
        <v>21.57</v>
      </c>
      <c r="F403" t="n">
        <v>17.91</v>
      </c>
      <c r="G403" t="n">
        <v>39.81</v>
      </c>
      <c r="H403" t="n">
        <v>0.52</v>
      </c>
      <c r="I403" t="n">
        <v>27</v>
      </c>
      <c r="J403" t="n">
        <v>212.4</v>
      </c>
      <c r="K403" t="n">
        <v>55.27</v>
      </c>
      <c r="L403" t="n">
        <v>6.25</v>
      </c>
      <c r="M403" t="n">
        <v>25</v>
      </c>
      <c r="N403" t="n">
        <v>45.87</v>
      </c>
      <c r="O403" t="n">
        <v>26429.59</v>
      </c>
      <c r="P403" t="n">
        <v>226</v>
      </c>
      <c r="Q403" t="n">
        <v>1319.09</v>
      </c>
      <c r="R403" t="n">
        <v>80.79000000000001</v>
      </c>
      <c r="S403" t="n">
        <v>59.92</v>
      </c>
      <c r="T403" t="n">
        <v>10266.26</v>
      </c>
      <c r="U403" t="n">
        <v>0.74</v>
      </c>
      <c r="V403" t="n">
        <v>0.95</v>
      </c>
      <c r="W403" t="n">
        <v>0.21</v>
      </c>
      <c r="X403" t="n">
        <v>0.64</v>
      </c>
      <c r="Y403" t="n">
        <v>1</v>
      </c>
      <c r="Z403" t="n">
        <v>10</v>
      </c>
    </row>
    <row r="404">
      <c r="A404" t="n">
        <v>22</v>
      </c>
      <c r="B404" t="n">
        <v>105</v>
      </c>
      <c r="C404" t="inlineStr">
        <is>
          <t xml:space="preserve">CONCLUIDO	</t>
        </is>
      </c>
      <c r="D404" t="n">
        <v>4.6245</v>
      </c>
      <c r="E404" t="n">
        <v>21.62</v>
      </c>
      <c r="F404" t="n">
        <v>18</v>
      </c>
      <c r="G404" t="n">
        <v>41.55</v>
      </c>
      <c r="H404" t="n">
        <v>0.54</v>
      </c>
      <c r="I404" t="n">
        <v>26</v>
      </c>
      <c r="J404" t="n">
        <v>212.8</v>
      </c>
      <c r="K404" t="n">
        <v>55.27</v>
      </c>
      <c r="L404" t="n">
        <v>6.5</v>
      </c>
      <c r="M404" t="n">
        <v>24</v>
      </c>
      <c r="N404" t="n">
        <v>46.03</v>
      </c>
      <c r="O404" t="n">
        <v>26479.5</v>
      </c>
      <c r="P404" t="n">
        <v>226.2</v>
      </c>
      <c r="Q404" t="n">
        <v>1319.24</v>
      </c>
      <c r="R404" t="n">
        <v>84.86</v>
      </c>
      <c r="S404" t="n">
        <v>59.92</v>
      </c>
      <c r="T404" t="n">
        <v>12302.97</v>
      </c>
      <c r="U404" t="n">
        <v>0.71</v>
      </c>
      <c r="V404" t="n">
        <v>0.9399999999999999</v>
      </c>
      <c r="W404" t="n">
        <v>0.19</v>
      </c>
      <c r="X404" t="n">
        <v>0.73</v>
      </c>
      <c r="Y404" t="n">
        <v>1</v>
      </c>
      <c r="Z404" t="n">
        <v>10</v>
      </c>
    </row>
    <row r="405">
      <c r="A405" t="n">
        <v>23</v>
      </c>
      <c r="B405" t="n">
        <v>105</v>
      </c>
      <c r="C405" t="inlineStr">
        <is>
          <t xml:space="preserve">CONCLUIDO	</t>
        </is>
      </c>
      <c r="D405" t="n">
        <v>4.6374</v>
      </c>
      <c r="E405" t="n">
        <v>21.56</v>
      </c>
      <c r="F405" t="n">
        <v>17.98</v>
      </c>
      <c r="G405" t="n">
        <v>43.16</v>
      </c>
      <c r="H405" t="n">
        <v>0.5600000000000001</v>
      </c>
      <c r="I405" t="n">
        <v>25</v>
      </c>
      <c r="J405" t="n">
        <v>213.21</v>
      </c>
      <c r="K405" t="n">
        <v>55.27</v>
      </c>
      <c r="L405" t="n">
        <v>6.75</v>
      </c>
      <c r="M405" t="n">
        <v>23</v>
      </c>
      <c r="N405" t="n">
        <v>46.18</v>
      </c>
      <c r="O405" t="n">
        <v>26529.46</v>
      </c>
      <c r="P405" t="n">
        <v>224.78</v>
      </c>
      <c r="Q405" t="n">
        <v>1319.22</v>
      </c>
      <c r="R405" t="n">
        <v>83.8</v>
      </c>
      <c r="S405" t="n">
        <v>59.92</v>
      </c>
      <c r="T405" t="n">
        <v>11779.39</v>
      </c>
      <c r="U405" t="n">
        <v>0.72</v>
      </c>
      <c r="V405" t="n">
        <v>0.9399999999999999</v>
      </c>
      <c r="W405" t="n">
        <v>0.2</v>
      </c>
      <c r="X405" t="n">
        <v>0.71</v>
      </c>
      <c r="Y405" t="n">
        <v>1</v>
      </c>
      <c r="Z405" t="n">
        <v>10</v>
      </c>
    </row>
    <row r="406">
      <c r="A406" t="n">
        <v>24</v>
      </c>
      <c r="B406" t="n">
        <v>105</v>
      </c>
      <c r="C406" t="inlineStr">
        <is>
          <t xml:space="preserve">CONCLUIDO	</t>
        </is>
      </c>
      <c r="D406" t="n">
        <v>4.6531</v>
      </c>
      <c r="E406" t="n">
        <v>21.49</v>
      </c>
      <c r="F406" t="n">
        <v>17.95</v>
      </c>
      <c r="G406" t="n">
        <v>44.88</v>
      </c>
      <c r="H406" t="n">
        <v>0.58</v>
      </c>
      <c r="I406" t="n">
        <v>24</v>
      </c>
      <c r="J406" t="n">
        <v>213.61</v>
      </c>
      <c r="K406" t="n">
        <v>55.27</v>
      </c>
      <c r="L406" t="n">
        <v>7</v>
      </c>
      <c r="M406" t="n">
        <v>22</v>
      </c>
      <c r="N406" t="n">
        <v>46.34</v>
      </c>
      <c r="O406" t="n">
        <v>26579.47</v>
      </c>
      <c r="P406" t="n">
        <v>222.17</v>
      </c>
      <c r="Q406" t="n">
        <v>1319.11</v>
      </c>
      <c r="R406" t="n">
        <v>82.73999999999999</v>
      </c>
      <c r="S406" t="n">
        <v>59.92</v>
      </c>
      <c r="T406" t="n">
        <v>11255.67</v>
      </c>
      <c r="U406" t="n">
        <v>0.72</v>
      </c>
      <c r="V406" t="n">
        <v>0.95</v>
      </c>
      <c r="W406" t="n">
        <v>0.2</v>
      </c>
      <c r="X406" t="n">
        <v>0.68</v>
      </c>
      <c r="Y406" t="n">
        <v>1</v>
      </c>
      <c r="Z406" t="n">
        <v>10</v>
      </c>
    </row>
    <row r="407">
      <c r="A407" t="n">
        <v>25</v>
      </c>
      <c r="B407" t="n">
        <v>105</v>
      </c>
      <c r="C407" t="inlineStr">
        <is>
          <t xml:space="preserve">CONCLUIDO	</t>
        </is>
      </c>
      <c r="D407" t="n">
        <v>4.6705</v>
      </c>
      <c r="E407" t="n">
        <v>21.41</v>
      </c>
      <c r="F407" t="n">
        <v>17.91</v>
      </c>
      <c r="G407" t="n">
        <v>46.73</v>
      </c>
      <c r="H407" t="n">
        <v>0.6</v>
      </c>
      <c r="I407" t="n">
        <v>23</v>
      </c>
      <c r="J407" t="n">
        <v>214.02</v>
      </c>
      <c r="K407" t="n">
        <v>55.27</v>
      </c>
      <c r="L407" t="n">
        <v>7.25</v>
      </c>
      <c r="M407" t="n">
        <v>21</v>
      </c>
      <c r="N407" t="n">
        <v>46.49</v>
      </c>
      <c r="O407" t="n">
        <v>26629.54</v>
      </c>
      <c r="P407" t="n">
        <v>220.11</v>
      </c>
      <c r="Q407" t="n">
        <v>1319.1</v>
      </c>
      <c r="R407" t="n">
        <v>81.31999999999999</v>
      </c>
      <c r="S407" t="n">
        <v>59.92</v>
      </c>
      <c r="T407" t="n">
        <v>10551.09</v>
      </c>
      <c r="U407" t="n">
        <v>0.74</v>
      </c>
      <c r="V407" t="n">
        <v>0.95</v>
      </c>
      <c r="W407" t="n">
        <v>0.2</v>
      </c>
      <c r="X407" t="n">
        <v>0.64</v>
      </c>
      <c r="Y407" t="n">
        <v>1</v>
      </c>
      <c r="Z407" t="n">
        <v>10</v>
      </c>
    </row>
    <row r="408">
      <c r="A408" t="n">
        <v>26</v>
      </c>
      <c r="B408" t="n">
        <v>105</v>
      </c>
      <c r="C408" t="inlineStr">
        <is>
          <t xml:space="preserve">CONCLUIDO	</t>
        </is>
      </c>
      <c r="D408" t="n">
        <v>4.6885</v>
      </c>
      <c r="E408" t="n">
        <v>21.33</v>
      </c>
      <c r="F408" t="n">
        <v>17.87</v>
      </c>
      <c r="G408" t="n">
        <v>48.74</v>
      </c>
      <c r="H408" t="n">
        <v>0.62</v>
      </c>
      <c r="I408" t="n">
        <v>22</v>
      </c>
      <c r="J408" t="n">
        <v>214.42</v>
      </c>
      <c r="K408" t="n">
        <v>55.27</v>
      </c>
      <c r="L408" t="n">
        <v>7.5</v>
      </c>
      <c r="M408" t="n">
        <v>20</v>
      </c>
      <c r="N408" t="n">
        <v>46.65</v>
      </c>
      <c r="O408" t="n">
        <v>26679.66</v>
      </c>
      <c r="P408" t="n">
        <v>218.49</v>
      </c>
      <c r="Q408" t="n">
        <v>1319.08</v>
      </c>
      <c r="R408" t="n">
        <v>79.94</v>
      </c>
      <c r="S408" t="n">
        <v>59.92</v>
      </c>
      <c r="T408" t="n">
        <v>9866.790000000001</v>
      </c>
      <c r="U408" t="n">
        <v>0.75</v>
      </c>
      <c r="V408" t="n">
        <v>0.95</v>
      </c>
      <c r="W408" t="n">
        <v>0.2</v>
      </c>
      <c r="X408" t="n">
        <v>0.59</v>
      </c>
      <c r="Y408" t="n">
        <v>1</v>
      </c>
      <c r="Z408" t="n">
        <v>10</v>
      </c>
    </row>
    <row r="409">
      <c r="A409" t="n">
        <v>27</v>
      </c>
      <c r="B409" t="n">
        <v>105</v>
      </c>
      <c r="C409" t="inlineStr">
        <is>
          <t xml:space="preserve">CONCLUIDO	</t>
        </is>
      </c>
      <c r="D409" t="n">
        <v>4.6864</v>
      </c>
      <c r="E409" t="n">
        <v>21.34</v>
      </c>
      <c r="F409" t="n">
        <v>17.88</v>
      </c>
      <c r="G409" t="n">
        <v>48.77</v>
      </c>
      <c r="H409" t="n">
        <v>0.64</v>
      </c>
      <c r="I409" t="n">
        <v>22</v>
      </c>
      <c r="J409" t="n">
        <v>214.83</v>
      </c>
      <c r="K409" t="n">
        <v>55.27</v>
      </c>
      <c r="L409" t="n">
        <v>7.75</v>
      </c>
      <c r="M409" t="n">
        <v>20</v>
      </c>
      <c r="N409" t="n">
        <v>46.81</v>
      </c>
      <c r="O409" t="n">
        <v>26729.83</v>
      </c>
      <c r="P409" t="n">
        <v>217.32</v>
      </c>
      <c r="Q409" t="n">
        <v>1319.09</v>
      </c>
      <c r="R409" t="n">
        <v>80.33</v>
      </c>
      <c r="S409" t="n">
        <v>59.92</v>
      </c>
      <c r="T409" t="n">
        <v>10061.5</v>
      </c>
      <c r="U409" t="n">
        <v>0.75</v>
      </c>
      <c r="V409" t="n">
        <v>0.95</v>
      </c>
      <c r="W409" t="n">
        <v>0.2</v>
      </c>
      <c r="X409" t="n">
        <v>0.6</v>
      </c>
      <c r="Y409" t="n">
        <v>1</v>
      </c>
      <c r="Z409" t="n">
        <v>10</v>
      </c>
    </row>
    <row r="410">
      <c r="A410" t="n">
        <v>28</v>
      </c>
      <c r="B410" t="n">
        <v>105</v>
      </c>
      <c r="C410" t="inlineStr">
        <is>
          <t xml:space="preserve">CONCLUIDO	</t>
        </is>
      </c>
      <c r="D410" t="n">
        <v>4.7023</v>
      </c>
      <c r="E410" t="n">
        <v>21.27</v>
      </c>
      <c r="F410" t="n">
        <v>17.85</v>
      </c>
      <c r="G410" t="n">
        <v>51</v>
      </c>
      <c r="H410" t="n">
        <v>0.66</v>
      </c>
      <c r="I410" t="n">
        <v>21</v>
      </c>
      <c r="J410" t="n">
        <v>215.24</v>
      </c>
      <c r="K410" t="n">
        <v>55.27</v>
      </c>
      <c r="L410" t="n">
        <v>8</v>
      </c>
      <c r="M410" t="n">
        <v>19</v>
      </c>
      <c r="N410" t="n">
        <v>46.97</v>
      </c>
      <c r="O410" t="n">
        <v>26780.06</v>
      </c>
      <c r="P410" t="n">
        <v>215.21</v>
      </c>
      <c r="Q410" t="n">
        <v>1319.12</v>
      </c>
      <c r="R410" t="n">
        <v>79.20999999999999</v>
      </c>
      <c r="S410" t="n">
        <v>59.92</v>
      </c>
      <c r="T410" t="n">
        <v>9506.780000000001</v>
      </c>
      <c r="U410" t="n">
        <v>0.76</v>
      </c>
      <c r="V410" t="n">
        <v>0.95</v>
      </c>
      <c r="W410" t="n">
        <v>0.2</v>
      </c>
      <c r="X410" t="n">
        <v>0.57</v>
      </c>
      <c r="Y410" t="n">
        <v>1</v>
      </c>
      <c r="Z410" t="n">
        <v>10</v>
      </c>
    </row>
    <row r="411">
      <c r="A411" t="n">
        <v>29</v>
      </c>
      <c r="B411" t="n">
        <v>105</v>
      </c>
      <c r="C411" t="inlineStr">
        <is>
          <t xml:space="preserve">CONCLUIDO	</t>
        </is>
      </c>
      <c r="D411" t="n">
        <v>4.7204</v>
      </c>
      <c r="E411" t="n">
        <v>21.18</v>
      </c>
      <c r="F411" t="n">
        <v>17.81</v>
      </c>
      <c r="G411" t="n">
        <v>53.43</v>
      </c>
      <c r="H411" t="n">
        <v>0.68</v>
      </c>
      <c r="I411" t="n">
        <v>20</v>
      </c>
      <c r="J411" t="n">
        <v>215.65</v>
      </c>
      <c r="K411" t="n">
        <v>55.27</v>
      </c>
      <c r="L411" t="n">
        <v>8.25</v>
      </c>
      <c r="M411" t="n">
        <v>18</v>
      </c>
      <c r="N411" t="n">
        <v>47.12</v>
      </c>
      <c r="O411" t="n">
        <v>26830.34</v>
      </c>
      <c r="P411" t="n">
        <v>212.27</v>
      </c>
      <c r="Q411" t="n">
        <v>1319.1</v>
      </c>
      <c r="R411" t="n">
        <v>77.93000000000001</v>
      </c>
      <c r="S411" t="n">
        <v>59.92</v>
      </c>
      <c r="T411" t="n">
        <v>8869.35</v>
      </c>
      <c r="U411" t="n">
        <v>0.77</v>
      </c>
      <c r="V411" t="n">
        <v>0.95</v>
      </c>
      <c r="W411" t="n">
        <v>0.2</v>
      </c>
      <c r="X411" t="n">
        <v>0.53</v>
      </c>
      <c r="Y411" t="n">
        <v>1</v>
      </c>
      <c r="Z411" t="n">
        <v>10</v>
      </c>
    </row>
    <row r="412">
      <c r="A412" t="n">
        <v>30</v>
      </c>
      <c r="B412" t="n">
        <v>105</v>
      </c>
      <c r="C412" t="inlineStr">
        <is>
          <t xml:space="preserve">CONCLUIDO	</t>
        </is>
      </c>
      <c r="D412" t="n">
        <v>4.737</v>
      </c>
      <c r="E412" t="n">
        <v>21.11</v>
      </c>
      <c r="F412" t="n">
        <v>17.78</v>
      </c>
      <c r="G412" t="n">
        <v>56.13</v>
      </c>
      <c r="H412" t="n">
        <v>0.7</v>
      </c>
      <c r="I412" t="n">
        <v>19</v>
      </c>
      <c r="J412" t="n">
        <v>216.05</v>
      </c>
      <c r="K412" t="n">
        <v>55.27</v>
      </c>
      <c r="L412" t="n">
        <v>8.5</v>
      </c>
      <c r="M412" t="n">
        <v>17</v>
      </c>
      <c r="N412" t="n">
        <v>47.28</v>
      </c>
      <c r="O412" t="n">
        <v>26880.68</v>
      </c>
      <c r="P412" t="n">
        <v>210.27</v>
      </c>
      <c r="Q412" t="n">
        <v>1319.08</v>
      </c>
      <c r="R412" t="n">
        <v>76.88</v>
      </c>
      <c r="S412" t="n">
        <v>59.92</v>
      </c>
      <c r="T412" t="n">
        <v>8347.959999999999</v>
      </c>
      <c r="U412" t="n">
        <v>0.78</v>
      </c>
      <c r="V412" t="n">
        <v>0.96</v>
      </c>
      <c r="W412" t="n">
        <v>0.19</v>
      </c>
      <c r="X412" t="n">
        <v>0.5</v>
      </c>
      <c r="Y412" t="n">
        <v>1</v>
      </c>
      <c r="Z412" t="n">
        <v>10</v>
      </c>
    </row>
    <row r="413">
      <c r="A413" t="n">
        <v>31</v>
      </c>
      <c r="B413" t="n">
        <v>105</v>
      </c>
      <c r="C413" t="inlineStr">
        <is>
          <t xml:space="preserve">CONCLUIDO	</t>
        </is>
      </c>
      <c r="D413" t="n">
        <v>4.7714</v>
      </c>
      <c r="E413" t="n">
        <v>20.96</v>
      </c>
      <c r="F413" t="n">
        <v>17.66</v>
      </c>
      <c r="G413" t="n">
        <v>58.88</v>
      </c>
      <c r="H413" t="n">
        <v>0.72</v>
      </c>
      <c r="I413" t="n">
        <v>18</v>
      </c>
      <c r="J413" t="n">
        <v>216.46</v>
      </c>
      <c r="K413" t="n">
        <v>55.27</v>
      </c>
      <c r="L413" t="n">
        <v>8.75</v>
      </c>
      <c r="M413" t="n">
        <v>16</v>
      </c>
      <c r="N413" t="n">
        <v>47.44</v>
      </c>
      <c r="O413" t="n">
        <v>26931.07</v>
      </c>
      <c r="P413" t="n">
        <v>206.98</v>
      </c>
      <c r="Q413" t="n">
        <v>1319.12</v>
      </c>
      <c r="R413" t="n">
        <v>72.72</v>
      </c>
      <c r="S413" t="n">
        <v>59.92</v>
      </c>
      <c r="T413" t="n">
        <v>6275.56</v>
      </c>
      <c r="U413" t="n">
        <v>0.82</v>
      </c>
      <c r="V413" t="n">
        <v>0.96</v>
      </c>
      <c r="W413" t="n">
        <v>0.2</v>
      </c>
      <c r="X413" t="n">
        <v>0.39</v>
      </c>
      <c r="Y413" t="n">
        <v>1</v>
      </c>
      <c r="Z413" t="n">
        <v>10</v>
      </c>
    </row>
    <row r="414">
      <c r="A414" t="n">
        <v>32</v>
      </c>
      <c r="B414" t="n">
        <v>105</v>
      </c>
      <c r="C414" t="inlineStr">
        <is>
          <t xml:space="preserve">CONCLUIDO	</t>
        </is>
      </c>
      <c r="D414" t="n">
        <v>4.7288</v>
      </c>
      <c r="E414" t="n">
        <v>21.15</v>
      </c>
      <c r="F414" t="n">
        <v>17.85</v>
      </c>
      <c r="G414" t="n">
        <v>59.51</v>
      </c>
      <c r="H414" t="n">
        <v>0.74</v>
      </c>
      <c r="I414" t="n">
        <v>18</v>
      </c>
      <c r="J414" t="n">
        <v>216.87</v>
      </c>
      <c r="K414" t="n">
        <v>55.27</v>
      </c>
      <c r="L414" t="n">
        <v>9</v>
      </c>
      <c r="M414" t="n">
        <v>16</v>
      </c>
      <c r="N414" t="n">
        <v>47.6</v>
      </c>
      <c r="O414" t="n">
        <v>26981.51</v>
      </c>
      <c r="P414" t="n">
        <v>208.31</v>
      </c>
      <c r="Q414" t="n">
        <v>1319.1</v>
      </c>
      <c r="R414" t="n">
        <v>79.81999999999999</v>
      </c>
      <c r="S414" t="n">
        <v>59.92</v>
      </c>
      <c r="T414" t="n">
        <v>9827.17</v>
      </c>
      <c r="U414" t="n">
        <v>0.75</v>
      </c>
      <c r="V414" t="n">
        <v>0.95</v>
      </c>
      <c r="W414" t="n">
        <v>0.19</v>
      </c>
      <c r="X414" t="n">
        <v>0.58</v>
      </c>
      <c r="Y414" t="n">
        <v>1</v>
      </c>
      <c r="Z414" t="n">
        <v>10</v>
      </c>
    </row>
    <row r="415">
      <c r="A415" t="n">
        <v>33</v>
      </c>
      <c r="B415" t="n">
        <v>105</v>
      </c>
      <c r="C415" t="inlineStr">
        <is>
          <t xml:space="preserve">CONCLUIDO	</t>
        </is>
      </c>
      <c r="D415" t="n">
        <v>4.7628</v>
      </c>
      <c r="E415" t="n">
        <v>21</v>
      </c>
      <c r="F415" t="n">
        <v>17.74</v>
      </c>
      <c r="G415" t="n">
        <v>62.62</v>
      </c>
      <c r="H415" t="n">
        <v>0.76</v>
      </c>
      <c r="I415" t="n">
        <v>17</v>
      </c>
      <c r="J415" t="n">
        <v>217.28</v>
      </c>
      <c r="K415" t="n">
        <v>55.27</v>
      </c>
      <c r="L415" t="n">
        <v>9.25</v>
      </c>
      <c r="M415" t="n">
        <v>15</v>
      </c>
      <c r="N415" t="n">
        <v>47.76</v>
      </c>
      <c r="O415" t="n">
        <v>27032.02</v>
      </c>
      <c r="P415" t="n">
        <v>205.61</v>
      </c>
      <c r="Q415" t="n">
        <v>1319.14</v>
      </c>
      <c r="R415" t="n">
        <v>75.81999999999999</v>
      </c>
      <c r="S415" t="n">
        <v>59.92</v>
      </c>
      <c r="T415" t="n">
        <v>7831.35</v>
      </c>
      <c r="U415" t="n">
        <v>0.79</v>
      </c>
      <c r="V415" t="n">
        <v>0.96</v>
      </c>
      <c r="W415" t="n">
        <v>0.19</v>
      </c>
      <c r="X415" t="n">
        <v>0.46</v>
      </c>
      <c r="Y415" t="n">
        <v>1</v>
      </c>
      <c r="Z415" t="n">
        <v>10</v>
      </c>
    </row>
    <row r="416">
      <c r="A416" t="n">
        <v>34</v>
      </c>
      <c r="B416" t="n">
        <v>105</v>
      </c>
      <c r="C416" t="inlineStr">
        <is>
          <t xml:space="preserve">CONCLUIDO	</t>
        </is>
      </c>
      <c r="D416" t="n">
        <v>4.7619</v>
      </c>
      <c r="E416" t="n">
        <v>21</v>
      </c>
      <c r="F416" t="n">
        <v>17.75</v>
      </c>
      <c r="G416" t="n">
        <v>62.63</v>
      </c>
      <c r="H416" t="n">
        <v>0.78</v>
      </c>
      <c r="I416" t="n">
        <v>17</v>
      </c>
      <c r="J416" t="n">
        <v>217.69</v>
      </c>
      <c r="K416" t="n">
        <v>55.27</v>
      </c>
      <c r="L416" t="n">
        <v>9.5</v>
      </c>
      <c r="M416" t="n">
        <v>15</v>
      </c>
      <c r="N416" t="n">
        <v>47.92</v>
      </c>
      <c r="O416" t="n">
        <v>27082.57</v>
      </c>
      <c r="P416" t="n">
        <v>203.31</v>
      </c>
      <c r="Q416" t="n">
        <v>1319.13</v>
      </c>
      <c r="R416" t="n">
        <v>75.95</v>
      </c>
      <c r="S416" t="n">
        <v>59.92</v>
      </c>
      <c r="T416" t="n">
        <v>7894.86</v>
      </c>
      <c r="U416" t="n">
        <v>0.79</v>
      </c>
      <c r="V416" t="n">
        <v>0.96</v>
      </c>
      <c r="W416" t="n">
        <v>0.19</v>
      </c>
      <c r="X416" t="n">
        <v>0.47</v>
      </c>
      <c r="Y416" t="n">
        <v>1</v>
      </c>
      <c r="Z416" t="n">
        <v>10</v>
      </c>
    </row>
    <row r="417">
      <c r="A417" t="n">
        <v>35</v>
      </c>
      <c r="B417" t="n">
        <v>105</v>
      </c>
      <c r="C417" t="inlineStr">
        <is>
          <t xml:space="preserve">CONCLUIDO	</t>
        </is>
      </c>
      <c r="D417" t="n">
        <v>4.7785</v>
      </c>
      <c r="E417" t="n">
        <v>20.93</v>
      </c>
      <c r="F417" t="n">
        <v>17.71</v>
      </c>
      <c r="G417" t="n">
        <v>66.43000000000001</v>
      </c>
      <c r="H417" t="n">
        <v>0.79</v>
      </c>
      <c r="I417" t="n">
        <v>16</v>
      </c>
      <c r="J417" t="n">
        <v>218.1</v>
      </c>
      <c r="K417" t="n">
        <v>55.27</v>
      </c>
      <c r="L417" t="n">
        <v>9.75</v>
      </c>
      <c r="M417" t="n">
        <v>14</v>
      </c>
      <c r="N417" t="n">
        <v>48.08</v>
      </c>
      <c r="O417" t="n">
        <v>27133.18</v>
      </c>
      <c r="P417" t="n">
        <v>201.78</v>
      </c>
      <c r="Q417" t="n">
        <v>1319.1</v>
      </c>
      <c r="R417" t="n">
        <v>74.89</v>
      </c>
      <c r="S417" t="n">
        <v>59.92</v>
      </c>
      <c r="T417" t="n">
        <v>7368.5</v>
      </c>
      <c r="U417" t="n">
        <v>0.8</v>
      </c>
      <c r="V417" t="n">
        <v>0.96</v>
      </c>
      <c r="W417" t="n">
        <v>0.19</v>
      </c>
      <c r="X417" t="n">
        <v>0.44</v>
      </c>
      <c r="Y417" t="n">
        <v>1</v>
      </c>
      <c r="Z417" t="n">
        <v>10</v>
      </c>
    </row>
    <row r="418">
      <c r="A418" t="n">
        <v>36</v>
      </c>
      <c r="B418" t="n">
        <v>105</v>
      </c>
      <c r="C418" t="inlineStr">
        <is>
          <t xml:space="preserve">CONCLUIDO	</t>
        </is>
      </c>
      <c r="D418" t="n">
        <v>4.7799</v>
      </c>
      <c r="E418" t="n">
        <v>20.92</v>
      </c>
      <c r="F418" t="n">
        <v>17.71</v>
      </c>
      <c r="G418" t="n">
        <v>66.40000000000001</v>
      </c>
      <c r="H418" t="n">
        <v>0.8100000000000001</v>
      </c>
      <c r="I418" t="n">
        <v>16</v>
      </c>
      <c r="J418" t="n">
        <v>218.51</v>
      </c>
      <c r="K418" t="n">
        <v>55.27</v>
      </c>
      <c r="L418" t="n">
        <v>10</v>
      </c>
      <c r="M418" t="n">
        <v>14</v>
      </c>
      <c r="N418" t="n">
        <v>48.24</v>
      </c>
      <c r="O418" t="n">
        <v>27183.85</v>
      </c>
      <c r="P418" t="n">
        <v>199.06</v>
      </c>
      <c r="Q418" t="n">
        <v>1319.09</v>
      </c>
      <c r="R418" t="n">
        <v>74.70999999999999</v>
      </c>
      <c r="S418" t="n">
        <v>59.92</v>
      </c>
      <c r="T418" t="n">
        <v>7277.84</v>
      </c>
      <c r="U418" t="n">
        <v>0.8</v>
      </c>
      <c r="V418" t="n">
        <v>0.96</v>
      </c>
      <c r="W418" t="n">
        <v>0.19</v>
      </c>
      <c r="X418" t="n">
        <v>0.43</v>
      </c>
      <c r="Y418" t="n">
        <v>1</v>
      </c>
      <c r="Z418" t="n">
        <v>10</v>
      </c>
    </row>
    <row r="419">
      <c r="A419" t="n">
        <v>37</v>
      </c>
      <c r="B419" t="n">
        <v>105</v>
      </c>
      <c r="C419" t="inlineStr">
        <is>
          <t xml:space="preserve">CONCLUIDO	</t>
        </is>
      </c>
      <c r="D419" t="n">
        <v>4.7988</v>
      </c>
      <c r="E419" t="n">
        <v>20.84</v>
      </c>
      <c r="F419" t="n">
        <v>17.67</v>
      </c>
      <c r="G419" t="n">
        <v>70.66</v>
      </c>
      <c r="H419" t="n">
        <v>0.83</v>
      </c>
      <c r="I419" t="n">
        <v>15</v>
      </c>
      <c r="J419" t="n">
        <v>218.92</v>
      </c>
      <c r="K419" t="n">
        <v>55.27</v>
      </c>
      <c r="L419" t="n">
        <v>10.25</v>
      </c>
      <c r="M419" t="n">
        <v>13</v>
      </c>
      <c r="N419" t="n">
        <v>48.4</v>
      </c>
      <c r="O419" t="n">
        <v>27234.57</v>
      </c>
      <c r="P419" t="n">
        <v>197.49</v>
      </c>
      <c r="Q419" t="n">
        <v>1319.11</v>
      </c>
      <c r="R419" t="n">
        <v>73.33</v>
      </c>
      <c r="S419" t="n">
        <v>59.92</v>
      </c>
      <c r="T419" t="n">
        <v>6597.32</v>
      </c>
      <c r="U419" t="n">
        <v>0.82</v>
      </c>
      <c r="V419" t="n">
        <v>0.96</v>
      </c>
      <c r="W419" t="n">
        <v>0.19</v>
      </c>
      <c r="X419" t="n">
        <v>0.39</v>
      </c>
      <c r="Y419" t="n">
        <v>1</v>
      </c>
      <c r="Z419" t="n">
        <v>10</v>
      </c>
    </row>
    <row r="420">
      <c r="A420" t="n">
        <v>38</v>
      </c>
      <c r="B420" t="n">
        <v>105</v>
      </c>
      <c r="C420" t="inlineStr">
        <is>
          <t xml:space="preserve">CONCLUIDO	</t>
        </is>
      </c>
      <c r="D420" t="n">
        <v>4.7944</v>
      </c>
      <c r="E420" t="n">
        <v>20.86</v>
      </c>
      <c r="F420" t="n">
        <v>17.68</v>
      </c>
      <c r="G420" t="n">
        <v>70.73999999999999</v>
      </c>
      <c r="H420" t="n">
        <v>0.85</v>
      </c>
      <c r="I420" t="n">
        <v>15</v>
      </c>
      <c r="J420" t="n">
        <v>219.33</v>
      </c>
      <c r="K420" t="n">
        <v>55.27</v>
      </c>
      <c r="L420" t="n">
        <v>10.5</v>
      </c>
      <c r="M420" t="n">
        <v>11</v>
      </c>
      <c r="N420" t="n">
        <v>48.56</v>
      </c>
      <c r="O420" t="n">
        <v>27285.35</v>
      </c>
      <c r="P420" t="n">
        <v>195.47</v>
      </c>
      <c r="Q420" t="n">
        <v>1319.08</v>
      </c>
      <c r="R420" t="n">
        <v>73.83</v>
      </c>
      <c r="S420" t="n">
        <v>59.92</v>
      </c>
      <c r="T420" t="n">
        <v>6843.03</v>
      </c>
      <c r="U420" t="n">
        <v>0.8100000000000001</v>
      </c>
      <c r="V420" t="n">
        <v>0.96</v>
      </c>
      <c r="W420" t="n">
        <v>0.19</v>
      </c>
      <c r="X420" t="n">
        <v>0.41</v>
      </c>
      <c r="Y420" t="n">
        <v>1</v>
      </c>
      <c r="Z420" t="n">
        <v>10</v>
      </c>
    </row>
    <row r="421">
      <c r="A421" t="n">
        <v>39</v>
      </c>
      <c r="B421" t="n">
        <v>105</v>
      </c>
      <c r="C421" t="inlineStr">
        <is>
          <t xml:space="preserve">CONCLUIDO	</t>
        </is>
      </c>
      <c r="D421" t="n">
        <v>4.8229</v>
      </c>
      <c r="E421" t="n">
        <v>20.73</v>
      </c>
      <c r="F421" t="n">
        <v>17.6</v>
      </c>
      <c r="G421" t="n">
        <v>75.44</v>
      </c>
      <c r="H421" t="n">
        <v>0.87</v>
      </c>
      <c r="I421" t="n">
        <v>14</v>
      </c>
      <c r="J421" t="n">
        <v>219.75</v>
      </c>
      <c r="K421" t="n">
        <v>55.27</v>
      </c>
      <c r="L421" t="n">
        <v>10.75</v>
      </c>
      <c r="M421" t="n">
        <v>7</v>
      </c>
      <c r="N421" t="n">
        <v>48.72</v>
      </c>
      <c r="O421" t="n">
        <v>27336.19</v>
      </c>
      <c r="P421" t="n">
        <v>191.97</v>
      </c>
      <c r="Q421" t="n">
        <v>1319.12</v>
      </c>
      <c r="R421" t="n">
        <v>70.75</v>
      </c>
      <c r="S421" t="n">
        <v>59.92</v>
      </c>
      <c r="T421" t="n">
        <v>5310.67</v>
      </c>
      <c r="U421" t="n">
        <v>0.85</v>
      </c>
      <c r="V421" t="n">
        <v>0.97</v>
      </c>
      <c r="W421" t="n">
        <v>0.2</v>
      </c>
      <c r="X421" t="n">
        <v>0.32</v>
      </c>
      <c r="Y421" t="n">
        <v>1</v>
      </c>
      <c r="Z421" t="n">
        <v>10</v>
      </c>
    </row>
    <row r="422">
      <c r="A422" t="n">
        <v>40</v>
      </c>
      <c r="B422" t="n">
        <v>105</v>
      </c>
      <c r="C422" t="inlineStr">
        <is>
          <t xml:space="preserve">CONCLUIDO	</t>
        </is>
      </c>
      <c r="D422" t="n">
        <v>4.8219</v>
      </c>
      <c r="E422" t="n">
        <v>20.74</v>
      </c>
      <c r="F422" t="n">
        <v>17.61</v>
      </c>
      <c r="G422" t="n">
        <v>75.45</v>
      </c>
      <c r="H422" t="n">
        <v>0.89</v>
      </c>
      <c r="I422" t="n">
        <v>14</v>
      </c>
      <c r="J422" t="n">
        <v>220.16</v>
      </c>
      <c r="K422" t="n">
        <v>55.27</v>
      </c>
      <c r="L422" t="n">
        <v>11</v>
      </c>
      <c r="M422" t="n">
        <v>5</v>
      </c>
      <c r="N422" t="n">
        <v>48.89</v>
      </c>
      <c r="O422" t="n">
        <v>27387.08</v>
      </c>
      <c r="P422" t="n">
        <v>192.1</v>
      </c>
      <c r="Q422" t="n">
        <v>1319.1</v>
      </c>
      <c r="R422" t="n">
        <v>70.79000000000001</v>
      </c>
      <c r="S422" t="n">
        <v>59.92</v>
      </c>
      <c r="T422" t="n">
        <v>5331.54</v>
      </c>
      <c r="U422" t="n">
        <v>0.85</v>
      </c>
      <c r="V422" t="n">
        <v>0.97</v>
      </c>
      <c r="W422" t="n">
        <v>0.2</v>
      </c>
      <c r="X422" t="n">
        <v>0.33</v>
      </c>
      <c r="Y422" t="n">
        <v>1</v>
      </c>
      <c r="Z422" t="n">
        <v>10</v>
      </c>
    </row>
    <row r="423">
      <c r="A423" t="n">
        <v>41</v>
      </c>
      <c r="B423" t="n">
        <v>105</v>
      </c>
      <c r="C423" t="inlineStr">
        <is>
          <t xml:space="preserve">CONCLUIDO	</t>
        </is>
      </c>
      <c r="D423" t="n">
        <v>4.8248</v>
      </c>
      <c r="E423" t="n">
        <v>20.73</v>
      </c>
      <c r="F423" t="n">
        <v>17.59</v>
      </c>
      <c r="G423" t="n">
        <v>75.40000000000001</v>
      </c>
      <c r="H423" t="n">
        <v>0.91</v>
      </c>
      <c r="I423" t="n">
        <v>14</v>
      </c>
      <c r="J423" t="n">
        <v>220.57</v>
      </c>
      <c r="K423" t="n">
        <v>55.27</v>
      </c>
      <c r="L423" t="n">
        <v>11.25</v>
      </c>
      <c r="M423" t="n">
        <v>0</v>
      </c>
      <c r="N423" t="n">
        <v>49.05</v>
      </c>
      <c r="O423" t="n">
        <v>27438.03</v>
      </c>
      <c r="P423" t="n">
        <v>192.37</v>
      </c>
      <c r="Q423" t="n">
        <v>1319.12</v>
      </c>
      <c r="R423" t="n">
        <v>70.16</v>
      </c>
      <c r="S423" t="n">
        <v>59.92</v>
      </c>
      <c r="T423" t="n">
        <v>5013.09</v>
      </c>
      <c r="U423" t="n">
        <v>0.85</v>
      </c>
      <c r="V423" t="n">
        <v>0.97</v>
      </c>
      <c r="W423" t="n">
        <v>0.2</v>
      </c>
      <c r="X423" t="n">
        <v>0.32</v>
      </c>
      <c r="Y423" t="n">
        <v>1</v>
      </c>
      <c r="Z423" t="n">
        <v>10</v>
      </c>
    </row>
    <row r="424">
      <c r="A424" t="n">
        <v>0</v>
      </c>
      <c r="B424" t="n">
        <v>60</v>
      </c>
      <c r="C424" t="inlineStr">
        <is>
          <t xml:space="preserve">CONCLUIDO	</t>
        </is>
      </c>
      <c r="D424" t="n">
        <v>3.5347</v>
      </c>
      <c r="E424" t="n">
        <v>28.29</v>
      </c>
      <c r="F424" t="n">
        <v>22.02</v>
      </c>
      <c r="G424" t="n">
        <v>8.16</v>
      </c>
      <c r="H424" t="n">
        <v>0.14</v>
      </c>
      <c r="I424" t="n">
        <v>162</v>
      </c>
      <c r="J424" t="n">
        <v>124.63</v>
      </c>
      <c r="K424" t="n">
        <v>45</v>
      </c>
      <c r="L424" t="n">
        <v>1</v>
      </c>
      <c r="M424" t="n">
        <v>160</v>
      </c>
      <c r="N424" t="n">
        <v>18.64</v>
      </c>
      <c r="O424" t="n">
        <v>15605.44</v>
      </c>
      <c r="P424" t="n">
        <v>222.56</v>
      </c>
      <c r="Q424" t="n">
        <v>1319.32</v>
      </c>
      <c r="R424" t="n">
        <v>215.82</v>
      </c>
      <c r="S424" t="n">
        <v>59.92</v>
      </c>
      <c r="T424" t="n">
        <v>77107.47</v>
      </c>
      <c r="U424" t="n">
        <v>0.28</v>
      </c>
      <c r="V424" t="n">
        <v>0.77</v>
      </c>
      <c r="W424" t="n">
        <v>0.42</v>
      </c>
      <c r="X424" t="n">
        <v>4.74</v>
      </c>
      <c r="Y424" t="n">
        <v>1</v>
      </c>
      <c r="Z424" t="n">
        <v>10</v>
      </c>
    </row>
    <row r="425">
      <c r="A425" t="n">
        <v>1</v>
      </c>
      <c r="B425" t="n">
        <v>60</v>
      </c>
      <c r="C425" t="inlineStr">
        <is>
          <t xml:space="preserve">CONCLUIDO	</t>
        </is>
      </c>
      <c r="D425" t="n">
        <v>3.8488</v>
      </c>
      <c r="E425" t="n">
        <v>25.98</v>
      </c>
      <c r="F425" t="n">
        <v>20.76</v>
      </c>
      <c r="G425" t="n">
        <v>10.29</v>
      </c>
      <c r="H425" t="n">
        <v>0.18</v>
      </c>
      <c r="I425" t="n">
        <v>121</v>
      </c>
      <c r="J425" t="n">
        <v>124.96</v>
      </c>
      <c r="K425" t="n">
        <v>45</v>
      </c>
      <c r="L425" t="n">
        <v>1.25</v>
      </c>
      <c r="M425" t="n">
        <v>119</v>
      </c>
      <c r="N425" t="n">
        <v>18.71</v>
      </c>
      <c r="O425" t="n">
        <v>15645.96</v>
      </c>
      <c r="P425" t="n">
        <v>207.21</v>
      </c>
      <c r="Q425" t="n">
        <v>1319.37</v>
      </c>
      <c r="R425" t="n">
        <v>174.29</v>
      </c>
      <c r="S425" t="n">
        <v>59.92</v>
      </c>
      <c r="T425" t="n">
        <v>56546.1</v>
      </c>
      <c r="U425" t="n">
        <v>0.34</v>
      </c>
      <c r="V425" t="n">
        <v>0.82</v>
      </c>
      <c r="W425" t="n">
        <v>0.35</v>
      </c>
      <c r="X425" t="n">
        <v>3.48</v>
      </c>
      <c r="Y425" t="n">
        <v>1</v>
      </c>
      <c r="Z425" t="n">
        <v>10</v>
      </c>
    </row>
    <row r="426">
      <c r="A426" t="n">
        <v>2</v>
      </c>
      <c r="B426" t="n">
        <v>60</v>
      </c>
      <c r="C426" t="inlineStr">
        <is>
          <t xml:space="preserve">CONCLUIDO	</t>
        </is>
      </c>
      <c r="D426" t="n">
        <v>4.0657</v>
      </c>
      <c r="E426" t="n">
        <v>24.6</v>
      </c>
      <c r="F426" t="n">
        <v>20.01</v>
      </c>
      <c r="G426" t="n">
        <v>12.51</v>
      </c>
      <c r="H426" t="n">
        <v>0.21</v>
      </c>
      <c r="I426" t="n">
        <v>96</v>
      </c>
      <c r="J426" t="n">
        <v>125.29</v>
      </c>
      <c r="K426" t="n">
        <v>45</v>
      </c>
      <c r="L426" t="n">
        <v>1.5</v>
      </c>
      <c r="M426" t="n">
        <v>94</v>
      </c>
      <c r="N426" t="n">
        <v>18.79</v>
      </c>
      <c r="O426" t="n">
        <v>15686.51</v>
      </c>
      <c r="P426" t="n">
        <v>197.2</v>
      </c>
      <c r="Q426" t="n">
        <v>1319.3</v>
      </c>
      <c r="R426" t="n">
        <v>149.63</v>
      </c>
      <c r="S426" t="n">
        <v>59.92</v>
      </c>
      <c r="T426" t="n">
        <v>44341.44</v>
      </c>
      <c r="U426" t="n">
        <v>0.4</v>
      </c>
      <c r="V426" t="n">
        <v>0.85</v>
      </c>
      <c r="W426" t="n">
        <v>0.32</v>
      </c>
      <c r="X426" t="n">
        <v>2.73</v>
      </c>
      <c r="Y426" t="n">
        <v>1</v>
      </c>
      <c r="Z426" t="n">
        <v>10</v>
      </c>
    </row>
    <row r="427">
      <c r="A427" t="n">
        <v>3</v>
      </c>
      <c r="B427" t="n">
        <v>60</v>
      </c>
      <c r="C427" t="inlineStr">
        <is>
          <t xml:space="preserve">CONCLUIDO	</t>
        </is>
      </c>
      <c r="D427" t="n">
        <v>4.2283</v>
      </c>
      <c r="E427" t="n">
        <v>23.65</v>
      </c>
      <c r="F427" t="n">
        <v>19.5</v>
      </c>
      <c r="G427" t="n">
        <v>14.81</v>
      </c>
      <c r="H427" t="n">
        <v>0.25</v>
      </c>
      <c r="I427" t="n">
        <v>79</v>
      </c>
      <c r="J427" t="n">
        <v>125.62</v>
      </c>
      <c r="K427" t="n">
        <v>45</v>
      </c>
      <c r="L427" t="n">
        <v>1.75</v>
      </c>
      <c r="M427" t="n">
        <v>77</v>
      </c>
      <c r="N427" t="n">
        <v>18.87</v>
      </c>
      <c r="O427" t="n">
        <v>15727.09</v>
      </c>
      <c r="P427" t="n">
        <v>189.65</v>
      </c>
      <c r="Q427" t="n">
        <v>1319.24</v>
      </c>
      <c r="R427" t="n">
        <v>132.97</v>
      </c>
      <c r="S427" t="n">
        <v>59.92</v>
      </c>
      <c r="T427" t="n">
        <v>36093.53</v>
      </c>
      <c r="U427" t="n">
        <v>0.45</v>
      </c>
      <c r="V427" t="n">
        <v>0.87</v>
      </c>
      <c r="W427" t="n">
        <v>0.29</v>
      </c>
      <c r="X427" t="n">
        <v>2.22</v>
      </c>
      <c r="Y427" t="n">
        <v>1</v>
      </c>
      <c r="Z427" t="n">
        <v>10</v>
      </c>
    </row>
    <row r="428">
      <c r="A428" t="n">
        <v>4</v>
      </c>
      <c r="B428" t="n">
        <v>60</v>
      </c>
      <c r="C428" t="inlineStr">
        <is>
          <t xml:space="preserve">CONCLUIDO	</t>
        </is>
      </c>
      <c r="D428" t="n">
        <v>4.351</v>
      </c>
      <c r="E428" t="n">
        <v>22.98</v>
      </c>
      <c r="F428" t="n">
        <v>19.14</v>
      </c>
      <c r="G428" t="n">
        <v>17.14</v>
      </c>
      <c r="H428" t="n">
        <v>0.28</v>
      </c>
      <c r="I428" t="n">
        <v>67</v>
      </c>
      <c r="J428" t="n">
        <v>125.95</v>
      </c>
      <c r="K428" t="n">
        <v>45</v>
      </c>
      <c r="L428" t="n">
        <v>2</v>
      </c>
      <c r="M428" t="n">
        <v>65</v>
      </c>
      <c r="N428" t="n">
        <v>18.95</v>
      </c>
      <c r="O428" t="n">
        <v>15767.7</v>
      </c>
      <c r="P428" t="n">
        <v>183.58</v>
      </c>
      <c r="Q428" t="n">
        <v>1319.24</v>
      </c>
      <c r="R428" t="n">
        <v>121.12</v>
      </c>
      <c r="S428" t="n">
        <v>59.92</v>
      </c>
      <c r="T428" t="n">
        <v>30230.92</v>
      </c>
      <c r="U428" t="n">
        <v>0.49</v>
      </c>
      <c r="V428" t="n">
        <v>0.89</v>
      </c>
      <c r="W428" t="n">
        <v>0.27</v>
      </c>
      <c r="X428" t="n">
        <v>1.86</v>
      </c>
      <c r="Y428" t="n">
        <v>1</v>
      </c>
      <c r="Z428" t="n">
        <v>10</v>
      </c>
    </row>
    <row r="429">
      <c r="A429" t="n">
        <v>5</v>
      </c>
      <c r="B429" t="n">
        <v>60</v>
      </c>
      <c r="C429" t="inlineStr">
        <is>
          <t xml:space="preserve">CONCLUIDO	</t>
        </is>
      </c>
      <c r="D429" t="n">
        <v>4.4551</v>
      </c>
      <c r="E429" t="n">
        <v>22.45</v>
      </c>
      <c r="F429" t="n">
        <v>18.83</v>
      </c>
      <c r="G429" t="n">
        <v>19.48</v>
      </c>
      <c r="H429" t="n">
        <v>0.31</v>
      </c>
      <c r="I429" t="n">
        <v>58</v>
      </c>
      <c r="J429" t="n">
        <v>126.28</v>
      </c>
      <c r="K429" t="n">
        <v>45</v>
      </c>
      <c r="L429" t="n">
        <v>2.25</v>
      </c>
      <c r="M429" t="n">
        <v>56</v>
      </c>
      <c r="N429" t="n">
        <v>19.03</v>
      </c>
      <c r="O429" t="n">
        <v>15808.34</v>
      </c>
      <c r="P429" t="n">
        <v>178.05</v>
      </c>
      <c r="Q429" t="n">
        <v>1319.19</v>
      </c>
      <c r="R429" t="n">
        <v>110.85</v>
      </c>
      <c r="S429" t="n">
        <v>59.92</v>
      </c>
      <c r="T429" t="n">
        <v>25139.2</v>
      </c>
      <c r="U429" t="n">
        <v>0.54</v>
      </c>
      <c r="V429" t="n">
        <v>0.9</v>
      </c>
      <c r="W429" t="n">
        <v>0.26</v>
      </c>
      <c r="X429" t="n">
        <v>1.55</v>
      </c>
      <c r="Y429" t="n">
        <v>1</v>
      </c>
      <c r="Z429" t="n">
        <v>10</v>
      </c>
    </row>
    <row r="430">
      <c r="A430" t="n">
        <v>6</v>
      </c>
      <c r="B430" t="n">
        <v>60</v>
      </c>
      <c r="C430" t="inlineStr">
        <is>
          <t xml:space="preserve">CONCLUIDO	</t>
        </is>
      </c>
      <c r="D430" t="n">
        <v>4.5064</v>
      </c>
      <c r="E430" t="n">
        <v>22.19</v>
      </c>
      <c r="F430" t="n">
        <v>18.73</v>
      </c>
      <c r="G430" t="n">
        <v>21.61</v>
      </c>
      <c r="H430" t="n">
        <v>0.35</v>
      </c>
      <c r="I430" t="n">
        <v>52</v>
      </c>
      <c r="J430" t="n">
        <v>126.61</v>
      </c>
      <c r="K430" t="n">
        <v>45</v>
      </c>
      <c r="L430" t="n">
        <v>2.5</v>
      </c>
      <c r="M430" t="n">
        <v>50</v>
      </c>
      <c r="N430" t="n">
        <v>19.11</v>
      </c>
      <c r="O430" t="n">
        <v>15849</v>
      </c>
      <c r="P430" t="n">
        <v>174.69</v>
      </c>
      <c r="Q430" t="n">
        <v>1319.13</v>
      </c>
      <c r="R430" t="n">
        <v>108.97</v>
      </c>
      <c r="S430" t="n">
        <v>59.92</v>
      </c>
      <c r="T430" t="n">
        <v>24228.18</v>
      </c>
      <c r="U430" t="n">
        <v>0.55</v>
      </c>
      <c r="V430" t="n">
        <v>0.91</v>
      </c>
      <c r="W430" t="n">
        <v>0.22</v>
      </c>
      <c r="X430" t="n">
        <v>1.45</v>
      </c>
      <c r="Y430" t="n">
        <v>1</v>
      </c>
      <c r="Z430" t="n">
        <v>10</v>
      </c>
    </row>
    <row r="431">
      <c r="A431" t="n">
        <v>7</v>
      </c>
      <c r="B431" t="n">
        <v>60</v>
      </c>
      <c r="C431" t="inlineStr">
        <is>
          <t xml:space="preserve">CONCLUIDO	</t>
        </is>
      </c>
      <c r="D431" t="n">
        <v>4.561</v>
      </c>
      <c r="E431" t="n">
        <v>21.92</v>
      </c>
      <c r="F431" t="n">
        <v>18.62</v>
      </c>
      <c r="G431" t="n">
        <v>24.28</v>
      </c>
      <c r="H431" t="n">
        <v>0.38</v>
      </c>
      <c r="I431" t="n">
        <v>46</v>
      </c>
      <c r="J431" t="n">
        <v>126.94</v>
      </c>
      <c r="K431" t="n">
        <v>45</v>
      </c>
      <c r="L431" t="n">
        <v>2.75</v>
      </c>
      <c r="M431" t="n">
        <v>44</v>
      </c>
      <c r="N431" t="n">
        <v>19.19</v>
      </c>
      <c r="O431" t="n">
        <v>15889.69</v>
      </c>
      <c r="P431" t="n">
        <v>171.47</v>
      </c>
      <c r="Q431" t="n">
        <v>1319.22</v>
      </c>
      <c r="R431" t="n">
        <v>104.43</v>
      </c>
      <c r="S431" t="n">
        <v>59.92</v>
      </c>
      <c r="T431" t="n">
        <v>21992.07</v>
      </c>
      <c r="U431" t="n">
        <v>0.57</v>
      </c>
      <c r="V431" t="n">
        <v>0.91</v>
      </c>
      <c r="W431" t="n">
        <v>0.24</v>
      </c>
      <c r="X431" t="n">
        <v>1.34</v>
      </c>
      <c r="Y431" t="n">
        <v>1</v>
      </c>
      <c r="Z431" t="n">
        <v>10</v>
      </c>
    </row>
    <row r="432">
      <c r="A432" t="n">
        <v>8</v>
      </c>
      <c r="B432" t="n">
        <v>60</v>
      </c>
      <c r="C432" t="inlineStr">
        <is>
          <t xml:space="preserve">CONCLUIDO	</t>
        </is>
      </c>
      <c r="D432" t="n">
        <v>4.625</v>
      </c>
      <c r="E432" t="n">
        <v>21.62</v>
      </c>
      <c r="F432" t="n">
        <v>18.44</v>
      </c>
      <c r="G432" t="n">
        <v>26.99</v>
      </c>
      <c r="H432" t="n">
        <v>0.42</v>
      </c>
      <c r="I432" t="n">
        <v>41</v>
      </c>
      <c r="J432" t="n">
        <v>127.27</v>
      </c>
      <c r="K432" t="n">
        <v>45</v>
      </c>
      <c r="L432" t="n">
        <v>3</v>
      </c>
      <c r="M432" t="n">
        <v>39</v>
      </c>
      <c r="N432" t="n">
        <v>19.27</v>
      </c>
      <c r="O432" t="n">
        <v>15930.42</v>
      </c>
      <c r="P432" t="n">
        <v>167.01</v>
      </c>
      <c r="Q432" t="n">
        <v>1319.26</v>
      </c>
      <c r="R432" t="n">
        <v>98.59</v>
      </c>
      <c r="S432" t="n">
        <v>59.92</v>
      </c>
      <c r="T432" t="n">
        <v>19092.65</v>
      </c>
      <c r="U432" t="n">
        <v>0.61</v>
      </c>
      <c r="V432" t="n">
        <v>0.92</v>
      </c>
      <c r="W432" t="n">
        <v>0.23</v>
      </c>
      <c r="X432" t="n">
        <v>1.16</v>
      </c>
      <c r="Y432" t="n">
        <v>1</v>
      </c>
      <c r="Z432" t="n">
        <v>10</v>
      </c>
    </row>
    <row r="433">
      <c r="A433" t="n">
        <v>9</v>
      </c>
      <c r="B433" t="n">
        <v>60</v>
      </c>
      <c r="C433" t="inlineStr">
        <is>
          <t xml:space="preserve">CONCLUIDO	</t>
        </is>
      </c>
      <c r="D433" t="n">
        <v>4.6752</v>
      </c>
      <c r="E433" t="n">
        <v>21.39</v>
      </c>
      <c r="F433" t="n">
        <v>18.31</v>
      </c>
      <c r="G433" t="n">
        <v>29.69</v>
      </c>
      <c r="H433" t="n">
        <v>0.45</v>
      </c>
      <c r="I433" t="n">
        <v>37</v>
      </c>
      <c r="J433" t="n">
        <v>127.6</v>
      </c>
      <c r="K433" t="n">
        <v>45</v>
      </c>
      <c r="L433" t="n">
        <v>3.25</v>
      </c>
      <c r="M433" t="n">
        <v>35</v>
      </c>
      <c r="N433" t="n">
        <v>19.35</v>
      </c>
      <c r="O433" t="n">
        <v>15971.17</v>
      </c>
      <c r="P433" t="n">
        <v>162.64</v>
      </c>
      <c r="Q433" t="n">
        <v>1319.12</v>
      </c>
      <c r="R433" t="n">
        <v>94.27</v>
      </c>
      <c r="S433" t="n">
        <v>59.92</v>
      </c>
      <c r="T433" t="n">
        <v>16956.17</v>
      </c>
      <c r="U433" t="n">
        <v>0.64</v>
      </c>
      <c r="V433" t="n">
        <v>0.93</v>
      </c>
      <c r="W433" t="n">
        <v>0.23</v>
      </c>
      <c r="X433" t="n">
        <v>1.03</v>
      </c>
      <c r="Y433" t="n">
        <v>1</v>
      </c>
      <c r="Z433" t="n">
        <v>10</v>
      </c>
    </row>
    <row r="434">
      <c r="A434" t="n">
        <v>10</v>
      </c>
      <c r="B434" t="n">
        <v>60</v>
      </c>
      <c r="C434" t="inlineStr">
        <is>
          <t xml:space="preserve">CONCLUIDO	</t>
        </is>
      </c>
      <c r="D434" t="n">
        <v>4.7144</v>
      </c>
      <c r="E434" t="n">
        <v>21.21</v>
      </c>
      <c r="F434" t="n">
        <v>18.21</v>
      </c>
      <c r="G434" t="n">
        <v>32.14</v>
      </c>
      <c r="H434" t="n">
        <v>0.48</v>
      </c>
      <c r="I434" t="n">
        <v>34</v>
      </c>
      <c r="J434" t="n">
        <v>127.93</v>
      </c>
      <c r="K434" t="n">
        <v>45</v>
      </c>
      <c r="L434" t="n">
        <v>3.5</v>
      </c>
      <c r="M434" t="n">
        <v>32</v>
      </c>
      <c r="N434" t="n">
        <v>19.43</v>
      </c>
      <c r="O434" t="n">
        <v>16011.95</v>
      </c>
      <c r="P434" t="n">
        <v>159.18</v>
      </c>
      <c r="Q434" t="n">
        <v>1319.14</v>
      </c>
      <c r="R434" t="n">
        <v>90.97</v>
      </c>
      <c r="S434" t="n">
        <v>59.92</v>
      </c>
      <c r="T434" t="n">
        <v>15321.51</v>
      </c>
      <c r="U434" t="n">
        <v>0.66</v>
      </c>
      <c r="V434" t="n">
        <v>0.93</v>
      </c>
      <c r="W434" t="n">
        <v>0.22</v>
      </c>
      <c r="X434" t="n">
        <v>0.93</v>
      </c>
      <c r="Y434" t="n">
        <v>1</v>
      </c>
      <c r="Z434" t="n">
        <v>10</v>
      </c>
    </row>
    <row r="435">
      <c r="A435" t="n">
        <v>11</v>
      </c>
      <c r="B435" t="n">
        <v>60</v>
      </c>
      <c r="C435" t="inlineStr">
        <is>
          <t xml:space="preserve">CONCLUIDO	</t>
        </is>
      </c>
      <c r="D435" t="n">
        <v>4.7495</v>
      </c>
      <c r="E435" t="n">
        <v>21.06</v>
      </c>
      <c r="F435" t="n">
        <v>18.13</v>
      </c>
      <c r="G435" t="n">
        <v>35.09</v>
      </c>
      <c r="H435" t="n">
        <v>0.52</v>
      </c>
      <c r="I435" t="n">
        <v>31</v>
      </c>
      <c r="J435" t="n">
        <v>128.26</v>
      </c>
      <c r="K435" t="n">
        <v>45</v>
      </c>
      <c r="L435" t="n">
        <v>3.75</v>
      </c>
      <c r="M435" t="n">
        <v>29</v>
      </c>
      <c r="N435" t="n">
        <v>19.51</v>
      </c>
      <c r="O435" t="n">
        <v>16052.76</v>
      </c>
      <c r="P435" t="n">
        <v>154.74</v>
      </c>
      <c r="Q435" t="n">
        <v>1319.13</v>
      </c>
      <c r="R435" t="n">
        <v>88.3</v>
      </c>
      <c r="S435" t="n">
        <v>59.92</v>
      </c>
      <c r="T435" t="n">
        <v>14001.86</v>
      </c>
      <c r="U435" t="n">
        <v>0.68</v>
      </c>
      <c r="V435" t="n">
        <v>0.9399999999999999</v>
      </c>
      <c r="W435" t="n">
        <v>0.22</v>
      </c>
      <c r="X435" t="n">
        <v>0.85</v>
      </c>
      <c r="Y435" t="n">
        <v>1</v>
      </c>
      <c r="Z435" t="n">
        <v>10</v>
      </c>
    </row>
    <row r="436">
      <c r="A436" t="n">
        <v>12</v>
      </c>
      <c r="B436" t="n">
        <v>60</v>
      </c>
      <c r="C436" t="inlineStr">
        <is>
          <t xml:space="preserve">CONCLUIDO	</t>
        </is>
      </c>
      <c r="D436" t="n">
        <v>4.7776</v>
      </c>
      <c r="E436" t="n">
        <v>20.93</v>
      </c>
      <c r="F436" t="n">
        <v>18.06</v>
      </c>
      <c r="G436" t="n">
        <v>37.36</v>
      </c>
      <c r="H436" t="n">
        <v>0.55</v>
      </c>
      <c r="I436" t="n">
        <v>29</v>
      </c>
      <c r="J436" t="n">
        <v>128.59</v>
      </c>
      <c r="K436" t="n">
        <v>45</v>
      </c>
      <c r="L436" t="n">
        <v>4</v>
      </c>
      <c r="M436" t="n">
        <v>27</v>
      </c>
      <c r="N436" t="n">
        <v>19.59</v>
      </c>
      <c r="O436" t="n">
        <v>16093.6</v>
      </c>
      <c r="P436" t="n">
        <v>151.69</v>
      </c>
      <c r="Q436" t="n">
        <v>1319.14</v>
      </c>
      <c r="R436" t="n">
        <v>85.84999999999999</v>
      </c>
      <c r="S436" t="n">
        <v>59.92</v>
      </c>
      <c r="T436" t="n">
        <v>12785.28</v>
      </c>
      <c r="U436" t="n">
        <v>0.7</v>
      </c>
      <c r="V436" t="n">
        <v>0.9399999999999999</v>
      </c>
      <c r="W436" t="n">
        <v>0.21</v>
      </c>
      <c r="X436" t="n">
        <v>0.78</v>
      </c>
      <c r="Y436" t="n">
        <v>1</v>
      </c>
      <c r="Z436" t="n">
        <v>10</v>
      </c>
    </row>
    <row r="437">
      <c r="A437" t="n">
        <v>13</v>
      </c>
      <c r="B437" t="n">
        <v>60</v>
      </c>
      <c r="C437" t="inlineStr">
        <is>
          <t xml:space="preserve">CONCLUIDO	</t>
        </is>
      </c>
      <c r="D437" t="n">
        <v>4.806</v>
      </c>
      <c r="E437" t="n">
        <v>20.81</v>
      </c>
      <c r="F437" t="n">
        <v>18.01</v>
      </c>
      <c r="G437" t="n">
        <v>41.56</v>
      </c>
      <c r="H437" t="n">
        <v>0.58</v>
      </c>
      <c r="I437" t="n">
        <v>26</v>
      </c>
      <c r="J437" t="n">
        <v>128.92</v>
      </c>
      <c r="K437" t="n">
        <v>45</v>
      </c>
      <c r="L437" t="n">
        <v>4.25</v>
      </c>
      <c r="M437" t="n">
        <v>22</v>
      </c>
      <c r="N437" t="n">
        <v>19.68</v>
      </c>
      <c r="O437" t="n">
        <v>16134.46</v>
      </c>
      <c r="P437" t="n">
        <v>147.99</v>
      </c>
      <c r="Q437" t="n">
        <v>1319.13</v>
      </c>
      <c r="R437" t="n">
        <v>85.06</v>
      </c>
      <c r="S437" t="n">
        <v>59.92</v>
      </c>
      <c r="T437" t="n">
        <v>12406.24</v>
      </c>
      <c r="U437" t="n">
        <v>0.7</v>
      </c>
      <c r="V437" t="n">
        <v>0.9399999999999999</v>
      </c>
      <c r="W437" t="n">
        <v>0.19</v>
      </c>
      <c r="X437" t="n">
        <v>0.73</v>
      </c>
      <c r="Y437" t="n">
        <v>1</v>
      </c>
      <c r="Z437" t="n">
        <v>10</v>
      </c>
    </row>
    <row r="438">
      <c r="A438" t="n">
        <v>14</v>
      </c>
      <c r="B438" t="n">
        <v>60</v>
      </c>
      <c r="C438" t="inlineStr">
        <is>
          <t xml:space="preserve">CONCLUIDO	</t>
        </is>
      </c>
      <c r="D438" t="n">
        <v>4.811</v>
      </c>
      <c r="E438" t="n">
        <v>20.79</v>
      </c>
      <c r="F438" t="n">
        <v>18.01</v>
      </c>
      <c r="G438" t="n">
        <v>43.24</v>
      </c>
      <c r="H438" t="n">
        <v>0.62</v>
      </c>
      <c r="I438" t="n">
        <v>25</v>
      </c>
      <c r="J438" t="n">
        <v>129.25</v>
      </c>
      <c r="K438" t="n">
        <v>45</v>
      </c>
      <c r="L438" t="n">
        <v>4.5</v>
      </c>
      <c r="M438" t="n">
        <v>18</v>
      </c>
      <c r="N438" t="n">
        <v>19.76</v>
      </c>
      <c r="O438" t="n">
        <v>16175.36</v>
      </c>
      <c r="P438" t="n">
        <v>145.05</v>
      </c>
      <c r="Q438" t="n">
        <v>1319.2</v>
      </c>
      <c r="R438" t="n">
        <v>84.62</v>
      </c>
      <c r="S438" t="n">
        <v>59.92</v>
      </c>
      <c r="T438" t="n">
        <v>12191.91</v>
      </c>
      <c r="U438" t="n">
        <v>0.71</v>
      </c>
      <c r="V438" t="n">
        <v>0.9399999999999999</v>
      </c>
      <c r="W438" t="n">
        <v>0.21</v>
      </c>
      <c r="X438" t="n">
        <v>0.74</v>
      </c>
      <c r="Y438" t="n">
        <v>1</v>
      </c>
      <c r="Z438" t="n">
        <v>10</v>
      </c>
    </row>
    <row r="439">
      <c r="A439" t="n">
        <v>15</v>
      </c>
      <c r="B439" t="n">
        <v>60</v>
      </c>
      <c r="C439" t="inlineStr">
        <is>
          <t xml:space="preserve">CONCLUIDO	</t>
        </is>
      </c>
      <c r="D439" t="n">
        <v>4.8253</v>
      </c>
      <c r="E439" t="n">
        <v>20.72</v>
      </c>
      <c r="F439" t="n">
        <v>17.98</v>
      </c>
      <c r="G439" t="n">
        <v>44.95</v>
      </c>
      <c r="H439" t="n">
        <v>0.65</v>
      </c>
      <c r="I439" t="n">
        <v>24</v>
      </c>
      <c r="J439" t="n">
        <v>129.59</v>
      </c>
      <c r="K439" t="n">
        <v>45</v>
      </c>
      <c r="L439" t="n">
        <v>4.75</v>
      </c>
      <c r="M439" t="n">
        <v>5</v>
      </c>
      <c r="N439" t="n">
        <v>19.84</v>
      </c>
      <c r="O439" t="n">
        <v>16216.29</v>
      </c>
      <c r="P439" t="n">
        <v>143.3</v>
      </c>
      <c r="Q439" t="n">
        <v>1319.14</v>
      </c>
      <c r="R439" t="n">
        <v>82.8</v>
      </c>
      <c r="S439" t="n">
        <v>59.92</v>
      </c>
      <c r="T439" t="n">
        <v>11286.52</v>
      </c>
      <c r="U439" t="n">
        <v>0.72</v>
      </c>
      <c r="V439" t="n">
        <v>0.95</v>
      </c>
      <c r="W439" t="n">
        <v>0.23</v>
      </c>
      <c r="X439" t="n">
        <v>0.7</v>
      </c>
      <c r="Y439" t="n">
        <v>1</v>
      </c>
      <c r="Z439" t="n">
        <v>10</v>
      </c>
    </row>
    <row r="440">
      <c r="A440" t="n">
        <v>16</v>
      </c>
      <c r="B440" t="n">
        <v>60</v>
      </c>
      <c r="C440" t="inlineStr">
        <is>
          <t xml:space="preserve">CONCLUIDO	</t>
        </is>
      </c>
      <c r="D440" t="n">
        <v>4.8435</v>
      </c>
      <c r="E440" t="n">
        <v>20.65</v>
      </c>
      <c r="F440" t="n">
        <v>17.93</v>
      </c>
      <c r="G440" t="n">
        <v>46.76</v>
      </c>
      <c r="H440" t="n">
        <v>0.68</v>
      </c>
      <c r="I440" t="n">
        <v>23</v>
      </c>
      <c r="J440" t="n">
        <v>129.92</v>
      </c>
      <c r="K440" t="n">
        <v>45</v>
      </c>
      <c r="L440" t="n">
        <v>5</v>
      </c>
      <c r="M440" t="n">
        <v>0</v>
      </c>
      <c r="N440" t="n">
        <v>19.92</v>
      </c>
      <c r="O440" t="n">
        <v>16257.24</v>
      </c>
      <c r="P440" t="n">
        <v>142.67</v>
      </c>
      <c r="Q440" t="n">
        <v>1319.26</v>
      </c>
      <c r="R440" t="n">
        <v>80.8</v>
      </c>
      <c r="S440" t="n">
        <v>59.92</v>
      </c>
      <c r="T440" t="n">
        <v>10289.34</v>
      </c>
      <c r="U440" t="n">
        <v>0.74</v>
      </c>
      <c r="V440" t="n">
        <v>0.95</v>
      </c>
      <c r="W440" t="n">
        <v>0.23</v>
      </c>
      <c r="X440" t="n">
        <v>0.65</v>
      </c>
      <c r="Y440" t="n">
        <v>1</v>
      </c>
      <c r="Z440" t="n">
        <v>10</v>
      </c>
    </row>
    <row r="441">
      <c r="A441" t="n">
        <v>0</v>
      </c>
      <c r="B441" t="n">
        <v>135</v>
      </c>
      <c r="C441" t="inlineStr">
        <is>
          <t xml:space="preserve">CONCLUIDO	</t>
        </is>
      </c>
      <c r="D441" t="n">
        <v>2.1221</v>
      </c>
      <c r="E441" t="n">
        <v>47.12</v>
      </c>
      <c r="F441" t="n">
        <v>27.38</v>
      </c>
      <c r="G441" t="n">
        <v>4.92</v>
      </c>
      <c r="H441" t="n">
        <v>0.07000000000000001</v>
      </c>
      <c r="I441" t="n">
        <v>334</v>
      </c>
      <c r="J441" t="n">
        <v>263.32</v>
      </c>
      <c r="K441" t="n">
        <v>59.89</v>
      </c>
      <c r="L441" t="n">
        <v>1</v>
      </c>
      <c r="M441" t="n">
        <v>332</v>
      </c>
      <c r="N441" t="n">
        <v>67.43000000000001</v>
      </c>
      <c r="O441" t="n">
        <v>32710.1</v>
      </c>
      <c r="P441" t="n">
        <v>458.9</v>
      </c>
      <c r="Q441" t="n">
        <v>1319.82</v>
      </c>
      <c r="R441" t="n">
        <v>391.35</v>
      </c>
      <c r="S441" t="n">
        <v>59.92</v>
      </c>
      <c r="T441" t="n">
        <v>164007.7</v>
      </c>
      <c r="U441" t="n">
        <v>0.15</v>
      </c>
      <c r="V441" t="n">
        <v>0.62</v>
      </c>
      <c r="W441" t="n">
        <v>0.7</v>
      </c>
      <c r="X441" t="n">
        <v>10.1</v>
      </c>
      <c r="Y441" t="n">
        <v>1</v>
      </c>
      <c r="Z441" t="n">
        <v>10</v>
      </c>
    </row>
    <row r="442">
      <c r="A442" t="n">
        <v>1</v>
      </c>
      <c r="B442" t="n">
        <v>135</v>
      </c>
      <c r="C442" t="inlineStr">
        <is>
          <t xml:space="preserve">CONCLUIDO	</t>
        </is>
      </c>
      <c r="D442" t="n">
        <v>2.5607</v>
      </c>
      <c r="E442" t="n">
        <v>39.05</v>
      </c>
      <c r="F442" t="n">
        <v>24.27</v>
      </c>
      <c r="G442" t="n">
        <v>6.17</v>
      </c>
      <c r="H442" t="n">
        <v>0.08</v>
      </c>
      <c r="I442" t="n">
        <v>236</v>
      </c>
      <c r="J442" t="n">
        <v>263.79</v>
      </c>
      <c r="K442" t="n">
        <v>59.89</v>
      </c>
      <c r="L442" t="n">
        <v>1.25</v>
      </c>
      <c r="M442" t="n">
        <v>234</v>
      </c>
      <c r="N442" t="n">
        <v>67.65000000000001</v>
      </c>
      <c r="O442" t="n">
        <v>32767.75</v>
      </c>
      <c r="P442" t="n">
        <v>405.3</v>
      </c>
      <c r="Q442" t="n">
        <v>1319.6</v>
      </c>
      <c r="R442" t="n">
        <v>289.41</v>
      </c>
      <c r="S442" t="n">
        <v>59.92</v>
      </c>
      <c r="T442" t="n">
        <v>113527.54</v>
      </c>
      <c r="U442" t="n">
        <v>0.21</v>
      </c>
      <c r="V442" t="n">
        <v>0.7</v>
      </c>
      <c r="W442" t="n">
        <v>0.54</v>
      </c>
      <c r="X442" t="n">
        <v>6.99</v>
      </c>
      <c r="Y442" t="n">
        <v>1</v>
      </c>
      <c r="Z442" t="n">
        <v>10</v>
      </c>
    </row>
    <row r="443">
      <c r="A443" t="n">
        <v>2</v>
      </c>
      <c r="B443" t="n">
        <v>135</v>
      </c>
      <c r="C443" t="inlineStr">
        <is>
          <t xml:space="preserve">CONCLUIDO	</t>
        </is>
      </c>
      <c r="D443" t="n">
        <v>2.8859</v>
      </c>
      <c r="E443" t="n">
        <v>34.65</v>
      </c>
      <c r="F443" t="n">
        <v>22.6</v>
      </c>
      <c r="G443" t="n">
        <v>7.45</v>
      </c>
      <c r="H443" t="n">
        <v>0.1</v>
      </c>
      <c r="I443" t="n">
        <v>182</v>
      </c>
      <c r="J443" t="n">
        <v>264.25</v>
      </c>
      <c r="K443" t="n">
        <v>59.89</v>
      </c>
      <c r="L443" t="n">
        <v>1.5</v>
      </c>
      <c r="M443" t="n">
        <v>180</v>
      </c>
      <c r="N443" t="n">
        <v>67.87</v>
      </c>
      <c r="O443" t="n">
        <v>32825.49</v>
      </c>
      <c r="P443" t="n">
        <v>376.19</v>
      </c>
      <c r="Q443" t="n">
        <v>1319.45</v>
      </c>
      <c r="R443" t="n">
        <v>234.29</v>
      </c>
      <c r="S443" t="n">
        <v>59.92</v>
      </c>
      <c r="T443" t="n">
        <v>86237.57000000001</v>
      </c>
      <c r="U443" t="n">
        <v>0.26</v>
      </c>
      <c r="V443" t="n">
        <v>0.75</v>
      </c>
      <c r="W443" t="n">
        <v>0.46</v>
      </c>
      <c r="X443" t="n">
        <v>5.31</v>
      </c>
      <c r="Y443" t="n">
        <v>1</v>
      </c>
      <c r="Z443" t="n">
        <v>10</v>
      </c>
    </row>
    <row r="444">
      <c r="A444" t="n">
        <v>3</v>
      </c>
      <c r="B444" t="n">
        <v>135</v>
      </c>
      <c r="C444" t="inlineStr">
        <is>
          <t xml:space="preserve">CONCLUIDO	</t>
        </is>
      </c>
      <c r="D444" t="n">
        <v>3.1247</v>
      </c>
      <c r="E444" t="n">
        <v>32</v>
      </c>
      <c r="F444" t="n">
        <v>21.62</v>
      </c>
      <c r="G444" t="n">
        <v>8.699999999999999</v>
      </c>
      <c r="H444" t="n">
        <v>0.12</v>
      </c>
      <c r="I444" t="n">
        <v>149</v>
      </c>
      <c r="J444" t="n">
        <v>264.72</v>
      </c>
      <c r="K444" t="n">
        <v>59.89</v>
      </c>
      <c r="L444" t="n">
        <v>1.75</v>
      </c>
      <c r="M444" t="n">
        <v>147</v>
      </c>
      <c r="N444" t="n">
        <v>68.09</v>
      </c>
      <c r="O444" t="n">
        <v>32883.31</v>
      </c>
      <c r="P444" t="n">
        <v>358.74</v>
      </c>
      <c r="Q444" t="n">
        <v>1319.43</v>
      </c>
      <c r="R444" t="n">
        <v>202.4</v>
      </c>
      <c r="S444" t="n">
        <v>59.92</v>
      </c>
      <c r="T444" t="n">
        <v>70459.58</v>
      </c>
      <c r="U444" t="n">
        <v>0.3</v>
      </c>
      <c r="V444" t="n">
        <v>0.79</v>
      </c>
      <c r="W444" t="n">
        <v>0.4</v>
      </c>
      <c r="X444" t="n">
        <v>4.34</v>
      </c>
      <c r="Y444" t="n">
        <v>1</v>
      </c>
      <c r="Z444" t="n">
        <v>10</v>
      </c>
    </row>
    <row r="445">
      <c r="A445" t="n">
        <v>4</v>
      </c>
      <c r="B445" t="n">
        <v>135</v>
      </c>
      <c r="C445" t="inlineStr">
        <is>
          <t xml:space="preserve">CONCLUIDO	</t>
        </is>
      </c>
      <c r="D445" t="n">
        <v>3.3183</v>
      </c>
      <c r="E445" t="n">
        <v>30.14</v>
      </c>
      <c r="F445" t="n">
        <v>20.91</v>
      </c>
      <c r="G445" t="n">
        <v>9.960000000000001</v>
      </c>
      <c r="H445" t="n">
        <v>0.13</v>
      </c>
      <c r="I445" t="n">
        <v>126</v>
      </c>
      <c r="J445" t="n">
        <v>265.19</v>
      </c>
      <c r="K445" t="n">
        <v>59.89</v>
      </c>
      <c r="L445" t="n">
        <v>2</v>
      </c>
      <c r="M445" t="n">
        <v>124</v>
      </c>
      <c r="N445" t="n">
        <v>68.31</v>
      </c>
      <c r="O445" t="n">
        <v>32941.21</v>
      </c>
      <c r="P445" t="n">
        <v>345.99</v>
      </c>
      <c r="Q445" t="n">
        <v>1319.32</v>
      </c>
      <c r="R445" t="n">
        <v>179.19</v>
      </c>
      <c r="S445" t="n">
        <v>59.92</v>
      </c>
      <c r="T445" t="n">
        <v>58969.25</v>
      </c>
      <c r="U445" t="n">
        <v>0.33</v>
      </c>
      <c r="V445" t="n">
        <v>0.8100000000000001</v>
      </c>
      <c r="W445" t="n">
        <v>0.37</v>
      </c>
      <c r="X445" t="n">
        <v>3.63</v>
      </c>
      <c r="Y445" t="n">
        <v>1</v>
      </c>
      <c r="Z445" t="n">
        <v>10</v>
      </c>
    </row>
    <row r="446">
      <c r="A446" t="n">
        <v>5</v>
      </c>
      <c r="B446" t="n">
        <v>135</v>
      </c>
      <c r="C446" t="inlineStr">
        <is>
          <t xml:space="preserve">CONCLUIDO	</t>
        </is>
      </c>
      <c r="D446" t="n">
        <v>3.4781</v>
      </c>
      <c r="E446" t="n">
        <v>28.75</v>
      </c>
      <c r="F446" t="n">
        <v>20.39</v>
      </c>
      <c r="G446" t="n">
        <v>11.22</v>
      </c>
      <c r="H446" t="n">
        <v>0.15</v>
      </c>
      <c r="I446" t="n">
        <v>109</v>
      </c>
      <c r="J446" t="n">
        <v>265.66</v>
      </c>
      <c r="K446" t="n">
        <v>59.89</v>
      </c>
      <c r="L446" t="n">
        <v>2.25</v>
      </c>
      <c r="M446" t="n">
        <v>107</v>
      </c>
      <c r="N446" t="n">
        <v>68.53</v>
      </c>
      <c r="O446" t="n">
        <v>32999.19</v>
      </c>
      <c r="P446" t="n">
        <v>336.33</v>
      </c>
      <c r="Q446" t="n">
        <v>1319.22</v>
      </c>
      <c r="R446" t="n">
        <v>162</v>
      </c>
      <c r="S446" t="n">
        <v>59.92</v>
      </c>
      <c r="T446" t="n">
        <v>50459.89</v>
      </c>
      <c r="U446" t="n">
        <v>0.37</v>
      </c>
      <c r="V446" t="n">
        <v>0.83</v>
      </c>
      <c r="W446" t="n">
        <v>0.34</v>
      </c>
      <c r="X446" t="n">
        <v>3.11</v>
      </c>
      <c r="Y446" t="n">
        <v>1</v>
      </c>
      <c r="Z446" t="n">
        <v>10</v>
      </c>
    </row>
    <row r="447">
      <c r="A447" t="n">
        <v>6</v>
      </c>
      <c r="B447" t="n">
        <v>135</v>
      </c>
      <c r="C447" t="inlineStr">
        <is>
          <t xml:space="preserve">CONCLUIDO	</t>
        </is>
      </c>
      <c r="D447" t="n">
        <v>3.6107</v>
      </c>
      <c r="E447" t="n">
        <v>27.7</v>
      </c>
      <c r="F447" t="n">
        <v>19.99</v>
      </c>
      <c r="G447" t="n">
        <v>12.49</v>
      </c>
      <c r="H447" t="n">
        <v>0.17</v>
      </c>
      <c r="I447" t="n">
        <v>96</v>
      </c>
      <c r="J447" t="n">
        <v>266.13</v>
      </c>
      <c r="K447" t="n">
        <v>59.89</v>
      </c>
      <c r="L447" t="n">
        <v>2.5</v>
      </c>
      <c r="M447" t="n">
        <v>94</v>
      </c>
      <c r="N447" t="n">
        <v>68.75</v>
      </c>
      <c r="O447" t="n">
        <v>33057.26</v>
      </c>
      <c r="P447" t="n">
        <v>328.74</v>
      </c>
      <c r="Q447" t="n">
        <v>1319.33</v>
      </c>
      <c r="R447" t="n">
        <v>149.1</v>
      </c>
      <c r="S447" t="n">
        <v>59.92</v>
      </c>
      <c r="T447" t="n">
        <v>44073.73</v>
      </c>
      <c r="U447" t="n">
        <v>0.4</v>
      </c>
      <c r="V447" t="n">
        <v>0.85</v>
      </c>
      <c r="W447" t="n">
        <v>0.31</v>
      </c>
      <c r="X447" t="n">
        <v>2.71</v>
      </c>
      <c r="Y447" t="n">
        <v>1</v>
      </c>
      <c r="Z447" t="n">
        <v>10</v>
      </c>
    </row>
    <row r="448">
      <c r="A448" t="n">
        <v>7</v>
      </c>
      <c r="B448" t="n">
        <v>135</v>
      </c>
      <c r="C448" t="inlineStr">
        <is>
          <t xml:space="preserve">CONCLUIDO	</t>
        </is>
      </c>
      <c r="D448" t="n">
        <v>3.7155</v>
      </c>
      <c r="E448" t="n">
        <v>26.91</v>
      </c>
      <c r="F448" t="n">
        <v>19.71</v>
      </c>
      <c r="G448" t="n">
        <v>13.75</v>
      </c>
      <c r="H448" t="n">
        <v>0.18</v>
      </c>
      <c r="I448" t="n">
        <v>86</v>
      </c>
      <c r="J448" t="n">
        <v>266.6</v>
      </c>
      <c r="K448" t="n">
        <v>59.89</v>
      </c>
      <c r="L448" t="n">
        <v>2.75</v>
      </c>
      <c r="M448" t="n">
        <v>84</v>
      </c>
      <c r="N448" t="n">
        <v>68.97</v>
      </c>
      <c r="O448" t="n">
        <v>33115.41</v>
      </c>
      <c r="P448" t="n">
        <v>323.2</v>
      </c>
      <c r="Q448" t="n">
        <v>1319.49</v>
      </c>
      <c r="R448" t="n">
        <v>139.95</v>
      </c>
      <c r="S448" t="n">
        <v>59.92</v>
      </c>
      <c r="T448" t="n">
        <v>39548.56</v>
      </c>
      <c r="U448" t="n">
        <v>0.43</v>
      </c>
      <c r="V448" t="n">
        <v>0.86</v>
      </c>
      <c r="W448" t="n">
        <v>0.3</v>
      </c>
      <c r="X448" t="n">
        <v>2.43</v>
      </c>
      <c r="Y448" t="n">
        <v>1</v>
      </c>
      <c r="Z448" t="n">
        <v>10</v>
      </c>
    </row>
    <row r="449">
      <c r="A449" t="n">
        <v>8</v>
      </c>
      <c r="B449" t="n">
        <v>135</v>
      </c>
      <c r="C449" t="inlineStr">
        <is>
          <t xml:space="preserve">CONCLUIDO	</t>
        </is>
      </c>
      <c r="D449" t="n">
        <v>3.8202</v>
      </c>
      <c r="E449" t="n">
        <v>26.18</v>
      </c>
      <c r="F449" t="n">
        <v>19.43</v>
      </c>
      <c r="G449" t="n">
        <v>15.14</v>
      </c>
      <c r="H449" t="n">
        <v>0.2</v>
      </c>
      <c r="I449" t="n">
        <v>77</v>
      </c>
      <c r="J449" t="n">
        <v>267.08</v>
      </c>
      <c r="K449" t="n">
        <v>59.89</v>
      </c>
      <c r="L449" t="n">
        <v>3</v>
      </c>
      <c r="M449" t="n">
        <v>75</v>
      </c>
      <c r="N449" t="n">
        <v>69.19</v>
      </c>
      <c r="O449" t="n">
        <v>33173.65</v>
      </c>
      <c r="P449" t="n">
        <v>317.58</v>
      </c>
      <c r="Q449" t="n">
        <v>1319.31</v>
      </c>
      <c r="R449" t="n">
        <v>130.93</v>
      </c>
      <c r="S449" t="n">
        <v>59.92</v>
      </c>
      <c r="T449" t="n">
        <v>35085.77</v>
      </c>
      <c r="U449" t="n">
        <v>0.46</v>
      </c>
      <c r="V449" t="n">
        <v>0.87</v>
      </c>
      <c r="W449" t="n">
        <v>0.28</v>
      </c>
      <c r="X449" t="n">
        <v>2.15</v>
      </c>
      <c r="Y449" t="n">
        <v>1</v>
      </c>
      <c r="Z449" t="n">
        <v>10</v>
      </c>
    </row>
    <row r="450">
      <c r="A450" t="n">
        <v>9</v>
      </c>
      <c r="B450" t="n">
        <v>135</v>
      </c>
      <c r="C450" t="inlineStr">
        <is>
          <t xml:space="preserve">CONCLUIDO	</t>
        </is>
      </c>
      <c r="D450" t="n">
        <v>3.8892</v>
      </c>
      <c r="E450" t="n">
        <v>25.71</v>
      </c>
      <c r="F450" t="n">
        <v>19.27</v>
      </c>
      <c r="G450" t="n">
        <v>16.28</v>
      </c>
      <c r="H450" t="n">
        <v>0.22</v>
      </c>
      <c r="I450" t="n">
        <v>71</v>
      </c>
      <c r="J450" t="n">
        <v>267.55</v>
      </c>
      <c r="K450" t="n">
        <v>59.89</v>
      </c>
      <c r="L450" t="n">
        <v>3.25</v>
      </c>
      <c r="M450" t="n">
        <v>69</v>
      </c>
      <c r="N450" t="n">
        <v>69.41</v>
      </c>
      <c r="O450" t="n">
        <v>33231.97</v>
      </c>
      <c r="P450" t="n">
        <v>314.19</v>
      </c>
      <c r="Q450" t="n">
        <v>1319.13</v>
      </c>
      <c r="R450" t="n">
        <v>125.34</v>
      </c>
      <c r="S450" t="n">
        <v>59.92</v>
      </c>
      <c r="T450" t="n">
        <v>32319.5</v>
      </c>
      <c r="U450" t="n">
        <v>0.48</v>
      </c>
      <c r="V450" t="n">
        <v>0.88</v>
      </c>
      <c r="W450" t="n">
        <v>0.28</v>
      </c>
      <c r="X450" t="n">
        <v>1.99</v>
      </c>
      <c r="Y450" t="n">
        <v>1</v>
      </c>
      <c r="Z450" t="n">
        <v>10</v>
      </c>
    </row>
    <row r="451">
      <c r="A451" t="n">
        <v>10</v>
      </c>
      <c r="B451" t="n">
        <v>135</v>
      </c>
      <c r="C451" t="inlineStr">
        <is>
          <t xml:space="preserve">CONCLUIDO	</t>
        </is>
      </c>
      <c r="D451" t="n">
        <v>3.966</v>
      </c>
      <c r="E451" t="n">
        <v>25.21</v>
      </c>
      <c r="F451" t="n">
        <v>19.07</v>
      </c>
      <c r="G451" t="n">
        <v>17.61</v>
      </c>
      <c r="H451" t="n">
        <v>0.23</v>
      </c>
      <c r="I451" t="n">
        <v>65</v>
      </c>
      <c r="J451" t="n">
        <v>268.02</v>
      </c>
      <c r="K451" t="n">
        <v>59.89</v>
      </c>
      <c r="L451" t="n">
        <v>3.5</v>
      </c>
      <c r="M451" t="n">
        <v>63</v>
      </c>
      <c r="N451" t="n">
        <v>69.64</v>
      </c>
      <c r="O451" t="n">
        <v>33290.38</v>
      </c>
      <c r="P451" t="n">
        <v>309.95</v>
      </c>
      <c r="Q451" t="n">
        <v>1319.19</v>
      </c>
      <c r="R451" t="n">
        <v>119.06</v>
      </c>
      <c r="S451" t="n">
        <v>59.92</v>
      </c>
      <c r="T451" t="n">
        <v>29210.31</v>
      </c>
      <c r="U451" t="n">
        <v>0.5</v>
      </c>
      <c r="V451" t="n">
        <v>0.89</v>
      </c>
      <c r="W451" t="n">
        <v>0.27</v>
      </c>
      <c r="X451" t="n">
        <v>1.8</v>
      </c>
      <c r="Y451" t="n">
        <v>1</v>
      </c>
      <c r="Z451" t="n">
        <v>10</v>
      </c>
    </row>
    <row r="452">
      <c r="A452" t="n">
        <v>11</v>
      </c>
      <c r="B452" t="n">
        <v>135</v>
      </c>
      <c r="C452" t="inlineStr">
        <is>
          <t xml:space="preserve">CONCLUIDO	</t>
        </is>
      </c>
      <c r="D452" t="n">
        <v>4.0318</v>
      </c>
      <c r="E452" t="n">
        <v>24.8</v>
      </c>
      <c r="F452" t="n">
        <v>18.92</v>
      </c>
      <c r="G452" t="n">
        <v>18.92</v>
      </c>
      <c r="H452" t="n">
        <v>0.25</v>
      </c>
      <c r="I452" t="n">
        <v>60</v>
      </c>
      <c r="J452" t="n">
        <v>268.5</v>
      </c>
      <c r="K452" t="n">
        <v>59.89</v>
      </c>
      <c r="L452" t="n">
        <v>3.75</v>
      </c>
      <c r="M452" t="n">
        <v>58</v>
      </c>
      <c r="N452" t="n">
        <v>69.86</v>
      </c>
      <c r="O452" t="n">
        <v>33348.87</v>
      </c>
      <c r="P452" t="n">
        <v>306.4</v>
      </c>
      <c r="Q452" t="n">
        <v>1319.42</v>
      </c>
      <c r="R452" t="n">
        <v>113.52</v>
      </c>
      <c r="S452" t="n">
        <v>59.92</v>
      </c>
      <c r="T452" t="n">
        <v>26462.71</v>
      </c>
      <c r="U452" t="n">
        <v>0.53</v>
      </c>
      <c r="V452" t="n">
        <v>0.9</v>
      </c>
      <c r="W452" t="n">
        <v>0.26</v>
      </c>
      <c r="X452" t="n">
        <v>1.64</v>
      </c>
      <c r="Y452" t="n">
        <v>1</v>
      </c>
      <c r="Z452" t="n">
        <v>10</v>
      </c>
    </row>
    <row r="453">
      <c r="A453" t="n">
        <v>12</v>
      </c>
      <c r="B453" t="n">
        <v>135</v>
      </c>
      <c r="C453" t="inlineStr">
        <is>
          <t xml:space="preserve">CONCLUIDO	</t>
        </is>
      </c>
      <c r="D453" t="n">
        <v>4.118</v>
      </c>
      <c r="E453" t="n">
        <v>24.28</v>
      </c>
      <c r="F453" t="n">
        <v>18.65</v>
      </c>
      <c r="G453" t="n">
        <v>20.35</v>
      </c>
      <c r="H453" t="n">
        <v>0.26</v>
      </c>
      <c r="I453" t="n">
        <v>55</v>
      </c>
      <c r="J453" t="n">
        <v>268.97</v>
      </c>
      <c r="K453" t="n">
        <v>59.89</v>
      </c>
      <c r="L453" t="n">
        <v>4</v>
      </c>
      <c r="M453" t="n">
        <v>53</v>
      </c>
      <c r="N453" t="n">
        <v>70.09</v>
      </c>
      <c r="O453" t="n">
        <v>33407.45</v>
      </c>
      <c r="P453" t="n">
        <v>301.02</v>
      </c>
      <c r="Q453" t="n">
        <v>1319.17</v>
      </c>
      <c r="R453" t="n">
        <v>104.75</v>
      </c>
      <c r="S453" t="n">
        <v>59.92</v>
      </c>
      <c r="T453" t="n">
        <v>22103.17</v>
      </c>
      <c r="U453" t="n">
        <v>0.57</v>
      </c>
      <c r="V453" t="n">
        <v>0.91</v>
      </c>
      <c r="W453" t="n">
        <v>0.25</v>
      </c>
      <c r="X453" t="n">
        <v>1.37</v>
      </c>
      <c r="Y453" t="n">
        <v>1</v>
      </c>
      <c r="Z453" t="n">
        <v>10</v>
      </c>
    </row>
    <row r="454">
      <c r="A454" t="n">
        <v>13</v>
      </c>
      <c r="B454" t="n">
        <v>135</v>
      </c>
      <c r="C454" t="inlineStr">
        <is>
          <t xml:space="preserve">CONCLUIDO	</t>
        </is>
      </c>
      <c r="D454" t="n">
        <v>4.1545</v>
      </c>
      <c r="E454" t="n">
        <v>24.07</v>
      </c>
      <c r="F454" t="n">
        <v>18.59</v>
      </c>
      <c r="G454" t="n">
        <v>21.45</v>
      </c>
      <c r="H454" t="n">
        <v>0.28</v>
      </c>
      <c r="I454" t="n">
        <v>52</v>
      </c>
      <c r="J454" t="n">
        <v>269.45</v>
      </c>
      <c r="K454" t="n">
        <v>59.89</v>
      </c>
      <c r="L454" t="n">
        <v>4.25</v>
      </c>
      <c r="M454" t="n">
        <v>50</v>
      </c>
      <c r="N454" t="n">
        <v>70.31</v>
      </c>
      <c r="O454" t="n">
        <v>33466.11</v>
      </c>
      <c r="P454" t="n">
        <v>299.2</v>
      </c>
      <c r="Q454" t="n">
        <v>1319.19</v>
      </c>
      <c r="R454" t="n">
        <v>103.68</v>
      </c>
      <c r="S454" t="n">
        <v>59.92</v>
      </c>
      <c r="T454" t="n">
        <v>21584.35</v>
      </c>
      <c r="U454" t="n">
        <v>0.58</v>
      </c>
      <c r="V454" t="n">
        <v>0.91</v>
      </c>
      <c r="W454" t="n">
        <v>0.23</v>
      </c>
      <c r="X454" t="n">
        <v>1.31</v>
      </c>
      <c r="Y454" t="n">
        <v>1</v>
      </c>
      <c r="Z454" t="n">
        <v>10</v>
      </c>
    </row>
    <row r="455">
      <c r="A455" t="n">
        <v>14</v>
      </c>
      <c r="B455" t="n">
        <v>135</v>
      </c>
      <c r="C455" t="inlineStr">
        <is>
          <t xml:space="preserve">CONCLUIDO	</t>
        </is>
      </c>
      <c r="D455" t="n">
        <v>4.1087</v>
      </c>
      <c r="E455" t="n">
        <v>24.34</v>
      </c>
      <c r="F455" t="n">
        <v>18.96</v>
      </c>
      <c r="G455" t="n">
        <v>22.75</v>
      </c>
      <c r="H455" t="n">
        <v>0.3</v>
      </c>
      <c r="I455" t="n">
        <v>50</v>
      </c>
      <c r="J455" t="n">
        <v>269.92</v>
      </c>
      <c r="K455" t="n">
        <v>59.89</v>
      </c>
      <c r="L455" t="n">
        <v>4.5</v>
      </c>
      <c r="M455" t="n">
        <v>48</v>
      </c>
      <c r="N455" t="n">
        <v>70.54000000000001</v>
      </c>
      <c r="O455" t="n">
        <v>33524.86</v>
      </c>
      <c r="P455" t="n">
        <v>304.75</v>
      </c>
      <c r="Q455" t="n">
        <v>1319.3</v>
      </c>
      <c r="R455" t="n">
        <v>116.87</v>
      </c>
      <c r="S455" t="n">
        <v>59.92</v>
      </c>
      <c r="T455" t="n">
        <v>28187.86</v>
      </c>
      <c r="U455" t="n">
        <v>0.51</v>
      </c>
      <c r="V455" t="n">
        <v>0.9</v>
      </c>
      <c r="W455" t="n">
        <v>0.23</v>
      </c>
      <c r="X455" t="n">
        <v>1.68</v>
      </c>
      <c r="Y455" t="n">
        <v>1</v>
      </c>
      <c r="Z455" t="n">
        <v>10</v>
      </c>
    </row>
    <row r="456">
      <c r="A456" t="n">
        <v>15</v>
      </c>
      <c r="B456" t="n">
        <v>135</v>
      </c>
      <c r="C456" t="inlineStr">
        <is>
          <t xml:space="preserve">CONCLUIDO	</t>
        </is>
      </c>
      <c r="D456" t="n">
        <v>4.2008</v>
      </c>
      <c r="E456" t="n">
        <v>23.8</v>
      </c>
      <c r="F456" t="n">
        <v>18.63</v>
      </c>
      <c r="G456" t="n">
        <v>24.3</v>
      </c>
      <c r="H456" t="n">
        <v>0.31</v>
      </c>
      <c r="I456" t="n">
        <v>46</v>
      </c>
      <c r="J456" t="n">
        <v>270.4</v>
      </c>
      <c r="K456" t="n">
        <v>59.89</v>
      </c>
      <c r="L456" t="n">
        <v>4.75</v>
      </c>
      <c r="M456" t="n">
        <v>44</v>
      </c>
      <c r="N456" t="n">
        <v>70.76000000000001</v>
      </c>
      <c r="O456" t="n">
        <v>33583.7</v>
      </c>
      <c r="P456" t="n">
        <v>298.15</v>
      </c>
      <c r="Q456" t="n">
        <v>1319.12</v>
      </c>
      <c r="R456" t="n">
        <v>104.69</v>
      </c>
      <c r="S456" t="n">
        <v>59.92</v>
      </c>
      <c r="T456" t="n">
        <v>22120.27</v>
      </c>
      <c r="U456" t="n">
        <v>0.57</v>
      </c>
      <c r="V456" t="n">
        <v>0.91</v>
      </c>
      <c r="W456" t="n">
        <v>0.24</v>
      </c>
      <c r="X456" t="n">
        <v>1.35</v>
      </c>
      <c r="Y456" t="n">
        <v>1</v>
      </c>
      <c r="Z456" t="n">
        <v>10</v>
      </c>
    </row>
    <row r="457">
      <c r="A457" t="n">
        <v>16</v>
      </c>
      <c r="B457" t="n">
        <v>135</v>
      </c>
      <c r="C457" t="inlineStr">
        <is>
          <t xml:space="preserve">CONCLUIDO	</t>
        </is>
      </c>
      <c r="D457" t="n">
        <v>4.2331</v>
      </c>
      <c r="E457" t="n">
        <v>23.62</v>
      </c>
      <c r="F457" t="n">
        <v>18.55</v>
      </c>
      <c r="G457" t="n">
        <v>25.29</v>
      </c>
      <c r="H457" t="n">
        <v>0.33</v>
      </c>
      <c r="I457" t="n">
        <v>44</v>
      </c>
      <c r="J457" t="n">
        <v>270.88</v>
      </c>
      <c r="K457" t="n">
        <v>59.89</v>
      </c>
      <c r="L457" t="n">
        <v>5</v>
      </c>
      <c r="M457" t="n">
        <v>42</v>
      </c>
      <c r="N457" t="n">
        <v>70.98999999999999</v>
      </c>
      <c r="O457" t="n">
        <v>33642.62</v>
      </c>
      <c r="P457" t="n">
        <v>296.05</v>
      </c>
      <c r="Q457" t="n">
        <v>1319.17</v>
      </c>
      <c r="R457" t="n">
        <v>102.17</v>
      </c>
      <c r="S457" t="n">
        <v>59.92</v>
      </c>
      <c r="T457" t="n">
        <v>20868.7</v>
      </c>
      <c r="U457" t="n">
        <v>0.59</v>
      </c>
      <c r="V457" t="n">
        <v>0.92</v>
      </c>
      <c r="W457" t="n">
        <v>0.23</v>
      </c>
      <c r="X457" t="n">
        <v>1.27</v>
      </c>
      <c r="Y457" t="n">
        <v>1</v>
      </c>
      <c r="Z457" t="n">
        <v>10</v>
      </c>
    </row>
    <row r="458">
      <c r="A458" t="n">
        <v>17</v>
      </c>
      <c r="B458" t="n">
        <v>135</v>
      </c>
      <c r="C458" t="inlineStr">
        <is>
          <t xml:space="preserve">CONCLUIDO	</t>
        </is>
      </c>
      <c r="D458" t="n">
        <v>4.2631</v>
      </c>
      <c r="E458" t="n">
        <v>23.46</v>
      </c>
      <c r="F458" t="n">
        <v>18.48</v>
      </c>
      <c r="G458" t="n">
        <v>26.4</v>
      </c>
      <c r="H458" t="n">
        <v>0.34</v>
      </c>
      <c r="I458" t="n">
        <v>42</v>
      </c>
      <c r="J458" t="n">
        <v>271.36</v>
      </c>
      <c r="K458" t="n">
        <v>59.89</v>
      </c>
      <c r="L458" t="n">
        <v>5.25</v>
      </c>
      <c r="M458" t="n">
        <v>40</v>
      </c>
      <c r="N458" t="n">
        <v>71.22</v>
      </c>
      <c r="O458" t="n">
        <v>33701.64</v>
      </c>
      <c r="P458" t="n">
        <v>294.11</v>
      </c>
      <c r="Q458" t="n">
        <v>1319.18</v>
      </c>
      <c r="R458" t="n">
        <v>99.84</v>
      </c>
      <c r="S458" t="n">
        <v>59.92</v>
      </c>
      <c r="T458" t="n">
        <v>19716.07</v>
      </c>
      <c r="U458" t="n">
        <v>0.6</v>
      </c>
      <c r="V458" t="n">
        <v>0.92</v>
      </c>
      <c r="W458" t="n">
        <v>0.23</v>
      </c>
      <c r="X458" t="n">
        <v>1.2</v>
      </c>
      <c r="Y458" t="n">
        <v>1</v>
      </c>
      <c r="Z458" t="n">
        <v>10</v>
      </c>
    </row>
    <row r="459">
      <c r="A459" t="n">
        <v>18</v>
      </c>
      <c r="B459" t="n">
        <v>135</v>
      </c>
      <c r="C459" t="inlineStr">
        <is>
          <t xml:space="preserve">CONCLUIDO	</t>
        </is>
      </c>
      <c r="D459" t="n">
        <v>4.3115</v>
      </c>
      <c r="E459" t="n">
        <v>23.19</v>
      </c>
      <c r="F459" t="n">
        <v>18.37</v>
      </c>
      <c r="G459" t="n">
        <v>28.26</v>
      </c>
      <c r="H459" t="n">
        <v>0.36</v>
      </c>
      <c r="I459" t="n">
        <v>39</v>
      </c>
      <c r="J459" t="n">
        <v>271.84</v>
      </c>
      <c r="K459" t="n">
        <v>59.89</v>
      </c>
      <c r="L459" t="n">
        <v>5.5</v>
      </c>
      <c r="M459" t="n">
        <v>37</v>
      </c>
      <c r="N459" t="n">
        <v>71.45</v>
      </c>
      <c r="O459" t="n">
        <v>33760.74</v>
      </c>
      <c r="P459" t="n">
        <v>291.13</v>
      </c>
      <c r="Q459" t="n">
        <v>1319.14</v>
      </c>
      <c r="R459" t="n">
        <v>96.29000000000001</v>
      </c>
      <c r="S459" t="n">
        <v>59.92</v>
      </c>
      <c r="T459" t="n">
        <v>17956.93</v>
      </c>
      <c r="U459" t="n">
        <v>0.62</v>
      </c>
      <c r="V459" t="n">
        <v>0.93</v>
      </c>
      <c r="W459" t="n">
        <v>0.22</v>
      </c>
      <c r="X459" t="n">
        <v>1.09</v>
      </c>
      <c r="Y459" t="n">
        <v>1</v>
      </c>
      <c r="Z459" t="n">
        <v>10</v>
      </c>
    </row>
    <row r="460">
      <c r="A460" t="n">
        <v>19</v>
      </c>
      <c r="B460" t="n">
        <v>135</v>
      </c>
      <c r="C460" t="inlineStr">
        <is>
          <t xml:space="preserve">CONCLUIDO	</t>
        </is>
      </c>
      <c r="D460" t="n">
        <v>4.3242</v>
      </c>
      <c r="E460" t="n">
        <v>23.13</v>
      </c>
      <c r="F460" t="n">
        <v>18.35</v>
      </c>
      <c r="G460" t="n">
        <v>28.98</v>
      </c>
      <c r="H460" t="n">
        <v>0.38</v>
      </c>
      <c r="I460" t="n">
        <v>38</v>
      </c>
      <c r="J460" t="n">
        <v>272.32</v>
      </c>
      <c r="K460" t="n">
        <v>59.89</v>
      </c>
      <c r="L460" t="n">
        <v>5.75</v>
      </c>
      <c r="M460" t="n">
        <v>36</v>
      </c>
      <c r="N460" t="n">
        <v>71.68000000000001</v>
      </c>
      <c r="O460" t="n">
        <v>33820.05</v>
      </c>
      <c r="P460" t="n">
        <v>289.91</v>
      </c>
      <c r="Q460" t="n">
        <v>1319.13</v>
      </c>
      <c r="R460" t="n">
        <v>95.65000000000001</v>
      </c>
      <c r="S460" t="n">
        <v>59.92</v>
      </c>
      <c r="T460" t="n">
        <v>17640.44</v>
      </c>
      <c r="U460" t="n">
        <v>0.63</v>
      </c>
      <c r="V460" t="n">
        <v>0.93</v>
      </c>
      <c r="W460" t="n">
        <v>0.23</v>
      </c>
      <c r="X460" t="n">
        <v>1.07</v>
      </c>
      <c r="Y460" t="n">
        <v>1</v>
      </c>
      <c r="Z460" t="n">
        <v>10</v>
      </c>
    </row>
    <row r="461">
      <c r="A461" t="n">
        <v>20</v>
      </c>
      <c r="B461" t="n">
        <v>135</v>
      </c>
      <c r="C461" t="inlineStr">
        <is>
          <t xml:space="preserve">CONCLUIDO	</t>
        </is>
      </c>
      <c r="D461" t="n">
        <v>4.3566</v>
      </c>
      <c r="E461" t="n">
        <v>22.95</v>
      </c>
      <c r="F461" t="n">
        <v>18.28</v>
      </c>
      <c r="G461" t="n">
        <v>30.47</v>
      </c>
      <c r="H461" t="n">
        <v>0.39</v>
      </c>
      <c r="I461" t="n">
        <v>36</v>
      </c>
      <c r="J461" t="n">
        <v>272.8</v>
      </c>
      <c r="K461" t="n">
        <v>59.89</v>
      </c>
      <c r="L461" t="n">
        <v>6</v>
      </c>
      <c r="M461" t="n">
        <v>34</v>
      </c>
      <c r="N461" t="n">
        <v>71.91</v>
      </c>
      <c r="O461" t="n">
        <v>33879.33</v>
      </c>
      <c r="P461" t="n">
        <v>288.2</v>
      </c>
      <c r="Q461" t="n">
        <v>1319.2</v>
      </c>
      <c r="R461" t="n">
        <v>93.42</v>
      </c>
      <c r="S461" t="n">
        <v>59.92</v>
      </c>
      <c r="T461" t="n">
        <v>16536.6</v>
      </c>
      <c r="U461" t="n">
        <v>0.64</v>
      </c>
      <c r="V461" t="n">
        <v>0.93</v>
      </c>
      <c r="W461" t="n">
        <v>0.22</v>
      </c>
      <c r="X461" t="n">
        <v>1</v>
      </c>
      <c r="Y461" t="n">
        <v>1</v>
      </c>
      <c r="Z461" t="n">
        <v>10</v>
      </c>
    </row>
    <row r="462">
      <c r="A462" t="n">
        <v>21</v>
      </c>
      <c r="B462" t="n">
        <v>135</v>
      </c>
      <c r="C462" t="inlineStr">
        <is>
          <t xml:space="preserve">CONCLUIDO	</t>
        </is>
      </c>
      <c r="D462" t="n">
        <v>4.3883</v>
      </c>
      <c r="E462" t="n">
        <v>22.79</v>
      </c>
      <c r="F462" t="n">
        <v>18.22</v>
      </c>
      <c r="G462" t="n">
        <v>32.15</v>
      </c>
      <c r="H462" t="n">
        <v>0.41</v>
      </c>
      <c r="I462" t="n">
        <v>34</v>
      </c>
      <c r="J462" t="n">
        <v>273.28</v>
      </c>
      <c r="K462" t="n">
        <v>59.89</v>
      </c>
      <c r="L462" t="n">
        <v>6.25</v>
      </c>
      <c r="M462" t="n">
        <v>32</v>
      </c>
      <c r="N462" t="n">
        <v>72.14</v>
      </c>
      <c r="O462" t="n">
        <v>33938.7</v>
      </c>
      <c r="P462" t="n">
        <v>285.9</v>
      </c>
      <c r="Q462" t="n">
        <v>1319.12</v>
      </c>
      <c r="R462" t="n">
        <v>91.22</v>
      </c>
      <c r="S462" t="n">
        <v>59.92</v>
      </c>
      <c r="T462" t="n">
        <v>15445.72</v>
      </c>
      <c r="U462" t="n">
        <v>0.66</v>
      </c>
      <c r="V462" t="n">
        <v>0.93</v>
      </c>
      <c r="W462" t="n">
        <v>0.22</v>
      </c>
      <c r="X462" t="n">
        <v>0.9399999999999999</v>
      </c>
      <c r="Y462" t="n">
        <v>1</v>
      </c>
      <c r="Z462" t="n">
        <v>10</v>
      </c>
    </row>
    <row r="463">
      <c r="A463" t="n">
        <v>22</v>
      </c>
      <c r="B463" t="n">
        <v>135</v>
      </c>
      <c r="C463" t="inlineStr">
        <is>
          <t xml:space="preserve">CONCLUIDO	</t>
        </is>
      </c>
      <c r="D463" t="n">
        <v>4.4026</v>
      </c>
      <c r="E463" t="n">
        <v>22.71</v>
      </c>
      <c r="F463" t="n">
        <v>18.19</v>
      </c>
      <c r="G463" t="n">
        <v>33.08</v>
      </c>
      <c r="H463" t="n">
        <v>0.42</v>
      </c>
      <c r="I463" t="n">
        <v>33</v>
      </c>
      <c r="J463" t="n">
        <v>273.76</v>
      </c>
      <c r="K463" t="n">
        <v>59.89</v>
      </c>
      <c r="L463" t="n">
        <v>6.5</v>
      </c>
      <c r="M463" t="n">
        <v>31</v>
      </c>
      <c r="N463" t="n">
        <v>72.37</v>
      </c>
      <c r="O463" t="n">
        <v>33998.16</v>
      </c>
      <c r="P463" t="n">
        <v>284.57</v>
      </c>
      <c r="Q463" t="n">
        <v>1319.09</v>
      </c>
      <c r="R463" t="n">
        <v>90.58</v>
      </c>
      <c r="S463" t="n">
        <v>59.92</v>
      </c>
      <c r="T463" t="n">
        <v>15128.84</v>
      </c>
      <c r="U463" t="n">
        <v>0.66</v>
      </c>
      <c r="V463" t="n">
        <v>0.93</v>
      </c>
      <c r="W463" t="n">
        <v>0.21</v>
      </c>
      <c r="X463" t="n">
        <v>0.92</v>
      </c>
      <c r="Y463" t="n">
        <v>1</v>
      </c>
      <c r="Z463" t="n">
        <v>10</v>
      </c>
    </row>
    <row r="464">
      <c r="A464" t="n">
        <v>23</v>
      </c>
      <c r="B464" t="n">
        <v>135</v>
      </c>
      <c r="C464" t="inlineStr">
        <is>
          <t xml:space="preserve">CONCLUIDO	</t>
        </is>
      </c>
      <c r="D464" t="n">
        <v>4.4355</v>
      </c>
      <c r="E464" t="n">
        <v>22.55</v>
      </c>
      <c r="F464" t="n">
        <v>18.12</v>
      </c>
      <c r="G464" t="n">
        <v>35.08</v>
      </c>
      <c r="H464" t="n">
        <v>0.44</v>
      </c>
      <c r="I464" t="n">
        <v>31</v>
      </c>
      <c r="J464" t="n">
        <v>274.24</v>
      </c>
      <c r="K464" t="n">
        <v>59.89</v>
      </c>
      <c r="L464" t="n">
        <v>6.75</v>
      </c>
      <c r="M464" t="n">
        <v>29</v>
      </c>
      <c r="N464" t="n">
        <v>72.61</v>
      </c>
      <c r="O464" t="n">
        <v>34057.71</v>
      </c>
      <c r="P464" t="n">
        <v>282.65</v>
      </c>
      <c r="Q464" t="n">
        <v>1319.09</v>
      </c>
      <c r="R464" t="n">
        <v>88.11</v>
      </c>
      <c r="S464" t="n">
        <v>59.92</v>
      </c>
      <c r="T464" t="n">
        <v>13904.14</v>
      </c>
      <c r="U464" t="n">
        <v>0.68</v>
      </c>
      <c r="V464" t="n">
        <v>0.9399999999999999</v>
      </c>
      <c r="W464" t="n">
        <v>0.22</v>
      </c>
      <c r="X464" t="n">
        <v>0.85</v>
      </c>
      <c r="Y464" t="n">
        <v>1</v>
      </c>
      <c r="Z464" t="n">
        <v>10</v>
      </c>
    </row>
    <row r="465">
      <c r="A465" t="n">
        <v>24</v>
      </c>
      <c r="B465" t="n">
        <v>135</v>
      </c>
      <c r="C465" t="inlineStr">
        <is>
          <t xml:space="preserve">CONCLUIDO	</t>
        </is>
      </c>
      <c r="D465" t="n">
        <v>4.4535</v>
      </c>
      <c r="E465" t="n">
        <v>22.45</v>
      </c>
      <c r="F465" t="n">
        <v>18.08</v>
      </c>
      <c r="G465" t="n">
        <v>36.17</v>
      </c>
      <c r="H465" t="n">
        <v>0.45</v>
      </c>
      <c r="I465" t="n">
        <v>30</v>
      </c>
      <c r="J465" t="n">
        <v>274.73</v>
      </c>
      <c r="K465" t="n">
        <v>59.89</v>
      </c>
      <c r="L465" t="n">
        <v>7</v>
      </c>
      <c r="M465" t="n">
        <v>28</v>
      </c>
      <c r="N465" t="n">
        <v>72.84</v>
      </c>
      <c r="O465" t="n">
        <v>34117.35</v>
      </c>
      <c r="P465" t="n">
        <v>280.94</v>
      </c>
      <c r="Q465" t="n">
        <v>1319.13</v>
      </c>
      <c r="R465" t="n">
        <v>86.81</v>
      </c>
      <c r="S465" t="n">
        <v>59.92</v>
      </c>
      <c r="T465" t="n">
        <v>13260.73</v>
      </c>
      <c r="U465" t="n">
        <v>0.6899999999999999</v>
      </c>
      <c r="V465" t="n">
        <v>0.9399999999999999</v>
      </c>
      <c r="W465" t="n">
        <v>0.21</v>
      </c>
      <c r="X465" t="n">
        <v>0.8100000000000001</v>
      </c>
      <c r="Y465" t="n">
        <v>1</v>
      </c>
      <c r="Z465" t="n">
        <v>10</v>
      </c>
    </row>
    <row r="466">
      <c r="A466" t="n">
        <v>25</v>
      </c>
      <c r="B466" t="n">
        <v>135</v>
      </c>
      <c r="C466" t="inlineStr">
        <is>
          <t xml:space="preserve">CONCLUIDO	</t>
        </is>
      </c>
      <c r="D466" t="n">
        <v>4.4697</v>
      </c>
      <c r="E466" t="n">
        <v>22.37</v>
      </c>
      <c r="F466" t="n">
        <v>18.05</v>
      </c>
      <c r="G466" t="n">
        <v>37.35</v>
      </c>
      <c r="H466" t="n">
        <v>0.47</v>
      </c>
      <c r="I466" t="n">
        <v>29</v>
      </c>
      <c r="J466" t="n">
        <v>275.21</v>
      </c>
      <c r="K466" t="n">
        <v>59.89</v>
      </c>
      <c r="L466" t="n">
        <v>7.25</v>
      </c>
      <c r="M466" t="n">
        <v>27</v>
      </c>
      <c r="N466" t="n">
        <v>73.08</v>
      </c>
      <c r="O466" t="n">
        <v>34177.09</v>
      </c>
      <c r="P466" t="n">
        <v>279.57</v>
      </c>
      <c r="Q466" t="n">
        <v>1319.08</v>
      </c>
      <c r="R466" t="n">
        <v>85.94</v>
      </c>
      <c r="S466" t="n">
        <v>59.92</v>
      </c>
      <c r="T466" t="n">
        <v>12832.02</v>
      </c>
      <c r="U466" t="n">
        <v>0.7</v>
      </c>
      <c r="V466" t="n">
        <v>0.9399999999999999</v>
      </c>
      <c r="W466" t="n">
        <v>0.21</v>
      </c>
      <c r="X466" t="n">
        <v>0.78</v>
      </c>
      <c r="Y466" t="n">
        <v>1</v>
      </c>
      <c r="Z466" t="n">
        <v>10</v>
      </c>
    </row>
    <row r="467">
      <c r="A467" t="n">
        <v>26</v>
      </c>
      <c r="B467" t="n">
        <v>135</v>
      </c>
      <c r="C467" t="inlineStr">
        <is>
          <t xml:space="preserve">CONCLUIDO	</t>
        </is>
      </c>
      <c r="D467" t="n">
        <v>4.4883</v>
      </c>
      <c r="E467" t="n">
        <v>22.28</v>
      </c>
      <c r="F467" t="n">
        <v>18.01</v>
      </c>
      <c r="G467" t="n">
        <v>38.6</v>
      </c>
      <c r="H467" t="n">
        <v>0.48</v>
      </c>
      <c r="I467" t="n">
        <v>28</v>
      </c>
      <c r="J467" t="n">
        <v>275.7</v>
      </c>
      <c r="K467" t="n">
        <v>59.89</v>
      </c>
      <c r="L467" t="n">
        <v>7.5</v>
      </c>
      <c r="M467" t="n">
        <v>26</v>
      </c>
      <c r="N467" t="n">
        <v>73.31</v>
      </c>
      <c r="O467" t="n">
        <v>34236.91</v>
      </c>
      <c r="P467" t="n">
        <v>277.54</v>
      </c>
      <c r="Q467" t="n">
        <v>1319.13</v>
      </c>
      <c r="R467" t="n">
        <v>84.5</v>
      </c>
      <c r="S467" t="n">
        <v>59.92</v>
      </c>
      <c r="T467" t="n">
        <v>12114.06</v>
      </c>
      <c r="U467" t="n">
        <v>0.71</v>
      </c>
      <c r="V467" t="n">
        <v>0.9399999999999999</v>
      </c>
      <c r="W467" t="n">
        <v>0.21</v>
      </c>
      <c r="X467" t="n">
        <v>0.73</v>
      </c>
      <c r="Y467" t="n">
        <v>1</v>
      </c>
      <c r="Z467" t="n">
        <v>10</v>
      </c>
    </row>
    <row r="468">
      <c r="A468" t="n">
        <v>27</v>
      </c>
      <c r="B468" t="n">
        <v>135</v>
      </c>
      <c r="C468" t="inlineStr">
        <is>
          <t xml:space="preserve">CONCLUIDO	</t>
        </is>
      </c>
      <c r="D468" t="n">
        <v>4.5243</v>
      </c>
      <c r="E468" t="n">
        <v>22.1</v>
      </c>
      <c r="F468" t="n">
        <v>17.88</v>
      </c>
      <c r="G468" t="n">
        <v>39.74</v>
      </c>
      <c r="H468" t="n">
        <v>0.5</v>
      </c>
      <c r="I468" t="n">
        <v>27</v>
      </c>
      <c r="J468" t="n">
        <v>276.18</v>
      </c>
      <c r="K468" t="n">
        <v>59.89</v>
      </c>
      <c r="L468" t="n">
        <v>7.75</v>
      </c>
      <c r="M468" t="n">
        <v>25</v>
      </c>
      <c r="N468" t="n">
        <v>73.55</v>
      </c>
      <c r="O468" t="n">
        <v>34296.82</v>
      </c>
      <c r="P468" t="n">
        <v>274.46</v>
      </c>
      <c r="Q468" t="n">
        <v>1319.14</v>
      </c>
      <c r="R468" t="n">
        <v>80.09999999999999</v>
      </c>
      <c r="S468" t="n">
        <v>59.92</v>
      </c>
      <c r="T468" t="n">
        <v>9918.43</v>
      </c>
      <c r="U468" t="n">
        <v>0.75</v>
      </c>
      <c r="V468" t="n">
        <v>0.95</v>
      </c>
      <c r="W468" t="n">
        <v>0.2</v>
      </c>
      <c r="X468" t="n">
        <v>0.61</v>
      </c>
      <c r="Y468" t="n">
        <v>1</v>
      </c>
      <c r="Z468" t="n">
        <v>10</v>
      </c>
    </row>
    <row r="469">
      <c r="A469" t="n">
        <v>28</v>
      </c>
      <c r="B469" t="n">
        <v>135</v>
      </c>
      <c r="C469" t="inlineStr">
        <is>
          <t xml:space="preserve">CONCLUIDO	</t>
        </is>
      </c>
      <c r="D469" t="n">
        <v>4.4929</v>
      </c>
      <c r="E469" t="n">
        <v>22.26</v>
      </c>
      <c r="F469" t="n">
        <v>18.09</v>
      </c>
      <c r="G469" t="n">
        <v>41.75</v>
      </c>
      <c r="H469" t="n">
        <v>0.51</v>
      </c>
      <c r="I469" t="n">
        <v>26</v>
      </c>
      <c r="J469" t="n">
        <v>276.67</v>
      </c>
      <c r="K469" t="n">
        <v>59.89</v>
      </c>
      <c r="L469" t="n">
        <v>8</v>
      </c>
      <c r="M469" t="n">
        <v>24</v>
      </c>
      <c r="N469" t="n">
        <v>73.78</v>
      </c>
      <c r="O469" t="n">
        <v>34356.83</v>
      </c>
      <c r="P469" t="n">
        <v>277.63</v>
      </c>
      <c r="Q469" t="n">
        <v>1319.08</v>
      </c>
      <c r="R469" t="n">
        <v>88.06</v>
      </c>
      <c r="S469" t="n">
        <v>59.92</v>
      </c>
      <c r="T469" t="n">
        <v>13906.6</v>
      </c>
      <c r="U469" t="n">
        <v>0.68</v>
      </c>
      <c r="V469" t="n">
        <v>0.9399999999999999</v>
      </c>
      <c r="W469" t="n">
        <v>0.19</v>
      </c>
      <c r="X469" t="n">
        <v>0.8100000000000001</v>
      </c>
      <c r="Y469" t="n">
        <v>1</v>
      </c>
      <c r="Z469" t="n">
        <v>10</v>
      </c>
    </row>
    <row r="470">
      <c r="A470" t="n">
        <v>29</v>
      </c>
      <c r="B470" t="n">
        <v>135</v>
      </c>
      <c r="C470" t="inlineStr">
        <is>
          <t xml:space="preserve">CONCLUIDO	</t>
        </is>
      </c>
      <c r="D470" t="n">
        <v>4.5247</v>
      </c>
      <c r="E470" t="n">
        <v>22.1</v>
      </c>
      <c r="F470" t="n">
        <v>17.98</v>
      </c>
      <c r="G470" t="n">
        <v>43.16</v>
      </c>
      <c r="H470" t="n">
        <v>0.53</v>
      </c>
      <c r="I470" t="n">
        <v>25</v>
      </c>
      <c r="J470" t="n">
        <v>277.16</v>
      </c>
      <c r="K470" t="n">
        <v>59.89</v>
      </c>
      <c r="L470" t="n">
        <v>8.25</v>
      </c>
      <c r="M470" t="n">
        <v>23</v>
      </c>
      <c r="N470" t="n">
        <v>74.02</v>
      </c>
      <c r="O470" t="n">
        <v>34416.93</v>
      </c>
      <c r="P470" t="n">
        <v>274.96</v>
      </c>
      <c r="Q470" t="n">
        <v>1319.1</v>
      </c>
      <c r="R470" t="n">
        <v>83.78</v>
      </c>
      <c r="S470" t="n">
        <v>59.92</v>
      </c>
      <c r="T470" t="n">
        <v>11769.76</v>
      </c>
      <c r="U470" t="n">
        <v>0.72</v>
      </c>
      <c r="V470" t="n">
        <v>0.9399999999999999</v>
      </c>
      <c r="W470" t="n">
        <v>0.2</v>
      </c>
      <c r="X470" t="n">
        <v>0.71</v>
      </c>
      <c r="Y470" t="n">
        <v>1</v>
      </c>
      <c r="Z470" t="n">
        <v>10</v>
      </c>
    </row>
    <row r="471">
      <c r="A471" t="n">
        <v>30</v>
      </c>
      <c r="B471" t="n">
        <v>135</v>
      </c>
      <c r="C471" t="inlineStr">
        <is>
          <t xml:space="preserve">CONCLUIDO	</t>
        </is>
      </c>
      <c r="D471" t="n">
        <v>4.5412</v>
      </c>
      <c r="E471" t="n">
        <v>22.02</v>
      </c>
      <c r="F471" t="n">
        <v>17.95</v>
      </c>
      <c r="G471" t="n">
        <v>44.89</v>
      </c>
      <c r="H471" t="n">
        <v>0.55</v>
      </c>
      <c r="I471" t="n">
        <v>24</v>
      </c>
      <c r="J471" t="n">
        <v>277.65</v>
      </c>
      <c r="K471" t="n">
        <v>59.89</v>
      </c>
      <c r="L471" t="n">
        <v>8.5</v>
      </c>
      <c r="M471" t="n">
        <v>22</v>
      </c>
      <c r="N471" t="n">
        <v>74.26000000000001</v>
      </c>
      <c r="O471" t="n">
        <v>34477.13</v>
      </c>
      <c r="P471" t="n">
        <v>272.82</v>
      </c>
      <c r="Q471" t="n">
        <v>1319.08</v>
      </c>
      <c r="R471" t="n">
        <v>82.73999999999999</v>
      </c>
      <c r="S471" t="n">
        <v>59.92</v>
      </c>
      <c r="T471" t="n">
        <v>11255.94</v>
      </c>
      <c r="U471" t="n">
        <v>0.72</v>
      </c>
      <c r="V471" t="n">
        <v>0.95</v>
      </c>
      <c r="W471" t="n">
        <v>0.2</v>
      </c>
      <c r="X471" t="n">
        <v>0.68</v>
      </c>
      <c r="Y471" t="n">
        <v>1</v>
      </c>
      <c r="Z471" t="n">
        <v>10</v>
      </c>
    </row>
    <row r="472">
      <c r="A472" t="n">
        <v>31</v>
      </c>
      <c r="B472" t="n">
        <v>135</v>
      </c>
      <c r="C472" t="inlineStr">
        <is>
          <t xml:space="preserve">CONCLUIDO	</t>
        </is>
      </c>
      <c r="D472" t="n">
        <v>4.5415</v>
      </c>
      <c r="E472" t="n">
        <v>22.02</v>
      </c>
      <c r="F472" t="n">
        <v>17.95</v>
      </c>
      <c r="G472" t="n">
        <v>44.88</v>
      </c>
      <c r="H472" t="n">
        <v>0.5600000000000001</v>
      </c>
      <c r="I472" t="n">
        <v>24</v>
      </c>
      <c r="J472" t="n">
        <v>278.13</v>
      </c>
      <c r="K472" t="n">
        <v>59.89</v>
      </c>
      <c r="L472" t="n">
        <v>8.75</v>
      </c>
      <c r="M472" t="n">
        <v>22</v>
      </c>
      <c r="N472" t="n">
        <v>74.5</v>
      </c>
      <c r="O472" t="n">
        <v>34537.41</v>
      </c>
      <c r="P472" t="n">
        <v>272.81</v>
      </c>
      <c r="Q472" t="n">
        <v>1319.18</v>
      </c>
      <c r="R472" t="n">
        <v>82.70999999999999</v>
      </c>
      <c r="S472" t="n">
        <v>59.92</v>
      </c>
      <c r="T472" t="n">
        <v>11238.05</v>
      </c>
      <c r="U472" t="n">
        <v>0.72</v>
      </c>
      <c r="V472" t="n">
        <v>0.95</v>
      </c>
      <c r="W472" t="n">
        <v>0.2</v>
      </c>
      <c r="X472" t="n">
        <v>0.67</v>
      </c>
      <c r="Y472" t="n">
        <v>1</v>
      </c>
      <c r="Z472" t="n">
        <v>10</v>
      </c>
    </row>
    <row r="473">
      <c r="A473" t="n">
        <v>32</v>
      </c>
      <c r="B473" t="n">
        <v>135</v>
      </c>
      <c r="C473" t="inlineStr">
        <is>
          <t xml:space="preserve">CONCLUIDO	</t>
        </is>
      </c>
      <c r="D473" t="n">
        <v>4.5596</v>
      </c>
      <c r="E473" t="n">
        <v>21.93</v>
      </c>
      <c r="F473" t="n">
        <v>17.92</v>
      </c>
      <c r="G473" t="n">
        <v>46.74</v>
      </c>
      <c r="H473" t="n">
        <v>0.58</v>
      </c>
      <c r="I473" t="n">
        <v>23</v>
      </c>
      <c r="J473" t="n">
        <v>278.62</v>
      </c>
      <c r="K473" t="n">
        <v>59.89</v>
      </c>
      <c r="L473" t="n">
        <v>9</v>
      </c>
      <c r="M473" t="n">
        <v>21</v>
      </c>
      <c r="N473" t="n">
        <v>74.73999999999999</v>
      </c>
      <c r="O473" t="n">
        <v>34597.8</v>
      </c>
      <c r="P473" t="n">
        <v>270.77</v>
      </c>
      <c r="Q473" t="n">
        <v>1319.08</v>
      </c>
      <c r="R473" t="n">
        <v>81.59999999999999</v>
      </c>
      <c r="S473" t="n">
        <v>59.92</v>
      </c>
      <c r="T473" t="n">
        <v>10688.97</v>
      </c>
      <c r="U473" t="n">
        <v>0.73</v>
      </c>
      <c r="V473" t="n">
        <v>0.95</v>
      </c>
      <c r="W473" t="n">
        <v>0.2</v>
      </c>
      <c r="X473" t="n">
        <v>0.64</v>
      </c>
      <c r="Y473" t="n">
        <v>1</v>
      </c>
      <c r="Z473" t="n">
        <v>10</v>
      </c>
    </row>
    <row r="474">
      <c r="A474" t="n">
        <v>33</v>
      </c>
      <c r="B474" t="n">
        <v>135</v>
      </c>
      <c r="C474" t="inlineStr">
        <is>
          <t xml:space="preserve">CONCLUIDO	</t>
        </is>
      </c>
      <c r="D474" t="n">
        <v>4.5799</v>
      </c>
      <c r="E474" t="n">
        <v>21.83</v>
      </c>
      <c r="F474" t="n">
        <v>17.87</v>
      </c>
      <c r="G474" t="n">
        <v>48.73</v>
      </c>
      <c r="H474" t="n">
        <v>0.59</v>
      </c>
      <c r="I474" t="n">
        <v>22</v>
      </c>
      <c r="J474" t="n">
        <v>279.11</v>
      </c>
      <c r="K474" t="n">
        <v>59.89</v>
      </c>
      <c r="L474" t="n">
        <v>9.25</v>
      </c>
      <c r="M474" t="n">
        <v>20</v>
      </c>
      <c r="N474" t="n">
        <v>74.98</v>
      </c>
      <c r="O474" t="n">
        <v>34658.27</v>
      </c>
      <c r="P474" t="n">
        <v>269.25</v>
      </c>
      <c r="Q474" t="n">
        <v>1319.09</v>
      </c>
      <c r="R474" t="n">
        <v>79.94</v>
      </c>
      <c r="S474" t="n">
        <v>59.92</v>
      </c>
      <c r="T474" t="n">
        <v>9867.450000000001</v>
      </c>
      <c r="U474" t="n">
        <v>0.75</v>
      </c>
      <c r="V474" t="n">
        <v>0.95</v>
      </c>
      <c r="W474" t="n">
        <v>0.2</v>
      </c>
      <c r="X474" t="n">
        <v>0.59</v>
      </c>
      <c r="Y474" t="n">
        <v>1</v>
      </c>
      <c r="Z474" t="n">
        <v>10</v>
      </c>
    </row>
    <row r="475">
      <c r="A475" t="n">
        <v>34</v>
      </c>
      <c r="B475" t="n">
        <v>135</v>
      </c>
      <c r="C475" t="inlineStr">
        <is>
          <t xml:space="preserve">CONCLUIDO	</t>
        </is>
      </c>
      <c r="D475" t="n">
        <v>4.574</v>
      </c>
      <c r="E475" t="n">
        <v>21.86</v>
      </c>
      <c r="F475" t="n">
        <v>17.9</v>
      </c>
      <c r="G475" t="n">
        <v>48.81</v>
      </c>
      <c r="H475" t="n">
        <v>0.6</v>
      </c>
      <c r="I475" t="n">
        <v>22</v>
      </c>
      <c r="J475" t="n">
        <v>279.61</v>
      </c>
      <c r="K475" t="n">
        <v>59.89</v>
      </c>
      <c r="L475" t="n">
        <v>9.5</v>
      </c>
      <c r="M475" t="n">
        <v>20</v>
      </c>
      <c r="N475" t="n">
        <v>75.22</v>
      </c>
      <c r="O475" t="n">
        <v>34718.84</v>
      </c>
      <c r="P475" t="n">
        <v>268.93</v>
      </c>
      <c r="Q475" t="n">
        <v>1319.09</v>
      </c>
      <c r="R475" t="n">
        <v>80.86</v>
      </c>
      <c r="S475" t="n">
        <v>59.92</v>
      </c>
      <c r="T475" t="n">
        <v>10324.74</v>
      </c>
      <c r="U475" t="n">
        <v>0.74</v>
      </c>
      <c r="V475" t="n">
        <v>0.95</v>
      </c>
      <c r="W475" t="n">
        <v>0.2</v>
      </c>
      <c r="X475" t="n">
        <v>0.62</v>
      </c>
      <c r="Y475" t="n">
        <v>1</v>
      </c>
      <c r="Z475" t="n">
        <v>10</v>
      </c>
    </row>
    <row r="476">
      <c r="A476" t="n">
        <v>35</v>
      </c>
      <c r="B476" t="n">
        <v>135</v>
      </c>
      <c r="C476" t="inlineStr">
        <is>
          <t xml:space="preserve">CONCLUIDO	</t>
        </is>
      </c>
      <c r="D476" t="n">
        <v>4.5927</v>
      </c>
      <c r="E476" t="n">
        <v>21.77</v>
      </c>
      <c r="F476" t="n">
        <v>17.86</v>
      </c>
      <c r="G476" t="n">
        <v>51.03</v>
      </c>
      <c r="H476" t="n">
        <v>0.62</v>
      </c>
      <c r="I476" t="n">
        <v>21</v>
      </c>
      <c r="J476" t="n">
        <v>280.1</v>
      </c>
      <c r="K476" t="n">
        <v>59.89</v>
      </c>
      <c r="L476" t="n">
        <v>9.75</v>
      </c>
      <c r="M476" t="n">
        <v>19</v>
      </c>
      <c r="N476" t="n">
        <v>75.45999999999999</v>
      </c>
      <c r="O476" t="n">
        <v>34779.51</v>
      </c>
      <c r="P476" t="n">
        <v>267.2</v>
      </c>
      <c r="Q476" t="n">
        <v>1319.08</v>
      </c>
      <c r="R476" t="n">
        <v>79.56</v>
      </c>
      <c r="S476" t="n">
        <v>59.92</v>
      </c>
      <c r="T476" t="n">
        <v>9679.84</v>
      </c>
      <c r="U476" t="n">
        <v>0.75</v>
      </c>
      <c r="V476" t="n">
        <v>0.95</v>
      </c>
      <c r="W476" t="n">
        <v>0.2</v>
      </c>
      <c r="X476" t="n">
        <v>0.58</v>
      </c>
      <c r="Y476" t="n">
        <v>1</v>
      </c>
      <c r="Z476" t="n">
        <v>10</v>
      </c>
    </row>
    <row r="477">
      <c r="A477" t="n">
        <v>36</v>
      </c>
      <c r="B477" t="n">
        <v>135</v>
      </c>
      <c r="C477" t="inlineStr">
        <is>
          <t xml:space="preserve">CONCLUIDO	</t>
        </is>
      </c>
      <c r="D477" t="n">
        <v>4.6138</v>
      </c>
      <c r="E477" t="n">
        <v>21.67</v>
      </c>
      <c r="F477" t="n">
        <v>17.81</v>
      </c>
      <c r="G477" t="n">
        <v>53.43</v>
      </c>
      <c r="H477" t="n">
        <v>0.63</v>
      </c>
      <c r="I477" t="n">
        <v>20</v>
      </c>
      <c r="J477" t="n">
        <v>280.59</v>
      </c>
      <c r="K477" t="n">
        <v>59.89</v>
      </c>
      <c r="L477" t="n">
        <v>10</v>
      </c>
      <c r="M477" t="n">
        <v>18</v>
      </c>
      <c r="N477" t="n">
        <v>75.7</v>
      </c>
      <c r="O477" t="n">
        <v>34840.27</v>
      </c>
      <c r="P477" t="n">
        <v>265.18</v>
      </c>
      <c r="Q477" t="n">
        <v>1319.1</v>
      </c>
      <c r="R477" t="n">
        <v>77.92</v>
      </c>
      <c r="S477" t="n">
        <v>59.92</v>
      </c>
      <c r="T477" t="n">
        <v>8866.58</v>
      </c>
      <c r="U477" t="n">
        <v>0.77</v>
      </c>
      <c r="V477" t="n">
        <v>0.95</v>
      </c>
      <c r="W477" t="n">
        <v>0.2</v>
      </c>
      <c r="X477" t="n">
        <v>0.53</v>
      </c>
      <c r="Y477" t="n">
        <v>1</v>
      </c>
      <c r="Z477" t="n">
        <v>10</v>
      </c>
    </row>
    <row r="478">
      <c r="A478" t="n">
        <v>37</v>
      </c>
      <c r="B478" t="n">
        <v>135</v>
      </c>
      <c r="C478" t="inlineStr">
        <is>
          <t xml:space="preserve">CONCLUIDO	</t>
        </is>
      </c>
      <c r="D478" t="n">
        <v>4.6137</v>
      </c>
      <c r="E478" t="n">
        <v>21.67</v>
      </c>
      <c r="F478" t="n">
        <v>17.81</v>
      </c>
      <c r="G478" t="n">
        <v>53.43</v>
      </c>
      <c r="H478" t="n">
        <v>0.65</v>
      </c>
      <c r="I478" t="n">
        <v>20</v>
      </c>
      <c r="J478" t="n">
        <v>281.08</v>
      </c>
      <c r="K478" t="n">
        <v>59.89</v>
      </c>
      <c r="L478" t="n">
        <v>10.25</v>
      </c>
      <c r="M478" t="n">
        <v>18</v>
      </c>
      <c r="N478" t="n">
        <v>75.95</v>
      </c>
      <c r="O478" t="n">
        <v>34901.13</v>
      </c>
      <c r="P478" t="n">
        <v>263.74</v>
      </c>
      <c r="Q478" t="n">
        <v>1319.16</v>
      </c>
      <c r="R478" t="n">
        <v>78.02</v>
      </c>
      <c r="S478" t="n">
        <v>59.92</v>
      </c>
      <c r="T478" t="n">
        <v>8915.66</v>
      </c>
      <c r="U478" t="n">
        <v>0.77</v>
      </c>
      <c r="V478" t="n">
        <v>0.95</v>
      </c>
      <c r="W478" t="n">
        <v>0.2</v>
      </c>
      <c r="X478" t="n">
        <v>0.53</v>
      </c>
      <c r="Y478" t="n">
        <v>1</v>
      </c>
      <c r="Z478" t="n">
        <v>10</v>
      </c>
    </row>
    <row r="479">
      <c r="A479" t="n">
        <v>38</v>
      </c>
      <c r="B479" t="n">
        <v>135</v>
      </c>
      <c r="C479" t="inlineStr">
        <is>
          <t xml:space="preserve">CONCLUIDO	</t>
        </is>
      </c>
      <c r="D479" t="n">
        <v>4.6323</v>
      </c>
      <c r="E479" t="n">
        <v>21.59</v>
      </c>
      <c r="F479" t="n">
        <v>17.77</v>
      </c>
      <c r="G479" t="n">
        <v>56.13</v>
      </c>
      <c r="H479" t="n">
        <v>0.66</v>
      </c>
      <c r="I479" t="n">
        <v>19</v>
      </c>
      <c r="J479" t="n">
        <v>281.58</v>
      </c>
      <c r="K479" t="n">
        <v>59.89</v>
      </c>
      <c r="L479" t="n">
        <v>10.5</v>
      </c>
      <c r="M479" t="n">
        <v>17</v>
      </c>
      <c r="N479" t="n">
        <v>76.19</v>
      </c>
      <c r="O479" t="n">
        <v>34962.08</v>
      </c>
      <c r="P479" t="n">
        <v>262.35</v>
      </c>
      <c r="Q479" t="n">
        <v>1319.15</v>
      </c>
      <c r="R479" t="n">
        <v>76.7</v>
      </c>
      <c r="S479" t="n">
        <v>59.92</v>
      </c>
      <c r="T479" t="n">
        <v>8258.07</v>
      </c>
      <c r="U479" t="n">
        <v>0.78</v>
      </c>
      <c r="V479" t="n">
        <v>0.96</v>
      </c>
      <c r="W479" t="n">
        <v>0.2</v>
      </c>
      <c r="X479" t="n">
        <v>0.5</v>
      </c>
      <c r="Y479" t="n">
        <v>1</v>
      </c>
      <c r="Z479" t="n">
        <v>10</v>
      </c>
    </row>
    <row r="480">
      <c r="A480" t="n">
        <v>39</v>
      </c>
      <c r="B480" t="n">
        <v>135</v>
      </c>
      <c r="C480" t="inlineStr">
        <is>
          <t xml:space="preserve">CONCLUIDO	</t>
        </is>
      </c>
      <c r="D480" t="n">
        <v>4.6349</v>
      </c>
      <c r="E480" t="n">
        <v>21.58</v>
      </c>
      <c r="F480" t="n">
        <v>17.76</v>
      </c>
      <c r="G480" t="n">
        <v>56.09</v>
      </c>
      <c r="H480" t="n">
        <v>0.68</v>
      </c>
      <c r="I480" t="n">
        <v>19</v>
      </c>
      <c r="J480" t="n">
        <v>282.07</v>
      </c>
      <c r="K480" t="n">
        <v>59.89</v>
      </c>
      <c r="L480" t="n">
        <v>10.75</v>
      </c>
      <c r="M480" t="n">
        <v>17</v>
      </c>
      <c r="N480" t="n">
        <v>76.44</v>
      </c>
      <c r="O480" t="n">
        <v>35023.13</v>
      </c>
      <c r="P480" t="n">
        <v>261.66</v>
      </c>
      <c r="Q480" t="n">
        <v>1319.1</v>
      </c>
      <c r="R480" t="n">
        <v>76.36</v>
      </c>
      <c r="S480" t="n">
        <v>59.92</v>
      </c>
      <c r="T480" t="n">
        <v>8089.19</v>
      </c>
      <c r="U480" t="n">
        <v>0.78</v>
      </c>
      <c r="V480" t="n">
        <v>0.96</v>
      </c>
      <c r="W480" t="n">
        <v>0.19</v>
      </c>
      <c r="X480" t="n">
        <v>0.48</v>
      </c>
      <c r="Y480" t="n">
        <v>1</v>
      </c>
      <c r="Z480" t="n">
        <v>10</v>
      </c>
    </row>
    <row r="481">
      <c r="A481" t="n">
        <v>40</v>
      </c>
      <c r="B481" t="n">
        <v>135</v>
      </c>
      <c r="C481" t="inlineStr">
        <is>
          <t xml:space="preserve">CONCLUIDO	</t>
        </is>
      </c>
      <c r="D481" t="n">
        <v>4.6747</v>
      </c>
      <c r="E481" t="n">
        <v>21.39</v>
      </c>
      <c r="F481" t="n">
        <v>17.63</v>
      </c>
      <c r="G481" t="n">
        <v>58.76</v>
      </c>
      <c r="H481" t="n">
        <v>0.6899999999999999</v>
      </c>
      <c r="I481" t="n">
        <v>18</v>
      </c>
      <c r="J481" t="n">
        <v>282.57</v>
      </c>
      <c r="K481" t="n">
        <v>59.89</v>
      </c>
      <c r="L481" t="n">
        <v>11</v>
      </c>
      <c r="M481" t="n">
        <v>16</v>
      </c>
      <c r="N481" t="n">
        <v>76.68000000000001</v>
      </c>
      <c r="O481" t="n">
        <v>35084.28</v>
      </c>
      <c r="P481" t="n">
        <v>258.02</v>
      </c>
      <c r="Q481" t="n">
        <v>1319.09</v>
      </c>
      <c r="R481" t="n">
        <v>71.81</v>
      </c>
      <c r="S481" t="n">
        <v>59.92</v>
      </c>
      <c r="T481" t="n">
        <v>5822.33</v>
      </c>
      <c r="U481" t="n">
        <v>0.83</v>
      </c>
      <c r="V481" t="n">
        <v>0.96</v>
      </c>
      <c r="W481" t="n">
        <v>0.19</v>
      </c>
      <c r="X481" t="n">
        <v>0.35</v>
      </c>
      <c r="Y481" t="n">
        <v>1</v>
      </c>
      <c r="Z481" t="n">
        <v>10</v>
      </c>
    </row>
    <row r="482">
      <c r="A482" t="n">
        <v>41</v>
      </c>
      <c r="B482" t="n">
        <v>135</v>
      </c>
      <c r="C482" t="inlineStr">
        <is>
          <t xml:space="preserve">CONCLUIDO	</t>
        </is>
      </c>
      <c r="D482" t="n">
        <v>4.6307</v>
      </c>
      <c r="E482" t="n">
        <v>21.6</v>
      </c>
      <c r="F482" t="n">
        <v>17.83</v>
      </c>
      <c r="G482" t="n">
        <v>59.44</v>
      </c>
      <c r="H482" t="n">
        <v>0.71</v>
      </c>
      <c r="I482" t="n">
        <v>18</v>
      </c>
      <c r="J482" t="n">
        <v>283.06</v>
      </c>
      <c r="K482" t="n">
        <v>59.89</v>
      </c>
      <c r="L482" t="n">
        <v>11.25</v>
      </c>
      <c r="M482" t="n">
        <v>16</v>
      </c>
      <c r="N482" t="n">
        <v>76.93000000000001</v>
      </c>
      <c r="O482" t="n">
        <v>35145.53</v>
      </c>
      <c r="P482" t="n">
        <v>260.6</v>
      </c>
      <c r="Q482" t="n">
        <v>1319.1</v>
      </c>
      <c r="R482" t="n">
        <v>79.29000000000001</v>
      </c>
      <c r="S482" t="n">
        <v>59.92</v>
      </c>
      <c r="T482" t="n">
        <v>9561.110000000001</v>
      </c>
      <c r="U482" t="n">
        <v>0.76</v>
      </c>
      <c r="V482" t="n">
        <v>0.95</v>
      </c>
      <c r="W482" t="n">
        <v>0.18</v>
      </c>
      <c r="X482" t="n">
        <v>0.55</v>
      </c>
      <c r="Y482" t="n">
        <v>1</v>
      </c>
      <c r="Z482" t="n">
        <v>10</v>
      </c>
    </row>
    <row r="483">
      <c r="A483" t="n">
        <v>42</v>
      </c>
      <c r="B483" t="n">
        <v>135</v>
      </c>
      <c r="C483" t="inlineStr">
        <is>
          <t xml:space="preserve">CONCLUIDO	</t>
        </is>
      </c>
      <c r="D483" t="n">
        <v>4.6349</v>
      </c>
      <c r="E483" t="n">
        <v>21.58</v>
      </c>
      <c r="F483" t="n">
        <v>17.81</v>
      </c>
      <c r="G483" t="n">
        <v>59.37</v>
      </c>
      <c r="H483" t="n">
        <v>0.72</v>
      </c>
      <c r="I483" t="n">
        <v>18</v>
      </c>
      <c r="J483" t="n">
        <v>283.56</v>
      </c>
      <c r="K483" t="n">
        <v>59.89</v>
      </c>
      <c r="L483" t="n">
        <v>11.5</v>
      </c>
      <c r="M483" t="n">
        <v>16</v>
      </c>
      <c r="N483" t="n">
        <v>77.18000000000001</v>
      </c>
      <c r="O483" t="n">
        <v>35206.88</v>
      </c>
      <c r="P483" t="n">
        <v>259.66</v>
      </c>
      <c r="Q483" t="n">
        <v>1319.1</v>
      </c>
      <c r="R483" t="n">
        <v>78.26000000000001</v>
      </c>
      <c r="S483" t="n">
        <v>59.92</v>
      </c>
      <c r="T483" t="n">
        <v>9042.690000000001</v>
      </c>
      <c r="U483" t="n">
        <v>0.77</v>
      </c>
      <c r="V483" t="n">
        <v>0.95</v>
      </c>
      <c r="W483" t="n">
        <v>0.19</v>
      </c>
      <c r="X483" t="n">
        <v>0.54</v>
      </c>
      <c r="Y483" t="n">
        <v>1</v>
      </c>
      <c r="Z483" t="n">
        <v>10</v>
      </c>
    </row>
    <row r="484">
      <c r="A484" t="n">
        <v>43</v>
      </c>
      <c r="B484" t="n">
        <v>135</v>
      </c>
      <c r="C484" t="inlineStr">
        <is>
          <t xml:space="preserve">CONCLUIDO	</t>
        </is>
      </c>
      <c r="D484" t="n">
        <v>4.6617</v>
      </c>
      <c r="E484" t="n">
        <v>21.45</v>
      </c>
      <c r="F484" t="n">
        <v>17.74</v>
      </c>
      <c r="G484" t="n">
        <v>62.61</v>
      </c>
      <c r="H484" t="n">
        <v>0.74</v>
      </c>
      <c r="I484" t="n">
        <v>17</v>
      </c>
      <c r="J484" t="n">
        <v>284.06</v>
      </c>
      <c r="K484" t="n">
        <v>59.89</v>
      </c>
      <c r="L484" t="n">
        <v>11.75</v>
      </c>
      <c r="M484" t="n">
        <v>15</v>
      </c>
      <c r="N484" t="n">
        <v>77.42</v>
      </c>
      <c r="O484" t="n">
        <v>35268.32</v>
      </c>
      <c r="P484" t="n">
        <v>257.45</v>
      </c>
      <c r="Q484" t="n">
        <v>1319.13</v>
      </c>
      <c r="R484" t="n">
        <v>75.72</v>
      </c>
      <c r="S484" t="n">
        <v>59.92</v>
      </c>
      <c r="T484" t="n">
        <v>7778.43</v>
      </c>
      <c r="U484" t="n">
        <v>0.79</v>
      </c>
      <c r="V484" t="n">
        <v>0.96</v>
      </c>
      <c r="W484" t="n">
        <v>0.19</v>
      </c>
      <c r="X484" t="n">
        <v>0.46</v>
      </c>
      <c r="Y484" t="n">
        <v>1</v>
      </c>
      <c r="Z484" t="n">
        <v>10</v>
      </c>
    </row>
    <row r="485">
      <c r="A485" t="n">
        <v>44</v>
      </c>
      <c r="B485" t="n">
        <v>135</v>
      </c>
      <c r="C485" t="inlineStr">
        <is>
          <t xml:space="preserve">CONCLUIDO	</t>
        </is>
      </c>
      <c r="D485" t="n">
        <v>4.659</v>
      </c>
      <c r="E485" t="n">
        <v>21.46</v>
      </c>
      <c r="F485" t="n">
        <v>17.75</v>
      </c>
      <c r="G485" t="n">
        <v>62.65</v>
      </c>
      <c r="H485" t="n">
        <v>0.75</v>
      </c>
      <c r="I485" t="n">
        <v>17</v>
      </c>
      <c r="J485" t="n">
        <v>284.56</v>
      </c>
      <c r="K485" t="n">
        <v>59.89</v>
      </c>
      <c r="L485" t="n">
        <v>12</v>
      </c>
      <c r="M485" t="n">
        <v>15</v>
      </c>
      <c r="N485" t="n">
        <v>77.67</v>
      </c>
      <c r="O485" t="n">
        <v>35329.87</v>
      </c>
      <c r="P485" t="n">
        <v>255.82</v>
      </c>
      <c r="Q485" t="n">
        <v>1319.12</v>
      </c>
      <c r="R485" t="n">
        <v>76.17</v>
      </c>
      <c r="S485" t="n">
        <v>59.92</v>
      </c>
      <c r="T485" t="n">
        <v>8005.55</v>
      </c>
      <c r="U485" t="n">
        <v>0.79</v>
      </c>
      <c r="V485" t="n">
        <v>0.96</v>
      </c>
      <c r="W485" t="n">
        <v>0.19</v>
      </c>
      <c r="X485" t="n">
        <v>0.47</v>
      </c>
      <c r="Y485" t="n">
        <v>1</v>
      </c>
      <c r="Z485" t="n">
        <v>10</v>
      </c>
    </row>
    <row r="486">
      <c r="A486" t="n">
        <v>45</v>
      </c>
      <c r="B486" t="n">
        <v>135</v>
      </c>
      <c r="C486" t="inlineStr">
        <is>
          <t xml:space="preserve">CONCLUIDO	</t>
        </is>
      </c>
      <c r="D486" t="n">
        <v>4.6802</v>
      </c>
      <c r="E486" t="n">
        <v>21.37</v>
      </c>
      <c r="F486" t="n">
        <v>17.7</v>
      </c>
      <c r="G486" t="n">
        <v>66.39</v>
      </c>
      <c r="H486" t="n">
        <v>0.77</v>
      </c>
      <c r="I486" t="n">
        <v>16</v>
      </c>
      <c r="J486" t="n">
        <v>285.06</v>
      </c>
      <c r="K486" t="n">
        <v>59.89</v>
      </c>
      <c r="L486" t="n">
        <v>12.25</v>
      </c>
      <c r="M486" t="n">
        <v>14</v>
      </c>
      <c r="N486" t="n">
        <v>77.92</v>
      </c>
      <c r="O486" t="n">
        <v>35391.51</v>
      </c>
      <c r="P486" t="n">
        <v>254.64</v>
      </c>
      <c r="Q486" t="n">
        <v>1319.08</v>
      </c>
      <c r="R486" t="n">
        <v>74.56</v>
      </c>
      <c r="S486" t="n">
        <v>59.92</v>
      </c>
      <c r="T486" t="n">
        <v>7203.98</v>
      </c>
      <c r="U486" t="n">
        <v>0.8</v>
      </c>
      <c r="V486" t="n">
        <v>0.96</v>
      </c>
      <c r="W486" t="n">
        <v>0.19</v>
      </c>
      <c r="X486" t="n">
        <v>0.43</v>
      </c>
      <c r="Y486" t="n">
        <v>1</v>
      </c>
      <c r="Z486" t="n">
        <v>10</v>
      </c>
    </row>
    <row r="487">
      <c r="A487" t="n">
        <v>46</v>
      </c>
      <c r="B487" t="n">
        <v>135</v>
      </c>
      <c r="C487" t="inlineStr">
        <is>
          <t xml:space="preserve">CONCLUIDO	</t>
        </is>
      </c>
      <c r="D487" t="n">
        <v>4.6791</v>
      </c>
      <c r="E487" t="n">
        <v>21.37</v>
      </c>
      <c r="F487" t="n">
        <v>17.71</v>
      </c>
      <c r="G487" t="n">
        <v>66.41</v>
      </c>
      <c r="H487" t="n">
        <v>0.78</v>
      </c>
      <c r="I487" t="n">
        <v>16</v>
      </c>
      <c r="J487" t="n">
        <v>285.56</v>
      </c>
      <c r="K487" t="n">
        <v>59.89</v>
      </c>
      <c r="L487" t="n">
        <v>12.5</v>
      </c>
      <c r="M487" t="n">
        <v>14</v>
      </c>
      <c r="N487" t="n">
        <v>78.17</v>
      </c>
      <c r="O487" t="n">
        <v>35453.26</v>
      </c>
      <c r="P487" t="n">
        <v>253.17</v>
      </c>
      <c r="Q487" t="n">
        <v>1319.08</v>
      </c>
      <c r="R487" t="n">
        <v>74.75</v>
      </c>
      <c r="S487" t="n">
        <v>59.92</v>
      </c>
      <c r="T487" t="n">
        <v>7301.13</v>
      </c>
      <c r="U487" t="n">
        <v>0.8</v>
      </c>
      <c r="V487" t="n">
        <v>0.96</v>
      </c>
      <c r="W487" t="n">
        <v>0.19</v>
      </c>
      <c r="X487" t="n">
        <v>0.43</v>
      </c>
      <c r="Y487" t="n">
        <v>1</v>
      </c>
      <c r="Z487" t="n">
        <v>10</v>
      </c>
    </row>
    <row r="488">
      <c r="A488" t="n">
        <v>47</v>
      </c>
      <c r="B488" t="n">
        <v>135</v>
      </c>
      <c r="C488" t="inlineStr">
        <is>
          <t xml:space="preserve">CONCLUIDO	</t>
        </is>
      </c>
      <c r="D488" t="n">
        <v>4.6761</v>
      </c>
      <c r="E488" t="n">
        <v>21.39</v>
      </c>
      <c r="F488" t="n">
        <v>17.72</v>
      </c>
      <c r="G488" t="n">
        <v>66.45999999999999</v>
      </c>
      <c r="H488" t="n">
        <v>0.79</v>
      </c>
      <c r="I488" t="n">
        <v>16</v>
      </c>
      <c r="J488" t="n">
        <v>286.06</v>
      </c>
      <c r="K488" t="n">
        <v>59.89</v>
      </c>
      <c r="L488" t="n">
        <v>12.75</v>
      </c>
      <c r="M488" t="n">
        <v>14</v>
      </c>
      <c r="N488" t="n">
        <v>78.42</v>
      </c>
      <c r="O488" t="n">
        <v>35515.1</v>
      </c>
      <c r="P488" t="n">
        <v>252.31</v>
      </c>
      <c r="Q488" t="n">
        <v>1319.11</v>
      </c>
      <c r="R488" t="n">
        <v>75.16</v>
      </c>
      <c r="S488" t="n">
        <v>59.92</v>
      </c>
      <c r="T488" t="n">
        <v>7506.6</v>
      </c>
      <c r="U488" t="n">
        <v>0.8</v>
      </c>
      <c r="V488" t="n">
        <v>0.96</v>
      </c>
      <c r="W488" t="n">
        <v>0.19</v>
      </c>
      <c r="X488" t="n">
        <v>0.45</v>
      </c>
      <c r="Y488" t="n">
        <v>1</v>
      </c>
      <c r="Z488" t="n">
        <v>10</v>
      </c>
    </row>
    <row r="489">
      <c r="A489" t="n">
        <v>48</v>
      </c>
      <c r="B489" t="n">
        <v>135</v>
      </c>
      <c r="C489" t="inlineStr">
        <is>
          <t xml:space="preserve">CONCLUIDO	</t>
        </is>
      </c>
      <c r="D489" t="n">
        <v>4.6991</v>
      </c>
      <c r="E489" t="n">
        <v>21.28</v>
      </c>
      <c r="F489" t="n">
        <v>17.67</v>
      </c>
      <c r="G489" t="n">
        <v>70.68000000000001</v>
      </c>
      <c r="H489" t="n">
        <v>0.8100000000000001</v>
      </c>
      <c r="I489" t="n">
        <v>15</v>
      </c>
      <c r="J489" t="n">
        <v>286.56</v>
      </c>
      <c r="K489" t="n">
        <v>59.89</v>
      </c>
      <c r="L489" t="n">
        <v>13</v>
      </c>
      <c r="M489" t="n">
        <v>13</v>
      </c>
      <c r="N489" t="n">
        <v>78.68000000000001</v>
      </c>
      <c r="O489" t="n">
        <v>35577.18</v>
      </c>
      <c r="P489" t="n">
        <v>250.76</v>
      </c>
      <c r="Q489" t="n">
        <v>1319.08</v>
      </c>
      <c r="R489" t="n">
        <v>73.31999999999999</v>
      </c>
      <c r="S489" t="n">
        <v>59.92</v>
      </c>
      <c r="T489" t="n">
        <v>6591.7</v>
      </c>
      <c r="U489" t="n">
        <v>0.82</v>
      </c>
      <c r="V489" t="n">
        <v>0.96</v>
      </c>
      <c r="W489" t="n">
        <v>0.19</v>
      </c>
      <c r="X489" t="n">
        <v>0.39</v>
      </c>
      <c r="Y489" t="n">
        <v>1</v>
      </c>
      <c r="Z489" t="n">
        <v>10</v>
      </c>
    </row>
    <row r="490">
      <c r="A490" t="n">
        <v>49</v>
      </c>
      <c r="B490" t="n">
        <v>135</v>
      </c>
      <c r="C490" t="inlineStr">
        <is>
          <t xml:space="preserve">CONCLUIDO	</t>
        </is>
      </c>
      <c r="D490" t="n">
        <v>4.6962</v>
      </c>
      <c r="E490" t="n">
        <v>21.29</v>
      </c>
      <c r="F490" t="n">
        <v>17.68</v>
      </c>
      <c r="G490" t="n">
        <v>70.73</v>
      </c>
      <c r="H490" t="n">
        <v>0.82</v>
      </c>
      <c r="I490" t="n">
        <v>15</v>
      </c>
      <c r="J490" t="n">
        <v>287.07</v>
      </c>
      <c r="K490" t="n">
        <v>59.89</v>
      </c>
      <c r="L490" t="n">
        <v>13.25</v>
      </c>
      <c r="M490" t="n">
        <v>13</v>
      </c>
      <c r="N490" t="n">
        <v>78.93000000000001</v>
      </c>
      <c r="O490" t="n">
        <v>35639.23</v>
      </c>
      <c r="P490" t="n">
        <v>250.21</v>
      </c>
      <c r="Q490" t="n">
        <v>1319.08</v>
      </c>
      <c r="R490" t="n">
        <v>73.88</v>
      </c>
      <c r="S490" t="n">
        <v>59.92</v>
      </c>
      <c r="T490" t="n">
        <v>6869.09</v>
      </c>
      <c r="U490" t="n">
        <v>0.8100000000000001</v>
      </c>
      <c r="V490" t="n">
        <v>0.96</v>
      </c>
      <c r="W490" t="n">
        <v>0.19</v>
      </c>
      <c r="X490" t="n">
        <v>0.41</v>
      </c>
      <c r="Y490" t="n">
        <v>1</v>
      </c>
      <c r="Z490" t="n">
        <v>10</v>
      </c>
    </row>
    <row r="491">
      <c r="A491" t="n">
        <v>50</v>
      </c>
      <c r="B491" t="n">
        <v>135</v>
      </c>
      <c r="C491" t="inlineStr">
        <is>
          <t xml:space="preserve">CONCLUIDO	</t>
        </is>
      </c>
      <c r="D491" t="n">
        <v>4.6988</v>
      </c>
      <c r="E491" t="n">
        <v>21.28</v>
      </c>
      <c r="F491" t="n">
        <v>17.67</v>
      </c>
      <c r="G491" t="n">
        <v>70.68000000000001</v>
      </c>
      <c r="H491" t="n">
        <v>0.84</v>
      </c>
      <c r="I491" t="n">
        <v>15</v>
      </c>
      <c r="J491" t="n">
        <v>287.57</v>
      </c>
      <c r="K491" t="n">
        <v>59.89</v>
      </c>
      <c r="L491" t="n">
        <v>13.5</v>
      </c>
      <c r="M491" t="n">
        <v>13</v>
      </c>
      <c r="N491" t="n">
        <v>79.18000000000001</v>
      </c>
      <c r="O491" t="n">
        <v>35701.38</v>
      </c>
      <c r="P491" t="n">
        <v>246.7</v>
      </c>
      <c r="Q491" t="n">
        <v>1319.17</v>
      </c>
      <c r="R491" t="n">
        <v>73.29000000000001</v>
      </c>
      <c r="S491" t="n">
        <v>59.92</v>
      </c>
      <c r="T491" t="n">
        <v>6574.32</v>
      </c>
      <c r="U491" t="n">
        <v>0.82</v>
      </c>
      <c r="V491" t="n">
        <v>0.96</v>
      </c>
      <c r="W491" t="n">
        <v>0.19</v>
      </c>
      <c r="X491" t="n">
        <v>0.39</v>
      </c>
      <c r="Y491" t="n">
        <v>1</v>
      </c>
      <c r="Z491" t="n">
        <v>10</v>
      </c>
    </row>
    <row r="492">
      <c r="A492" t="n">
        <v>51</v>
      </c>
      <c r="B492" t="n">
        <v>135</v>
      </c>
      <c r="C492" t="inlineStr">
        <is>
          <t xml:space="preserve">CONCLUIDO	</t>
        </is>
      </c>
      <c r="D492" t="n">
        <v>4.7304</v>
      </c>
      <c r="E492" t="n">
        <v>21.14</v>
      </c>
      <c r="F492" t="n">
        <v>17.58</v>
      </c>
      <c r="G492" t="n">
        <v>75.34</v>
      </c>
      <c r="H492" t="n">
        <v>0.85</v>
      </c>
      <c r="I492" t="n">
        <v>14</v>
      </c>
      <c r="J492" t="n">
        <v>288.08</v>
      </c>
      <c r="K492" t="n">
        <v>59.89</v>
      </c>
      <c r="L492" t="n">
        <v>13.75</v>
      </c>
      <c r="M492" t="n">
        <v>12</v>
      </c>
      <c r="N492" t="n">
        <v>79.44</v>
      </c>
      <c r="O492" t="n">
        <v>35763.64</v>
      </c>
      <c r="P492" t="n">
        <v>244.92</v>
      </c>
      <c r="Q492" t="n">
        <v>1319.08</v>
      </c>
      <c r="R492" t="n">
        <v>70.14</v>
      </c>
      <c r="S492" t="n">
        <v>59.92</v>
      </c>
      <c r="T492" t="n">
        <v>5006.36</v>
      </c>
      <c r="U492" t="n">
        <v>0.85</v>
      </c>
      <c r="V492" t="n">
        <v>0.97</v>
      </c>
      <c r="W492" t="n">
        <v>0.19</v>
      </c>
      <c r="X492" t="n">
        <v>0.3</v>
      </c>
      <c r="Y492" t="n">
        <v>1</v>
      </c>
      <c r="Z492" t="n">
        <v>10</v>
      </c>
    </row>
    <row r="493">
      <c r="A493" t="n">
        <v>52</v>
      </c>
      <c r="B493" t="n">
        <v>135</v>
      </c>
      <c r="C493" t="inlineStr">
        <is>
          <t xml:space="preserve">CONCLUIDO	</t>
        </is>
      </c>
      <c r="D493" t="n">
        <v>4.7196</v>
      </c>
      <c r="E493" t="n">
        <v>21.19</v>
      </c>
      <c r="F493" t="n">
        <v>17.63</v>
      </c>
      <c r="G493" t="n">
        <v>75.55</v>
      </c>
      <c r="H493" t="n">
        <v>0.86</v>
      </c>
      <c r="I493" t="n">
        <v>14</v>
      </c>
      <c r="J493" t="n">
        <v>288.58</v>
      </c>
      <c r="K493" t="n">
        <v>59.89</v>
      </c>
      <c r="L493" t="n">
        <v>14</v>
      </c>
      <c r="M493" t="n">
        <v>12</v>
      </c>
      <c r="N493" t="n">
        <v>79.69</v>
      </c>
      <c r="O493" t="n">
        <v>35826</v>
      </c>
      <c r="P493" t="n">
        <v>245.35</v>
      </c>
      <c r="Q493" t="n">
        <v>1319.13</v>
      </c>
      <c r="R493" t="n">
        <v>72.3</v>
      </c>
      <c r="S493" t="n">
        <v>59.92</v>
      </c>
      <c r="T493" t="n">
        <v>6083.24</v>
      </c>
      <c r="U493" t="n">
        <v>0.83</v>
      </c>
      <c r="V493" t="n">
        <v>0.96</v>
      </c>
      <c r="W493" t="n">
        <v>0.18</v>
      </c>
      <c r="X493" t="n">
        <v>0.35</v>
      </c>
      <c r="Y493" t="n">
        <v>1</v>
      </c>
      <c r="Z493" t="n">
        <v>10</v>
      </c>
    </row>
    <row r="494">
      <c r="A494" t="n">
        <v>53</v>
      </c>
      <c r="B494" t="n">
        <v>135</v>
      </c>
      <c r="C494" t="inlineStr">
        <is>
          <t xml:space="preserve">CONCLUIDO	</t>
        </is>
      </c>
      <c r="D494" t="n">
        <v>4.7159</v>
      </c>
      <c r="E494" t="n">
        <v>21.2</v>
      </c>
      <c r="F494" t="n">
        <v>17.64</v>
      </c>
      <c r="G494" t="n">
        <v>75.62</v>
      </c>
      <c r="H494" t="n">
        <v>0.88</v>
      </c>
      <c r="I494" t="n">
        <v>14</v>
      </c>
      <c r="J494" t="n">
        <v>289.09</v>
      </c>
      <c r="K494" t="n">
        <v>59.89</v>
      </c>
      <c r="L494" t="n">
        <v>14.25</v>
      </c>
      <c r="M494" t="n">
        <v>12</v>
      </c>
      <c r="N494" t="n">
        <v>79.95</v>
      </c>
      <c r="O494" t="n">
        <v>35888.47</v>
      </c>
      <c r="P494" t="n">
        <v>243.31</v>
      </c>
      <c r="Q494" t="n">
        <v>1319.1</v>
      </c>
      <c r="R494" t="n">
        <v>72.73</v>
      </c>
      <c r="S494" t="n">
        <v>59.92</v>
      </c>
      <c r="T494" t="n">
        <v>6300.82</v>
      </c>
      <c r="U494" t="n">
        <v>0.82</v>
      </c>
      <c r="V494" t="n">
        <v>0.96</v>
      </c>
      <c r="W494" t="n">
        <v>0.18</v>
      </c>
      <c r="X494" t="n">
        <v>0.37</v>
      </c>
      <c r="Y494" t="n">
        <v>1</v>
      </c>
      <c r="Z494" t="n">
        <v>10</v>
      </c>
    </row>
    <row r="495">
      <c r="A495" t="n">
        <v>54</v>
      </c>
      <c r="B495" t="n">
        <v>135</v>
      </c>
      <c r="C495" t="inlineStr">
        <is>
          <t xml:space="preserve">CONCLUIDO	</t>
        </is>
      </c>
      <c r="D495" t="n">
        <v>4.7309</v>
      </c>
      <c r="E495" t="n">
        <v>21.14</v>
      </c>
      <c r="F495" t="n">
        <v>17.63</v>
      </c>
      <c r="G495" t="n">
        <v>81.36</v>
      </c>
      <c r="H495" t="n">
        <v>0.89</v>
      </c>
      <c r="I495" t="n">
        <v>13</v>
      </c>
      <c r="J495" t="n">
        <v>289.6</v>
      </c>
      <c r="K495" t="n">
        <v>59.89</v>
      </c>
      <c r="L495" t="n">
        <v>14.5</v>
      </c>
      <c r="M495" t="n">
        <v>11</v>
      </c>
      <c r="N495" t="n">
        <v>80.20999999999999</v>
      </c>
      <c r="O495" t="n">
        <v>35951.04</v>
      </c>
      <c r="P495" t="n">
        <v>242.1</v>
      </c>
      <c r="Q495" t="n">
        <v>1319.11</v>
      </c>
      <c r="R495" t="n">
        <v>72.06</v>
      </c>
      <c r="S495" t="n">
        <v>59.92</v>
      </c>
      <c r="T495" t="n">
        <v>5972.32</v>
      </c>
      <c r="U495" t="n">
        <v>0.83</v>
      </c>
      <c r="V495" t="n">
        <v>0.96</v>
      </c>
      <c r="W495" t="n">
        <v>0.19</v>
      </c>
      <c r="X495" t="n">
        <v>0.35</v>
      </c>
      <c r="Y495" t="n">
        <v>1</v>
      </c>
      <c r="Z495" t="n">
        <v>10</v>
      </c>
    </row>
    <row r="496">
      <c r="A496" t="n">
        <v>55</v>
      </c>
      <c r="B496" t="n">
        <v>135</v>
      </c>
      <c r="C496" t="inlineStr">
        <is>
          <t xml:space="preserve">CONCLUIDO	</t>
        </is>
      </c>
      <c r="D496" t="n">
        <v>4.7337</v>
      </c>
      <c r="E496" t="n">
        <v>21.13</v>
      </c>
      <c r="F496" t="n">
        <v>17.61</v>
      </c>
      <c r="G496" t="n">
        <v>81.3</v>
      </c>
      <c r="H496" t="n">
        <v>0.91</v>
      </c>
      <c r="I496" t="n">
        <v>13</v>
      </c>
      <c r="J496" t="n">
        <v>290.1</v>
      </c>
      <c r="K496" t="n">
        <v>59.89</v>
      </c>
      <c r="L496" t="n">
        <v>14.75</v>
      </c>
      <c r="M496" t="n">
        <v>11</v>
      </c>
      <c r="N496" t="n">
        <v>80.47</v>
      </c>
      <c r="O496" t="n">
        <v>36013.72</v>
      </c>
      <c r="P496" t="n">
        <v>242.03</v>
      </c>
      <c r="Q496" t="n">
        <v>1319.09</v>
      </c>
      <c r="R496" t="n">
        <v>71.7</v>
      </c>
      <c r="S496" t="n">
        <v>59.92</v>
      </c>
      <c r="T496" t="n">
        <v>5789.49</v>
      </c>
      <c r="U496" t="n">
        <v>0.84</v>
      </c>
      <c r="V496" t="n">
        <v>0.96</v>
      </c>
      <c r="W496" t="n">
        <v>0.18</v>
      </c>
      <c r="X496" t="n">
        <v>0.34</v>
      </c>
      <c r="Y496" t="n">
        <v>1</v>
      </c>
      <c r="Z496" t="n">
        <v>10</v>
      </c>
    </row>
    <row r="497">
      <c r="A497" t="n">
        <v>56</v>
      </c>
      <c r="B497" t="n">
        <v>135</v>
      </c>
      <c r="C497" t="inlineStr">
        <is>
          <t xml:space="preserve">CONCLUIDO	</t>
        </is>
      </c>
      <c r="D497" t="n">
        <v>4.732</v>
      </c>
      <c r="E497" t="n">
        <v>21.13</v>
      </c>
      <c r="F497" t="n">
        <v>17.62</v>
      </c>
      <c r="G497" t="n">
        <v>81.33</v>
      </c>
      <c r="H497" t="n">
        <v>0.92</v>
      </c>
      <c r="I497" t="n">
        <v>13</v>
      </c>
      <c r="J497" t="n">
        <v>290.61</v>
      </c>
      <c r="K497" t="n">
        <v>59.89</v>
      </c>
      <c r="L497" t="n">
        <v>15</v>
      </c>
      <c r="M497" t="n">
        <v>11</v>
      </c>
      <c r="N497" t="n">
        <v>80.73</v>
      </c>
      <c r="O497" t="n">
        <v>36076.5</v>
      </c>
      <c r="P497" t="n">
        <v>241.33</v>
      </c>
      <c r="Q497" t="n">
        <v>1319.11</v>
      </c>
      <c r="R497" t="n">
        <v>71.90000000000001</v>
      </c>
      <c r="S497" t="n">
        <v>59.92</v>
      </c>
      <c r="T497" t="n">
        <v>5887.54</v>
      </c>
      <c r="U497" t="n">
        <v>0.83</v>
      </c>
      <c r="V497" t="n">
        <v>0.96</v>
      </c>
      <c r="W497" t="n">
        <v>0.18</v>
      </c>
      <c r="X497" t="n">
        <v>0.35</v>
      </c>
      <c r="Y497" t="n">
        <v>1</v>
      </c>
      <c r="Z497" t="n">
        <v>10</v>
      </c>
    </row>
    <row r="498">
      <c r="A498" t="n">
        <v>57</v>
      </c>
      <c r="B498" t="n">
        <v>135</v>
      </c>
      <c r="C498" t="inlineStr">
        <is>
          <t xml:space="preserve">CONCLUIDO	</t>
        </is>
      </c>
      <c r="D498" t="n">
        <v>4.7294</v>
      </c>
      <c r="E498" t="n">
        <v>21.14</v>
      </c>
      <c r="F498" t="n">
        <v>17.63</v>
      </c>
      <c r="G498" t="n">
        <v>81.39</v>
      </c>
      <c r="H498" t="n">
        <v>0.93</v>
      </c>
      <c r="I498" t="n">
        <v>13</v>
      </c>
      <c r="J498" t="n">
        <v>291.12</v>
      </c>
      <c r="K498" t="n">
        <v>59.89</v>
      </c>
      <c r="L498" t="n">
        <v>15.25</v>
      </c>
      <c r="M498" t="n">
        <v>11</v>
      </c>
      <c r="N498" t="n">
        <v>80.98999999999999</v>
      </c>
      <c r="O498" t="n">
        <v>36139.39</v>
      </c>
      <c r="P498" t="n">
        <v>239.82</v>
      </c>
      <c r="Q498" t="n">
        <v>1319.12</v>
      </c>
      <c r="R498" t="n">
        <v>72.27</v>
      </c>
      <c r="S498" t="n">
        <v>59.92</v>
      </c>
      <c r="T498" t="n">
        <v>6075.7</v>
      </c>
      <c r="U498" t="n">
        <v>0.83</v>
      </c>
      <c r="V498" t="n">
        <v>0.96</v>
      </c>
      <c r="W498" t="n">
        <v>0.18</v>
      </c>
      <c r="X498" t="n">
        <v>0.36</v>
      </c>
      <c r="Y498" t="n">
        <v>1</v>
      </c>
      <c r="Z498" t="n">
        <v>10</v>
      </c>
    </row>
    <row r="499">
      <c r="A499" t="n">
        <v>58</v>
      </c>
      <c r="B499" t="n">
        <v>135</v>
      </c>
      <c r="C499" t="inlineStr">
        <is>
          <t xml:space="preserve">CONCLUIDO	</t>
        </is>
      </c>
      <c r="D499" t="n">
        <v>4.7517</v>
      </c>
      <c r="E499" t="n">
        <v>21.04</v>
      </c>
      <c r="F499" t="n">
        <v>17.59</v>
      </c>
      <c r="G499" t="n">
        <v>87.93000000000001</v>
      </c>
      <c r="H499" t="n">
        <v>0.95</v>
      </c>
      <c r="I499" t="n">
        <v>12</v>
      </c>
      <c r="J499" t="n">
        <v>291.63</v>
      </c>
      <c r="K499" t="n">
        <v>59.89</v>
      </c>
      <c r="L499" t="n">
        <v>15.5</v>
      </c>
      <c r="M499" t="n">
        <v>10</v>
      </c>
      <c r="N499" t="n">
        <v>81.25</v>
      </c>
      <c r="O499" t="n">
        <v>36202.38</v>
      </c>
      <c r="P499" t="n">
        <v>237.17</v>
      </c>
      <c r="Q499" t="n">
        <v>1319.11</v>
      </c>
      <c r="R499" t="n">
        <v>70.63</v>
      </c>
      <c r="S499" t="n">
        <v>59.92</v>
      </c>
      <c r="T499" t="n">
        <v>5262.3</v>
      </c>
      <c r="U499" t="n">
        <v>0.85</v>
      </c>
      <c r="V499" t="n">
        <v>0.97</v>
      </c>
      <c r="W499" t="n">
        <v>0.18</v>
      </c>
      <c r="X499" t="n">
        <v>0.31</v>
      </c>
      <c r="Y499" t="n">
        <v>1</v>
      </c>
      <c r="Z499" t="n">
        <v>10</v>
      </c>
    </row>
    <row r="500">
      <c r="A500" t="n">
        <v>59</v>
      </c>
      <c r="B500" t="n">
        <v>135</v>
      </c>
      <c r="C500" t="inlineStr">
        <is>
          <t xml:space="preserve">CONCLUIDO	</t>
        </is>
      </c>
      <c r="D500" t="n">
        <v>4.7525</v>
      </c>
      <c r="E500" t="n">
        <v>21.04</v>
      </c>
      <c r="F500" t="n">
        <v>17.58</v>
      </c>
      <c r="G500" t="n">
        <v>87.91</v>
      </c>
      <c r="H500" t="n">
        <v>0.96</v>
      </c>
      <c r="I500" t="n">
        <v>12</v>
      </c>
      <c r="J500" t="n">
        <v>292.15</v>
      </c>
      <c r="K500" t="n">
        <v>59.89</v>
      </c>
      <c r="L500" t="n">
        <v>15.75</v>
      </c>
      <c r="M500" t="n">
        <v>10</v>
      </c>
      <c r="N500" t="n">
        <v>81.51000000000001</v>
      </c>
      <c r="O500" t="n">
        <v>36265.48</v>
      </c>
      <c r="P500" t="n">
        <v>236.61</v>
      </c>
      <c r="Q500" t="n">
        <v>1319.1</v>
      </c>
      <c r="R500" t="n">
        <v>70.45999999999999</v>
      </c>
      <c r="S500" t="n">
        <v>59.92</v>
      </c>
      <c r="T500" t="n">
        <v>5175.45</v>
      </c>
      <c r="U500" t="n">
        <v>0.85</v>
      </c>
      <c r="V500" t="n">
        <v>0.97</v>
      </c>
      <c r="W500" t="n">
        <v>0.18</v>
      </c>
      <c r="X500" t="n">
        <v>0.3</v>
      </c>
      <c r="Y500" t="n">
        <v>1</v>
      </c>
      <c r="Z500" t="n">
        <v>10</v>
      </c>
    </row>
    <row r="501">
      <c r="A501" t="n">
        <v>60</v>
      </c>
      <c r="B501" t="n">
        <v>135</v>
      </c>
      <c r="C501" t="inlineStr">
        <is>
          <t xml:space="preserve">CONCLUIDO	</t>
        </is>
      </c>
      <c r="D501" t="n">
        <v>4.7529</v>
      </c>
      <c r="E501" t="n">
        <v>21.04</v>
      </c>
      <c r="F501" t="n">
        <v>17.58</v>
      </c>
      <c r="G501" t="n">
        <v>87.90000000000001</v>
      </c>
      <c r="H501" t="n">
        <v>0.97</v>
      </c>
      <c r="I501" t="n">
        <v>12</v>
      </c>
      <c r="J501" t="n">
        <v>292.66</v>
      </c>
      <c r="K501" t="n">
        <v>59.89</v>
      </c>
      <c r="L501" t="n">
        <v>16</v>
      </c>
      <c r="M501" t="n">
        <v>9</v>
      </c>
      <c r="N501" t="n">
        <v>81.77</v>
      </c>
      <c r="O501" t="n">
        <v>36328.69</v>
      </c>
      <c r="P501" t="n">
        <v>235.7</v>
      </c>
      <c r="Q501" t="n">
        <v>1319.11</v>
      </c>
      <c r="R501" t="n">
        <v>70.42</v>
      </c>
      <c r="S501" t="n">
        <v>59.92</v>
      </c>
      <c r="T501" t="n">
        <v>5152.63</v>
      </c>
      <c r="U501" t="n">
        <v>0.85</v>
      </c>
      <c r="V501" t="n">
        <v>0.97</v>
      </c>
      <c r="W501" t="n">
        <v>0.18</v>
      </c>
      <c r="X501" t="n">
        <v>0.3</v>
      </c>
      <c r="Y501" t="n">
        <v>1</v>
      </c>
      <c r="Z501" t="n">
        <v>10</v>
      </c>
    </row>
    <row r="502">
      <c r="A502" t="n">
        <v>61</v>
      </c>
      <c r="B502" t="n">
        <v>135</v>
      </c>
      <c r="C502" t="inlineStr">
        <is>
          <t xml:space="preserve">CONCLUIDO	</t>
        </is>
      </c>
      <c r="D502" t="n">
        <v>4.7522</v>
      </c>
      <c r="E502" t="n">
        <v>21.04</v>
      </c>
      <c r="F502" t="n">
        <v>17.58</v>
      </c>
      <c r="G502" t="n">
        <v>87.92</v>
      </c>
      <c r="H502" t="n">
        <v>0.99</v>
      </c>
      <c r="I502" t="n">
        <v>12</v>
      </c>
      <c r="J502" t="n">
        <v>293.17</v>
      </c>
      <c r="K502" t="n">
        <v>59.89</v>
      </c>
      <c r="L502" t="n">
        <v>16.25</v>
      </c>
      <c r="M502" t="n">
        <v>8</v>
      </c>
      <c r="N502" t="n">
        <v>82.03</v>
      </c>
      <c r="O502" t="n">
        <v>36392.01</v>
      </c>
      <c r="P502" t="n">
        <v>233.38</v>
      </c>
      <c r="Q502" t="n">
        <v>1319.08</v>
      </c>
      <c r="R502" t="n">
        <v>70.47</v>
      </c>
      <c r="S502" t="n">
        <v>59.92</v>
      </c>
      <c r="T502" t="n">
        <v>5179.15</v>
      </c>
      <c r="U502" t="n">
        <v>0.85</v>
      </c>
      <c r="V502" t="n">
        <v>0.97</v>
      </c>
      <c r="W502" t="n">
        <v>0.19</v>
      </c>
      <c r="X502" t="n">
        <v>0.31</v>
      </c>
      <c r="Y502" t="n">
        <v>1</v>
      </c>
      <c r="Z502" t="n">
        <v>10</v>
      </c>
    </row>
    <row r="503">
      <c r="A503" t="n">
        <v>62</v>
      </c>
      <c r="B503" t="n">
        <v>135</v>
      </c>
      <c r="C503" t="inlineStr">
        <is>
          <t xml:space="preserve">CONCLUIDO	</t>
        </is>
      </c>
      <c r="D503" t="n">
        <v>4.7669</v>
      </c>
      <c r="E503" t="n">
        <v>20.98</v>
      </c>
      <c r="F503" t="n">
        <v>17.52</v>
      </c>
      <c r="G503" t="n">
        <v>87.59</v>
      </c>
      <c r="H503" t="n">
        <v>1</v>
      </c>
      <c r="I503" t="n">
        <v>12</v>
      </c>
      <c r="J503" t="n">
        <v>293.69</v>
      </c>
      <c r="K503" t="n">
        <v>59.89</v>
      </c>
      <c r="L503" t="n">
        <v>16.5</v>
      </c>
      <c r="M503" t="n">
        <v>7</v>
      </c>
      <c r="N503" t="n">
        <v>82.3</v>
      </c>
      <c r="O503" t="n">
        <v>36455.44</v>
      </c>
      <c r="P503" t="n">
        <v>231.17</v>
      </c>
      <c r="Q503" t="n">
        <v>1319.08</v>
      </c>
      <c r="R503" t="n">
        <v>68.15000000000001</v>
      </c>
      <c r="S503" t="n">
        <v>59.92</v>
      </c>
      <c r="T503" t="n">
        <v>4022.44</v>
      </c>
      <c r="U503" t="n">
        <v>0.88</v>
      </c>
      <c r="V503" t="n">
        <v>0.97</v>
      </c>
      <c r="W503" t="n">
        <v>0.18</v>
      </c>
      <c r="X503" t="n">
        <v>0.24</v>
      </c>
      <c r="Y503" t="n">
        <v>1</v>
      </c>
      <c r="Z503" t="n">
        <v>10</v>
      </c>
    </row>
    <row r="504">
      <c r="A504" t="n">
        <v>63</v>
      </c>
      <c r="B504" t="n">
        <v>135</v>
      </c>
      <c r="C504" t="inlineStr">
        <is>
          <t xml:space="preserve">CONCLUIDO	</t>
        </is>
      </c>
      <c r="D504" t="n">
        <v>4.7627</v>
      </c>
      <c r="E504" t="n">
        <v>21</v>
      </c>
      <c r="F504" t="n">
        <v>17.59</v>
      </c>
      <c r="G504" t="n">
        <v>95.93000000000001</v>
      </c>
      <c r="H504" t="n">
        <v>1.01</v>
      </c>
      <c r="I504" t="n">
        <v>11</v>
      </c>
      <c r="J504" t="n">
        <v>294.2</v>
      </c>
      <c r="K504" t="n">
        <v>59.89</v>
      </c>
      <c r="L504" t="n">
        <v>16.75</v>
      </c>
      <c r="M504" t="n">
        <v>6</v>
      </c>
      <c r="N504" t="n">
        <v>82.56</v>
      </c>
      <c r="O504" t="n">
        <v>36518.97</v>
      </c>
      <c r="P504" t="n">
        <v>231.25</v>
      </c>
      <c r="Q504" t="n">
        <v>1319.08</v>
      </c>
      <c r="R504" t="n">
        <v>70.84</v>
      </c>
      <c r="S504" t="n">
        <v>59.92</v>
      </c>
      <c r="T504" t="n">
        <v>5367.73</v>
      </c>
      <c r="U504" t="n">
        <v>0.85</v>
      </c>
      <c r="V504" t="n">
        <v>0.97</v>
      </c>
      <c r="W504" t="n">
        <v>0.18</v>
      </c>
      <c r="X504" t="n">
        <v>0.31</v>
      </c>
      <c r="Y504" t="n">
        <v>1</v>
      </c>
      <c r="Z504" t="n">
        <v>10</v>
      </c>
    </row>
    <row r="505">
      <c r="A505" t="n">
        <v>64</v>
      </c>
      <c r="B505" t="n">
        <v>135</v>
      </c>
      <c r="C505" t="inlineStr">
        <is>
          <t xml:space="preserve">CONCLUIDO	</t>
        </is>
      </c>
      <c r="D505" t="n">
        <v>4.764</v>
      </c>
      <c r="E505" t="n">
        <v>20.99</v>
      </c>
      <c r="F505" t="n">
        <v>17.58</v>
      </c>
      <c r="G505" t="n">
        <v>95.90000000000001</v>
      </c>
      <c r="H505" t="n">
        <v>1.03</v>
      </c>
      <c r="I505" t="n">
        <v>11</v>
      </c>
      <c r="J505" t="n">
        <v>294.72</v>
      </c>
      <c r="K505" t="n">
        <v>59.89</v>
      </c>
      <c r="L505" t="n">
        <v>17</v>
      </c>
      <c r="M505" t="n">
        <v>3</v>
      </c>
      <c r="N505" t="n">
        <v>82.83</v>
      </c>
      <c r="O505" t="n">
        <v>36582.62</v>
      </c>
      <c r="P505" t="n">
        <v>231.25</v>
      </c>
      <c r="Q505" t="n">
        <v>1319.11</v>
      </c>
      <c r="R505" t="n">
        <v>70.3</v>
      </c>
      <c r="S505" t="n">
        <v>59.92</v>
      </c>
      <c r="T505" t="n">
        <v>5099.82</v>
      </c>
      <c r="U505" t="n">
        <v>0.85</v>
      </c>
      <c r="V505" t="n">
        <v>0.97</v>
      </c>
      <c r="W505" t="n">
        <v>0.19</v>
      </c>
      <c r="X505" t="n">
        <v>0.3</v>
      </c>
      <c r="Y505" t="n">
        <v>1</v>
      </c>
      <c r="Z505" t="n">
        <v>10</v>
      </c>
    </row>
    <row r="506">
      <c r="A506" t="n">
        <v>65</v>
      </c>
      <c r="B506" t="n">
        <v>135</v>
      </c>
      <c r="C506" t="inlineStr">
        <is>
          <t xml:space="preserve">CONCLUIDO	</t>
        </is>
      </c>
      <c r="D506" t="n">
        <v>4.764</v>
      </c>
      <c r="E506" t="n">
        <v>20.99</v>
      </c>
      <c r="F506" t="n">
        <v>17.58</v>
      </c>
      <c r="G506" t="n">
        <v>95.90000000000001</v>
      </c>
      <c r="H506" t="n">
        <v>1.04</v>
      </c>
      <c r="I506" t="n">
        <v>11</v>
      </c>
      <c r="J506" t="n">
        <v>295.23</v>
      </c>
      <c r="K506" t="n">
        <v>59.89</v>
      </c>
      <c r="L506" t="n">
        <v>17.25</v>
      </c>
      <c r="M506" t="n">
        <v>1</v>
      </c>
      <c r="N506" t="n">
        <v>83.09999999999999</v>
      </c>
      <c r="O506" t="n">
        <v>36646.38</v>
      </c>
      <c r="P506" t="n">
        <v>231.53</v>
      </c>
      <c r="Q506" t="n">
        <v>1319.08</v>
      </c>
      <c r="R506" t="n">
        <v>70.22</v>
      </c>
      <c r="S506" t="n">
        <v>59.92</v>
      </c>
      <c r="T506" t="n">
        <v>5060.49</v>
      </c>
      <c r="U506" t="n">
        <v>0.85</v>
      </c>
      <c r="V506" t="n">
        <v>0.97</v>
      </c>
      <c r="W506" t="n">
        <v>0.19</v>
      </c>
      <c r="X506" t="n">
        <v>0.3</v>
      </c>
      <c r="Y506" t="n">
        <v>1</v>
      </c>
      <c r="Z506" t="n">
        <v>10</v>
      </c>
    </row>
    <row r="507">
      <c r="A507" t="n">
        <v>66</v>
      </c>
      <c r="B507" t="n">
        <v>135</v>
      </c>
      <c r="C507" t="inlineStr">
        <is>
          <t xml:space="preserve">CONCLUIDO	</t>
        </is>
      </c>
      <c r="D507" t="n">
        <v>4.7647</v>
      </c>
      <c r="E507" t="n">
        <v>20.99</v>
      </c>
      <c r="F507" t="n">
        <v>17.58</v>
      </c>
      <c r="G507" t="n">
        <v>95.88</v>
      </c>
      <c r="H507" t="n">
        <v>1.05</v>
      </c>
      <c r="I507" t="n">
        <v>11</v>
      </c>
      <c r="J507" t="n">
        <v>295.75</v>
      </c>
      <c r="K507" t="n">
        <v>59.89</v>
      </c>
      <c r="L507" t="n">
        <v>17.5</v>
      </c>
      <c r="M507" t="n">
        <v>0</v>
      </c>
      <c r="N507" t="n">
        <v>83.36</v>
      </c>
      <c r="O507" t="n">
        <v>36710.24</v>
      </c>
      <c r="P507" t="n">
        <v>231.79</v>
      </c>
      <c r="Q507" t="n">
        <v>1319.08</v>
      </c>
      <c r="R507" t="n">
        <v>70.06999999999999</v>
      </c>
      <c r="S507" t="n">
        <v>59.92</v>
      </c>
      <c r="T507" t="n">
        <v>4984.36</v>
      </c>
      <c r="U507" t="n">
        <v>0.86</v>
      </c>
      <c r="V507" t="n">
        <v>0.97</v>
      </c>
      <c r="W507" t="n">
        <v>0.19</v>
      </c>
      <c r="X507" t="n">
        <v>0.3</v>
      </c>
      <c r="Y507" t="n">
        <v>1</v>
      </c>
      <c r="Z507" t="n">
        <v>10</v>
      </c>
    </row>
    <row r="508">
      <c r="A508" t="n">
        <v>0</v>
      </c>
      <c r="B508" t="n">
        <v>80</v>
      </c>
      <c r="C508" t="inlineStr">
        <is>
          <t xml:space="preserve">CONCLUIDO	</t>
        </is>
      </c>
      <c r="D508" t="n">
        <v>3.1128</v>
      </c>
      <c r="E508" t="n">
        <v>32.12</v>
      </c>
      <c r="F508" t="n">
        <v>23.26</v>
      </c>
      <c r="G508" t="n">
        <v>6.87</v>
      </c>
      <c r="H508" t="n">
        <v>0.11</v>
      </c>
      <c r="I508" t="n">
        <v>203</v>
      </c>
      <c r="J508" t="n">
        <v>159.12</v>
      </c>
      <c r="K508" t="n">
        <v>50.28</v>
      </c>
      <c r="L508" t="n">
        <v>1</v>
      </c>
      <c r="M508" t="n">
        <v>201</v>
      </c>
      <c r="N508" t="n">
        <v>27.84</v>
      </c>
      <c r="O508" t="n">
        <v>19859.16</v>
      </c>
      <c r="P508" t="n">
        <v>279.24</v>
      </c>
      <c r="Q508" t="n">
        <v>1319.54</v>
      </c>
      <c r="R508" t="n">
        <v>255.93</v>
      </c>
      <c r="S508" t="n">
        <v>59.92</v>
      </c>
      <c r="T508" t="n">
        <v>96953.72</v>
      </c>
      <c r="U508" t="n">
        <v>0.23</v>
      </c>
      <c r="V508" t="n">
        <v>0.73</v>
      </c>
      <c r="W508" t="n">
        <v>0.49</v>
      </c>
      <c r="X508" t="n">
        <v>5.98</v>
      </c>
      <c r="Y508" t="n">
        <v>1</v>
      </c>
      <c r="Z508" t="n">
        <v>10</v>
      </c>
    </row>
    <row r="509">
      <c r="A509" t="n">
        <v>1</v>
      </c>
      <c r="B509" t="n">
        <v>80</v>
      </c>
      <c r="C509" t="inlineStr">
        <is>
          <t xml:space="preserve">CONCLUIDO	</t>
        </is>
      </c>
      <c r="D509" t="n">
        <v>3.4754</v>
      </c>
      <c r="E509" t="n">
        <v>28.77</v>
      </c>
      <c r="F509" t="n">
        <v>21.62</v>
      </c>
      <c r="G509" t="n">
        <v>8.65</v>
      </c>
      <c r="H509" t="n">
        <v>0.14</v>
      </c>
      <c r="I509" t="n">
        <v>150</v>
      </c>
      <c r="J509" t="n">
        <v>159.48</v>
      </c>
      <c r="K509" t="n">
        <v>50.28</v>
      </c>
      <c r="L509" t="n">
        <v>1.25</v>
      </c>
      <c r="M509" t="n">
        <v>148</v>
      </c>
      <c r="N509" t="n">
        <v>27.95</v>
      </c>
      <c r="O509" t="n">
        <v>19902.91</v>
      </c>
      <c r="P509" t="n">
        <v>257.42</v>
      </c>
      <c r="Q509" t="n">
        <v>1319.26</v>
      </c>
      <c r="R509" t="n">
        <v>202.44</v>
      </c>
      <c r="S509" t="n">
        <v>59.92</v>
      </c>
      <c r="T509" t="n">
        <v>70473.44</v>
      </c>
      <c r="U509" t="n">
        <v>0.3</v>
      </c>
      <c r="V509" t="n">
        <v>0.79</v>
      </c>
      <c r="W509" t="n">
        <v>0.4</v>
      </c>
      <c r="X509" t="n">
        <v>4.34</v>
      </c>
      <c r="Y509" t="n">
        <v>1</v>
      </c>
      <c r="Z509" t="n">
        <v>10</v>
      </c>
    </row>
    <row r="510">
      <c r="A510" t="n">
        <v>2</v>
      </c>
      <c r="B510" t="n">
        <v>80</v>
      </c>
      <c r="C510" t="inlineStr">
        <is>
          <t xml:space="preserve">CONCLUIDO	</t>
        </is>
      </c>
      <c r="D510" t="n">
        <v>3.7231</v>
      </c>
      <c r="E510" t="n">
        <v>26.86</v>
      </c>
      <c r="F510" t="n">
        <v>20.7</v>
      </c>
      <c r="G510" t="n">
        <v>10.44</v>
      </c>
      <c r="H510" t="n">
        <v>0.17</v>
      </c>
      <c r="I510" t="n">
        <v>119</v>
      </c>
      <c r="J510" t="n">
        <v>159.83</v>
      </c>
      <c r="K510" t="n">
        <v>50.28</v>
      </c>
      <c r="L510" t="n">
        <v>1.5</v>
      </c>
      <c r="M510" t="n">
        <v>117</v>
      </c>
      <c r="N510" t="n">
        <v>28.05</v>
      </c>
      <c r="O510" t="n">
        <v>19946.71</v>
      </c>
      <c r="P510" t="n">
        <v>244.57</v>
      </c>
      <c r="Q510" t="n">
        <v>1319.33</v>
      </c>
      <c r="R510" t="n">
        <v>172.4</v>
      </c>
      <c r="S510" t="n">
        <v>59.92</v>
      </c>
      <c r="T510" t="n">
        <v>55608.39</v>
      </c>
      <c r="U510" t="n">
        <v>0.35</v>
      </c>
      <c r="V510" t="n">
        <v>0.82</v>
      </c>
      <c r="W510" t="n">
        <v>0.35</v>
      </c>
      <c r="X510" t="n">
        <v>3.42</v>
      </c>
      <c r="Y510" t="n">
        <v>1</v>
      </c>
      <c r="Z510" t="n">
        <v>10</v>
      </c>
    </row>
    <row r="511">
      <c r="A511" t="n">
        <v>3</v>
      </c>
      <c r="B511" t="n">
        <v>80</v>
      </c>
      <c r="C511" t="inlineStr">
        <is>
          <t xml:space="preserve">CONCLUIDO	</t>
        </is>
      </c>
      <c r="D511" t="n">
        <v>3.9098</v>
      </c>
      <c r="E511" t="n">
        <v>25.58</v>
      </c>
      <c r="F511" t="n">
        <v>20.09</v>
      </c>
      <c r="G511" t="n">
        <v>12.3</v>
      </c>
      <c r="H511" t="n">
        <v>0.19</v>
      </c>
      <c r="I511" t="n">
        <v>98</v>
      </c>
      <c r="J511" t="n">
        <v>160.19</v>
      </c>
      <c r="K511" t="n">
        <v>50.28</v>
      </c>
      <c r="L511" t="n">
        <v>1.75</v>
      </c>
      <c r="M511" t="n">
        <v>96</v>
      </c>
      <c r="N511" t="n">
        <v>28.16</v>
      </c>
      <c r="O511" t="n">
        <v>19990.53</v>
      </c>
      <c r="P511" t="n">
        <v>235.54</v>
      </c>
      <c r="Q511" t="n">
        <v>1319.49</v>
      </c>
      <c r="R511" t="n">
        <v>152.49</v>
      </c>
      <c r="S511" t="n">
        <v>59.92</v>
      </c>
      <c r="T511" t="n">
        <v>45759.03</v>
      </c>
      <c r="U511" t="n">
        <v>0.39</v>
      </c>
      <c r="V511" t="n">
        <v>0.85</v>
      </c>
      <c r="W511" t="n">
        <v>0.32</v>
      </c>
      <c r="X511" t="n">
        <v>2.81</v>
      </c>
      <c r="Y511" t="n">
        <v>1</v>
      </c>
      <c r="Z511" t="n">
        <v>10</v>
      </c>
    </row>
    <row r="512">
      <c r="A512" t="n">
        <v>4</v>
      </c>
      <c r="B512" t="n">
        <v>80</v>
      </c>
      <c r="C512" t="inlineStr">
        <is>
          <t xml:space="preserve">CONCLUIDO	</t>
        </is>
      </c>
      <c r="D512" t="n">
        <v>4.0605</v>
      </c>
      <c r="E512" t="n">
        <v>24.63</v>
      </c>
      <c r="F512" t="n">
        <v>19.63</v>
      </c>
      <c r="G512" t="n">
        <v>14.19</v>
      </c>
      <c r="H512" t="n">
        <v>0.22</v>
      </c>
      <c r="I512" t="n">
        <v>83</v>
      </c>
      <c r="J512" t="n">
        <v>160.54</v>
      </c>
      <c r="K512" t="n">
        <v>50.28</v>
      </c>
      <c r="L512" t="n">
        <v>2</v>
      </c>
      <c r="M512" t="n">
        <v>81</v>
      </c>
      <c r="N512" t="n">
        <v>28.26</v>
      </c>
      <c r="O512" t="n">
        <v>20034.4</v>
      </c>
      <c r="P512" t="n">
        <v>228.23</v>
      </c>
      <c r="Q512" t="n">
        <v>1319.16</v>
      </c>
      <c r="R512" t="n">
        <v>137.09</v>
      </c>
      <c r="S512" t="n">
        <v>59.92</v>
      </c>
      <c r="T512" t="n">
        <v>38134.72</v>
      </c>
      <c r="U512" t="n">
        <v>0.44</v>
      </c>
      <c r="V512" t="n">
        <v>0.87</v>
      </c>
      <c r="W512" t="n">
        <v>0.3</v>
      </c>
      <c r="X512" t="n">
        <v>2.35</v>
      </c>
      <c r="Y512" t="n">
        <v>1</v>
      </c>
      <c r="Z512" t="n">
        <v>10</v>
      </c>
    </row>
    <row r="513">
      <c r="A513" t="n">
        <v>5</v>
      </c>
      <c r="B513" t="n">
        <v>80</v>
      </c>
      <c r="C513" t="inlineStr">
        <is>
          <t xml:space="preserve">CONCLUIDO	</t>
        </is>
      </c>
      <c r="D513" t="n">
        <v>4.1787</v>
      </c>
      <c r="E513" t="n">
        <v>23.93</v>
      </c>
      <c r="F513" t="n">
        <v>19.29</v>
      </c>
      <c r="G513" t="n">
        <v>16.07</v>
      </c>
      <c r="H513" t="n">
        <v>0.25</v>
      </c>
      <c r="I513" t="n">
        <v>72</v>
      </c>
      <c r="J513" t="n">
        <v>160.9</v>
      </c>
      <c r="K513" t="n">
        <v>50.28</v>
      </c>
      <c r="L513" t="n">
        <v>2.25</v>
      </c>
      <c r="M513" t="n">
        <v>70</v>
      </c>
      <c r="N513" t="n">
        <v>28.37</v>
      </c>
      <c r="O513" t="n">
        <v>20078.3</v>
      </c>
      <c r="P513" t="n">
        <v>222.2</v>
      </c>
      <c r="Q513" t="n">
        <v>1319.37</v>
      </c>
      <c r="R513" t="n">
        <v>126.09</v>
      </c>
      <c r="S513" t="n">
        <v>59.92</v>
      </c>
      <c r="T513" t="n">
        <v>32690.94</v>
      </c>
      <c r="U513" t="n">
        <v>0.48</v>
      </c>
      <c r="V513" t="n">
        <v>0.88</v>
      </c>
      <c r="W513" t="n">
        <v>0.28</v>
      </c>
      <c r="X513" t="n">
        <v>2.01</v>
      </c>
      <c r="Y513" t="n">
        <v>1</v>
      </c>
      <c r="Z513" t="n">
        <v>10</v>
      </c>
    </row>
    <row r="514">
      <c r="A514" t="n">
        <v>6</v>
      </c>
      <c r="B514" t="n">
        <v>80</v>
      </c>
      <c r="C514" t="inlineStr">
        <is>
          <t xml:space="preserve">CONCLUIDO	</t>
        </is>
      </c>
      <c r="D514" t="n">
        <v>4.2672</v>
      </c>
      <c r="E514" t="n">
        <v>23.43</v>
      </c>
      <c r="F514" t="n">
        <v>19.05</v>
      </c>
      <c r="G514" t="n">
        <v>17.86</v>
      </c>
      <c r="H514" t="n">
        <v>0.27</v>
      </c>
      <c r="I514" t="n">
        <v>64</v>
      </c>
      <c r="J514" t="n">
        <v>161.26</v>
      </c>
      <c r="K514" t="n">
        <v>50.28</v>
      </c>
      <c r="L514" t="n">
        <v>2.5</v>
      </c>
      <c r="M514" t="n">
        <v>62</v>
      </c>
      <c r="N514" t="n">
        <v>28.48</v>
      </c>
      <c r="O514" t="n">
        <v>20122.23</v>
      </c>
      <c r="P514" t="n">
        <v>217.79</v>
      </c>
      <c r="Q514" t="n">
        <v>1319.17</v>
      </c>
      <c r="R514" t="n">
        <v>118.17</v>
      </c>
      <c r="S514" t="n">
        <v>59.92</v>
      </c>
      <c r="T514" t="n">
        <v>28770.64</v>
      </c>
      <c r="U514" t="n">
        <v>0.51</v>
      </c>
      <c r="V514" t="n">
        <v>0.89</v>
      </c>
      <c r="W514" t="n">
        <v>0.27</v>
      </c>
      <c r="X514" t="n">
        <v>1.77</v>
      </c>
      <c r="Y514" t="n">
        <v>1</v>
      </c>
      <c r="Z514" t="n">
        <v>10</v>
      </c>
    </row>
    <row r="515">
      <c r="A515" t="n">
        <v>7</v>
      </c>
      <c r="B515" t="n">
        <v>80</v>
      </c>
      <c r="C515" t="inlineStr">
        <is>
          <t xml:space="preserve">CONCLUIDO	</t>
        </is>
      </c>
      <c r="D515" t="n">
        <v>4.3597</v>
      </c>
      <c r="E515" t="n">
        <v>22.94</v>
      </c>
      <c r="F515" t="n">
        <v>18.78</v>
      </c>
      <c r="G515" t="n">
        <v>19.76</v>
      </c>
      <c r="H515" t="n">
        <v>0.3</v>
      </c>
      <c r="I515" t="n">
        <v>57</v>
      </c>
      <c r="J515" t="n">
        <v>161.61</v>
      </c>
      <c r="K515" t="n">
        <v>50.28</v>
      </c>
      <c r="L515" t="n">
        <v>2.75</v>
      </c>
      <c r="M515" t="n">
        <v>55</v>
      </c>
      <c r="N515" t="n">
        <v>28.58</v>
      </c>
      <c r="O515" t="n">
        <v>20166.2</v>
      </c>
      <c r="P515" t="n">
        <v>212.55</v>
      </c>
      <c r="Q515" t="n">
        <v>1319.15</v>
      </c>
      <c r="R515" t="n">
        <v>109.06</v>
      </c>
      <c r="S515" t="n">
        <v>59.92</v>
      </c>
      <c r="T515" t="n">
        <v>24250.28</v>
      </c>
      <c r="U515" t="n">
        <v>0.55</v>
      </c>
      <c r="V515" t="n">
        <v>0.91</v>
      </c>
      <c r="W515" t="n">
        <v>0.26</v>
      </c>
      <c r="X515" t="n">
        <v>1.5</v>
      </c>
      <c r="Y515" t="n">
        <v>1</v>
      </c>
      <c r="Z515" t="n">
        <v>10</v>
      </c>
    </row>
    <row r="516">
      <c r="A516" t="n">
        <v>8</v>
      </c>
      <c r="B516" t="n">
        <v>80</v>
      </c>
      <c r="C516" t="inlineStr">
        <is>
          <t xml:space="preserve">CONCLUIDO	</t>
        </is>
      </c>
      <c r="D516" t="n">
        <v>4.4086</v>
      </c>
      <c r="E516" t="n">
        <v>22.68</v>
      </c>
      <c r="F516" t="n">
        <v>18.68</v>
      </c>
      <c r="G516" t="n">
        <v>21.56</v>
      </c>
      <c r="H516" t="n">
        <v>0.33</v>
      </c>
      <c r="I516" t="n">
        <v>52</v>
      </c>
      <c r="J516" t="n">
        <v>161.97</v>
      </c>
      <c r="K516" t="n">
        <v>50.28</v>
      </c>
      <c r="L516" t="n">
        <v>3</v>
      </c>
      <c r="M516" t="n">
        <v>50</v>
      </c>
      <c r="N516" t="n">
        <v>28.69</v>
      </c>
      <c r="O516" t="n">
        <v>20210.21</v>
      </c>
      <c r="P516" t="n">
        <v>209.92</v>
      </c>
      <c r="Q516" t="n">
        <v>1319.17</v>
      </c>
      <c r="R516" t="n">
        <v>107.32</v>
      </c>
      <c r="S516" t="n">
        <v>59.92</v>
      </c>
      <c r="T516" t="n">
        <v>23406.83</v>
      </c>
      <c r="U516" t="n">
        <v>0.5600000000000001</v>
      </c>
      <c r="V516" t="n">
        <v>0.91</v>
      </c>
      <c r="W516" t="n">
        <v>0.22</v>
      </c>
      <c r="X516" t="n">
        <v>1.41</v>
      </c>
      <c r="Y516" t="n">
        <v>1</v>
      </c>
      <c r="Z516" t="n">
        <v>10</v>
      </c>
    </row>
    <row r="517">
      <c r="A517" t="n">
        <v>9</v>
      </c>
      <c r="B517" t="n">
        <v>80</v>
      </c>
      <c r="C517" t="inlineStr">
        <is>
          <t xml:space="preserve">CONCLUIDO	</t>
        </is>
      </c>
      <c r="D517" t="n">
        <v>4.4429</v>
      </c>
      <c r="E517" t="n">
        <v>22.51</v>
      </c>
      <c r="F517" t="n">
        <v>18.67</v>
      </c>
      <c r="G517" t="n">
        <v>23.83</v>
      </c>
      <c r="H517" t="n">
        <v>0.35</v>
      </c>
      <c r="I517" t="n">
        <v>47</v>
      </c>
      <c r="J517" t="n">
        <v>162.33</v>
      </c>
      <c r="K517" t="n">
        <v>50.28</v>
      </c>
      <c r="L517" t="n">
        <v>3.25</v>
      </c>
      <c r="M517" t="n">
        <v>45</v>
      </c>
      <c r="N517" t="n">
        <v>28.8</v>
      </c>
      <c r="O517" t="n">
        <v>20254.26</v>
      </c>
      <c r="P517" t="n">
        <v>207.94</v>
      </c>
      <c r="Q517" t="n">
        <v>1319.18</v>
      </c>
      <c r="R517" t="n">
        <v>106.14</v>
      </c>
      <c r="S517" t="n">
        <v>59.92</v>
      </c>
      <c r="T517" t="n">
        <v>22842.13</v>
      </c>
      <c r="U517" t="n">
        <v>0.5600000000000001</v>
      </c>
      <c r="V517" t="n">
        <v>0.91</v>
      </c>
      <c r="W517" t="n">
        <v>0.24</v>
      </c>
      <c r="X517" t="n">
        <v>1.39</v>
      </c>
      <c r="Y517" t="n">
        <v>1</v>
      </c>
      <c r="Z517" t="n">
        <v>10</v>
      </c>
    </row>
    <row r="518">
      <c r="A518" t="n">
        <v>10</v>
      </c>
      <c r="B518" t="n">
        <v>80</v>
      </c>
      <c r="C518" t="inlineStr">
        <is>
          <t xml:space="preserve">CONCLUIDO	</t>
        </is>
      </c>
      <c r="D518" t="n">
        <v>4.5005</v>
      </c>
      <c r="E518" t="n">
        <v>22.22</v>
      </c>
      <c r="F518" t="n">
        <v>18.51</v>
      </c>
      <c r="G518" t="n">
        <v>25.83</v>
      </c>
      <c r="H518" t="n">
        <v>0.38</v>
      </c>
      <c r="I518" t="n">
        <v>43</v>
      </c>
      <c r="J518" t="n">
        <v>162.68</v>
      </c>
      <c r="K518" t="n">
        <v>50.28</v>
      </c>
      <c r="L518" t="n">
        <v>3.5</v>
      </c>
      <c r="M518" t="n">
        <v>41</v>
      </c>
      <c r="N518" t="n">
        <v>28.9</v>
      </c>
      <c r="O518" t="n">
        <v>20298.34</v>
      </c>
      <c r="P518" t="n">
        <v>204.27</v>
      </c>
      <c r="Q518" t="n">
        <v>1319.17</v>
      </c>
      <c r="R518" t="n">
        <v>100.81</v>
      </c>
      <c r="S518" t="n">
        <v>59.92</v>
      </c>
      <c r="T518" t="n">
        <v>20195.44</v>
      </c>
      <c r="U518" t="n">
        <v>0.59</v>
      </c>
      <c r="V518" t="n">
        <v>0.92</v>
      </c>
      <c r="W518" t="n">
        <v>0.23</v>
      </c>
      <c r="X518" t="n">
        <v>1.23</v>
      </c>
      <c r="Y518" t="n">
        <v>1</v>
      </c>
      <c r="Z518" t="n">
        <v>10</v>
      </c>
    </row>
    <row r="519">
      <c r="A519" t="n">
        <v>11</v>
      </c>
      <c r="B519" t="n">
        <v>80</v>
      </c>
      <c r="C519" t="inlineStr">
        <is>
          <t xml:space="preserve">CONCLUIDO	</t>
        </is>
      </c>
      <c r="D519" t="n">
        <v>4.541</v>
      </c>
      <c r="E519" t="n">
        <v>22.02</v>
      </c>
      <c r="F519" t="n">
        <v>18.41</v>
      </c>
      <c r="G519" t="n">
        <v>27.61</v>
      </c>
      <c r="H519" t="n">
        <v>0.41</v>
      </c>
      <c r="I519" t="n">
        <v>40</v>
      </c>
      <c r="J519" t="n">
        <v>163.04</v>
      </c>
      <c r="K519" t="n">
        <v>50.28</v>
      </c>
      <c r="L519" t="n">
        <v>3.75</v>
      </c>
      <c r="M519" t="n">
        <v>38</v>
      </c>
      <c r="N519" t="n">
        <v>29.01</v>
      </c>
      <c r="O519" t="n">
        <v>20342.46</v>
      </c>
      <c r="P519" t="n">
        <v>201.22</v>
      </c>
      <c r="Q519" t="n">
        <v>1319.21</v>
      </c>
      <c r="R519" t="n">
        <v>97.39</v>
      </c>
      <c r="S519" t="n">
        <v>59.92</v>
      </c>
      <c r="T519" t="n">
        <v>18499.39</v>
      </c>
      <c r="U519" t="n">
        <v>0.62</v>
      </c>
      <c r="V519" t="n">
        <v>0.92</v>
      </c>
      <c r="W519" t="n">
        <v>0.23</v>
      </c>
      <c r="X519" t="n">
        <v>1.13</v>
      </c>
      <c r="Y519" t="n">
        <v>1</v>
      </c>
      <c r="Z519" t="n">
        <v>10</v>
      </c>
    </row>
    <row r="520">
      <c r="A520" t="n">
        <v>12</v>
      </c>
      <c r="B520" t="n">
        <v>80</v>
      </c>
      <c r="C520" t="inlineStr">
        <is>
          <t xml:space="preserve">CONCLUIDO	</t>
        </is>
      </c>
      <c r="D520" t="n">
        <v>4.58</v>
      </c>
      <c r="E520" t="n">
        <v>21.83</v>
      </c>
      <c r="F520" t="n">
        <v>18.32</v>
      </c>
      <c r="G520" t="n">
        <v>29.7</v>
      </c>
      <c r="H520" t="n">
        <v>0.43</v>
      </c>
      <c r="I520" t="n">
        <v>37</v>
      </c>
      <c r="J520" t="n">
        <v>163.4</v>
      </c>
      <c r="K520" t="n">
        <v>50.28</v>
      </c>
      <c r="L520" t="n">
        <v>4</v>
      </c>
      <c r="M520" t="n">
        <v>35</v>
      </c>
      <c r="N520" t="n">
        <v>29.12</v>
      </c>
      <c r="O520" t="n">
        <v>20386.62</v>
      </c>
      <c r="P520" t="n">
        <v>198.18</v>
      </c>
      <c r="Q520" t="n">
        <v>1319.12</v>
      </c>
      <c r="R520" t="n">
        <v>94.54000000000001</v>
      </c>
      <c r="S520" t="n">
        <v>59.92</v>
      </c>
      <c r="T520" t="n">
        <v>17091.31</v>
      </c>
      <c r="U520" t="n">
        <v>0.63</v>
      </c>
      <c r="V520" t="n">
        <v>0.93</v>
      </c>
      <c r="W520" t="n">
        <v>0.22</v>
      </c>
      <c r="X520" t="n">
        <v>1.04</v>
      </c>
      <c r="Y520" t="n">
        <v>1</v>
      </c>
      <c r="Z520" t="n">
        <v>10</v>
      </c>
    </row>
    <row r="521">
      <c r="A521" t="n">
        <v>13</v>
      </c>
      <c r="B521" t="n">
        <v>80</v>
      </c>
      <c r="C521" t="inlineStr">
        <is>
          <t xml:space="preserve">CONCLUIDO	</t>
        </is>
      </c>
      <c r="D521" t="n">
        <v>4.6243</v>
      </c>
      <c r="E521" t="n">
        <v>21.62</v>
      </c>
      <c r="F521" t="n">
        <v>18.2</v>
      </c>
      <c r="G521" t="n">
        <v>32.13</v>
      </c>
      <c r="H521" t="n">
        <v>0.46</v>
      </c>
      <c r="I521" t="n">
        <v>34</v>
      </c>
      <c r="J521" t="n">
        <v>163.76</v>
      </c>
      <c r="K521" t="n">
        <v>50.28</v>
      </c>
      <c r="L521" t="n">
        <v>4.25</v>
      </c>
      <c r="M521" t="n">
        <v>32</v>
      </c>
      <c r="N521" t="n">
        <v>29.23</v>
      </c>
      <c r="O521" t="n">
        <v>20430.81</v>
      </c>
      <c r="P521" t="n">
        <v>194.81</v>
      </c>
      <c r="Q521" t="n">
        <v>1319.13</v>
      </c>
      <c r="R521" t="n">
        <v>90.72</v>
      </c>
      <c r="S521" t="n">
        <v>59.92</v>
      </c>
      <c r="T521" t="n">
        <v>15196.27</v>
      </c>
      <c r="U521" t="n">
        <v>0.66</v>
      </c>
      <c r="V521" t="n">
        <v>0.93</v>
      </c>
      <c r="W521" t="n">
        <v>0.22</v>
      </c>
      <c r="X521" t="n">
        <v>0.93</v>
      </c>
      <c r="Y521" t="n">
        <v>1</v>
      </c>
      <c r="Z521" t="n">
        <v>10</v>
      </c>
    </row>
    <row r="522">
      <c r="A522" t="n">
        <v>14</v>
      </c>
      <c r="B522" t="n">
        <v>80</v>
      </c>
      <c r="C522" t="inlineStr">
        <is>
          <t xml:space="preserve">CONCLUIDO	</t>
        </is>
      </c>
      <c r="D522" t="n">
        <v>4.6504</v>
      </c>
      <c r="E522" t="n">
        <v>21.5</v>
      </c>
      <c r="F522" t="n">
        <v>18.15</v>
      </c>
      <c r="G522" t="n">
        <v>34.03</v>
      </c>
      <c r="H522" t="n">
        <v>0.49</v>
      </c>
      <c r="I522" t="n">
        <v>32</v>
      </c>
      <c r="J522" t="n">
        <v>164.12</v>
      </c>
      <c r="K522" t="n">
        <v>50.28</v>
      </c>
      <c r="L522" t="n">
        <v>4.5</v>
      </c>
      <c r="M522" t="n">
        <v>30</v>
      </c>
      <c r="N522" t="n">
        <v>29.34</v>
      </c>
      <c r="O522" t="n">
        <v>20475.04</v>
      </c>
      <c r="P522" t="n">
        <v>192.45</v>
      </c>
      <c r="Q522" t="n">
        <v>1319.15</v>
      </c>
      <c r="R522" t="n">
        <v>89.05</v>
      </c>
      <c r="S522" t="n">
        <v>59.92</v>
      </c>
      <c r="T522" t="n">
        <v>14368.48</v>
      </c>
      <c r="U522" t="n">
        <v>0.67</v>
      </c>
      <c r="V522" t="n">
        <v>0.9399999999999999</v>
      </c>
      <c r="W522" t="n">
        <v>0.21</v>
      </c>
      <c r="X522" t="n">
        <v>0.87</v>
      </c>
      <c r="Y522" t="n">
        <v>1</v>
      </c>
      <c r="Z522" t="n">
        <v>10</v>
      </c>
    </row>
    <row r="523">
      <c r="A523" t="n">
        <v>15</v>
      </c>
      <c r="B523" t="n">
        <v>80</v>
      </c>
      <c r="C523" t="inlineStr">
        <is>
          <t xml:space="preserve">CONCLUIDO	</t>
        </is>
      </c>
      <c r="D523" t="n">
        <v>4.6768</v>
      </c>
      <c r="E523" t="n">
        <v>21.38</v>
      </c>
      <c r="F523" t="n">
        <v>18.09</v>
      </c>
      <c r="G523" t="n">
        <v>36.18</v>
      </c>
      <c r="H523" t="n">
        <v>0.51</v>
      </c>
      <c r="I523" t="n">
        <v>30</v>
      </c>
      <c r="J523" t="n">
        <v>164.48</v>
      </c>
      <c r="K523" t="n">
        <v>50.28</v>
      </c>
      <c r="L523" t="n">
        <v>4.75</v>
      </c>
      <c r="M523" t="n">
        <v>28</v>
      </c>
      <c r="N523" t="n">
        <v>29.45</v>
      </c>
      <c r="O523" t="n">
        <v>20519.3</v>
      </c>
      <c r="P523" t="n">
        <v>189.7</v>
      </c>
      <c r="Q523" t="n">
        <v>1319.16</v>
      </c>
      <c r="R523" t="n">
        <v>87.15000000000001</v>
      </c>
      <c r="S523" t="n">
        <v>59.92</v>
      </c>
      <c r="T523" t="n">
        <v>13429.33</v>
      </c>
      <c r="U523" t="n">
        <v>0.6899999999999999</v>
      </c>
      <c r="V523" t="n">
        <v>0.9399999999999999</v>
      </c>
      <c r="W523" t="n">
        <v>0.21</v>
      </c>
      <c r="X523" t="n">
        <v>0.8100000000000001</v>
      </c>
      <c r="Y523" t="n">
        <v>1</v>
      </c>
      <c r="Z523" t="n">
        <v>10</v>
      </c>
    </row>
    <row r="524">
      <c r="A524" t="n">
        <v>16</v>
      </c>
      <c r="B524" t="n">
        <v>80</v>
      </c>
      <c r="C524" t="inlineStr">
        <is>
          <t xml:space="preserve">CONCLUIDO	</t>
        </is>
      </c>
      <c r="D524" t="n">
        <v>4.7084</v>
      </c>
      <c r="E524" t="n">
        <v>21.24</v>
      </c>
      <c r="F524" t="n">
        <v>18.01</v>
      </c>
      <c r="G524" t="n">
        <v>38.6</v>
      </c>
      <c r="H524" t="n">
        <v>0.54</v>
      </c>
      <c r="I524" t="n">
        <v>28</v>
      </c>
      <c r="J524" t="n">
        <v>164.83</v>
      </c>
      <c r="K524" t="n">
        <v>50.28</v>
      </c>
      <c r="L524" t="n">
        <v>5</v>
      </c>
      <c r="M524" t="n">
        <v>26</v>
      </c>
      <c r="N524" t="n">
        <v>29.55</v>
      </c>
      <c r="O524" t="n">
        <v>20563.61</v>
      </c>
      <c r="P524" t="n">
        <v>186.64</v>
      </c>
      <c r="Q524" t="n">
        <v>1319.2</v>
      </c>
      <c r="R524" t="n">
        <v>84.27</v>
      </c>
      <c r="S524" t="n">
        <v>59.92</v>
      </c>
      <c r="T524" t="n">
        <v>12001.07</v>
      </c>
      <c r="U524" t="n">
        <v>0.71</v>
      </c>
      <c r="V524" t="n">
        <v>0.9399999999999999</v>
      </c>
      <c r="W524" t="n">
        <v>0.21</v>
      </c>
      <c r="X524" t="n">
        <v>0.73</v>
      </c>
      <c r="Y524" t="n">
        <v>1</v>
      </c>
      <c r="Z524" t="n">
        <v>10</v>
      </c>
    </row>
    <row r="525">
      <c r="A525" t="n">
        <v>17</v>
      </c>
      <c r="B525" t="n">
        <v>80</v>
      </c>
      <c r="C525" t="inlineStr">
        <is>
          <t xml:space="preserve">CONCLUIDO	</t>
        </is>
      </c>
      <c r="D525" t="n">
        <v>4.7411</v>
      </c>
      <c r="E525" t="n">
        <v>21.09</v>
      </c>
      <c r="F525" t="n">
        <v>17.93</v>
      </c>
      <c r="G525" t="n">
        <v>41.38</v>
      </c>
      <c r="H525" t="n">
        <v>0.5600000000000001</v>
      </c>
      <c r="I525" t="n">
        <v>26</v>
      </c>
      <c r="J525" t="n">
        <v>165.19</v>
      </c>
      <c r="K525" t="n">
        <v>50.28</v>
      </c>
      <c r="L525" t="n">
        <v>5.25</v>
      </c>
      <c r="M525" t="n">
        <v>24</v>
      </c>
      <c r="N525" t="n">
        <v>29.66</v>
      </c>
      <c r="O525" t="n">
        <v>20607.95</v>
      </c>
      <c r="P525" t="n">
        <v>183.24</v>
      </c>
      <c r="Q525" t="n">
        <v>1319.14</v>
      </c>
      <c r="R525" t="n">
        <v>82.27</v>
      </c>
      <c r="S525" t="n">
        <v>59.92</v>
      </c>
      <c r="T525" t="n">
        <v>11009.34</v>
      </c>
      <c r="U525" t="n">
        <v>0.73</v>
      </c>
      <c r="V525" t="n">
        <v>0.95</v>
      </c>
      <c r="W525" t="n">
        <v>0.19</v>
      </c>
      <c r="X525" t="n">
        <v>0.65</v>
      </c>
      <c r="Y525" t="n">
        <v>1</v>
      </c>
      <c r="Z525" t="n">
        <v>10</v>
      </c>
    </row>
    <row r="526">
      <c r="A526" t="n">
        <v>18</v>
      </c>
      <c r="B526" t="n">
        <v>80</v>
      </c>
      <c r="C526" t="inlineStr">
        <is>
          <t xml:space="preserve">CONCLUIDO	</t>
        </is>
      </c>
      <c r="D526" t="n">
        <v>4.7348</v>
      </c>
      <c r="E526" t="n">
        <v>21.12</v>
      </c>
      <c r="F526" t="n">
        <v>17.99</v>
      </c>
      <c r="G526" t="n">
        <v>43.18</v>
      </c>
      <c r="H526" t="n">
        <v>0.59</v>
      </c>
      <c r="I526" t="n">
        <v>25</v>
      </c>
      <c r="J526" t="n">
        <v>165.55</v>
      </c>
      <c r="K526" t="n">
        <v>50.28</v>
      </c>
      <c r="L526" t="n">
        <v>5.5</v>
      </c>
      <c r="M526" t="n">
        <v>23</v>
      </c>
      <c r="N526" t="n">
        <v>29.77</v>
      </c>
      <c r="O526" t="n">
        <v>20652.33</v>
      </c>
      <c r="P526" t="n">
        <v>182.77</v>
      </c>
      <c r="Q526" t="n">
        <v>1319.1</v>
      </c>
      <c r="R526" t="n">
        <v>84.04000000000001</v>
      </c>
      <c r="S526" t="n">
        <v>59.92</v>
      </c>
      <c r="T526" t="n">
        <v>11899.63</v>
      </c>
      <c r="U526" t="n">
        <v>0.71</v>
      </c>
      <c r="V526" t="n">
        <v>0.9399999999999999</v>
      </c>
      <c r="W526" t="n">
        <v>0.2</v>
      </c>
      <c r="X526" t="n">
        <v>0.71</v>
      </c>
      <c r="Y526" t="n">
        <v>1</v>
      </c>
      <c r="Z526" t="n">
        <v>10</v>
      </c>
    </row>
    <row r="527">
      <c r="A527" t="n">
        <v>19</v>
      </c>
      <c r="B527" t="n">
        <v>80</v>
      </c>
      <c r="C527" t="inlineStr">
        <is>
          <t xml:space="preserve">CONCLUIDO	</t>
        </is>
      </c>
      <c r="D527" t="n">
        <v>4.7512</v>
      </c>
      <c r="E527" t="n">
        <v>21.05</v>
      </c>
      <c r="F527" t="n">
        <v>17.95</v>
      </c>
      <c r="G527" t="n">
        <v>44.87</v>
      </c>
      <c r="H527" t="n">
        <v>0.61</v>
      </c>
      <c r="I527" t="n">
        <v>24</v>
      </c>
      <c r="J527" t="n">
        <v>165.91</v>
      </c>
      <c r="K527" t="n">
        <v>50.28</v>
      </c>
      <c r="L527" t="n">
        <v>5.75</v>
      </c>
      <c r="M527" t="n">
        <v>22</v>
      </c>
      <c r="N527" t="n">
        <v>29.88</v>
      </c>
      <c r="O527" t="n">
        <v>20696.74</v>
      </c>
      <c r="P527" t="n">
        <v>180.04</v>
      </c>
      <c r="Q527" t="n">
        <v>1319.14</v>
      </c>
      <c r="R527" t="n">
        <v>82.63</v>
      </c>
      <c r="S527" t="n">
        <v>59.92</v>
      </c>
      <c r="T527" t="n">
        <v>11202.12</v>
      </c>
      <c r="U527" t="n">
        <v>0.73</v>
      </c>
      <c r="V527" t="n">
        <v>0.95</v>
      </c>
      <c r="W527" t="n">
        <v>0.2</v>
      </c>
      <c r="X527" t="n">
        <v>0.67</v>
      </c>
      <c r="Y527" t="n">
        <v>1</v>
      </c>
      <c r="Z527" t="n">
        <v>10</v>
      </c>
    </row>
    <row r="528">
      <c r="A528" t="n">
        <v>20</v>
      </c>
      <c r="B528" t="n">
        <v>80</v>
      </c>
      <c r="C528" t="inlineStr">
        <is>
          <t xml:space="preserve">CONCLUIDO	</t>
        </is>
      </c>
      <c r="D528" t="n">
        <v>4.782</v>
      </c>
      <c r="E528" t="n">
        <v>20.91</v>
      </c>
      <c r="F528" t="n">
        <v>17.88</v>
      </c>
      <c r="G528" t="n">
        <v>48.76</v>
      </c>
      <c r="H528" t="n">
        <v>0.64</v>
      </c>
      <c r="I528" t="n">
        <v>22</v>
      </c>
      <c r="J528" t="n">
        <v>166.27</v>
      </c>
      <c r="K528" t="n">
        <v>50.28</v>
      </c>
      <c r="L528" t="n">
        <v>6</v>
      </c>
      <c r="M528" t="n">
        <v>20</v>
      </c>
      <c r="N528" t="n">
        <v>29.99</v>
      </c>
      <c r="O528" t="n">
        <v>20741.2</v>
      </c>
      <c r="P528" t="n">
        <v>175.99</v>
      </c>
      <c r="Q528" t="n">
        <v>1319.09</v>
      </c>
      <c r="R528" t="n">
        <v>80.14</v>
      </c>
      <c r="S528" t="n">
        <v>59.92</v>
      </c>
      <c r="T528" t="n">
        <v>9966.290000000001</v>
      </c>
      <c r="U528" t="n">
        <v>0.75</v>
      </c>
      <c r="V528" t="n">
        <v>0.95</v>
      </c>
      <c r="W528" t="n">
        <v>0.2</v>
      </c>
      <c r="X528" t="n">
        <v>0.6</v>
      </c>
      <c r="Y528" t="n">
        <v>1</v>
      </c>
      <c r="Z528" t="n">
        <v>10</v>
      </c>
    </row>
    <row r="529">
      <c r="A529" t="n">
        <v>21</v>
      </c>
      <c r="B529" t="n">
        <v>80</v>
      </c>
      <c r="C529" t="inlineStr">
        <is>
          <t xml:space="preserve">CONCLUIDO	</t>
        </is>
      </c>
      <c r="D529" t="n">
        <v>4.7998</v>
      </c>
      <c r="E529" t="n">
        <v>20.83</v>
      </c>
      <c r="F529" t="n">
        <v>17.83</v>
      </c>
      <c r="G529" t="n">
        <v>50.95</v>
      </c>
      <c r="H529" t="n">
        <v>0.66</v>
      </c>
      <c r="I529" t="n">
        <v>21</v>
      </c>
      <c r="J529" t="n">
        <v>166.64</v>
      </c>
      <c r="K529" t="n">
        <v>50.28</v>
      </c>
      <c r="L529" t="n">
        <v>6.25</v>
      </c>
      <c r="M529" t="n">
        <v>19</v>
      </c>
      <c r="N529" t="n">
        <v>30.11</v>
      </c>
      <c r="O529" t="n">
        <v>20785.69</v>
      </c>
      <c r="P529" t="n">
        <v>173.6</v>
      </c>
      <c r="Q529" t="n">
        <v>1319.12</v>
      </c>
      <c r="R529" t="n">
        <v>78.63</v>
      </c>
      <c r="S529" t="n">
        <v>59.92</v>
      </c>
      <c r="T529" t="n">
        <v>9216.84</v>
      </c>
      <c r="U529" t="n">
        <v>0.76</v>
      </c>
      <c r="V529" t="n">
        <v>0.95</v>
      </c>
      <c r="W529" t="n">
        <v>0.2</v>
      </c>
      <c r="X529" t="n">
        <v>0.5600000000000001</v>
      </c>
      <c r="Y529" t="n">
        <v>1</v>
      </c>
      <c r="Z529" t="n">
        <v>10</v>
      </c>
    </row>
    <row r="530">
      <c r="A530" t="n">
        <v>22</v>
      </c>
      <c r="B530" t="n">
        <v>80</v>
      </c>
      <c r="C530" t="inlineStr">
        <is>
          <t xml:space="preserve">CONCLUIDO	</t>
        </is>
      </c>
      <c r="D530" t="n">
        <v>4.8123</v>
      </c>
      <c r="E530" t="n">
        <v>20.78</v>
      </c>
      <c r="F530" t="n">
        <v>17.81</v>
      </c>
      <c r="G530" t="n">
        <v>53.43</v>
      </c>
      <c r="H530" t="n">
        <v>0.6899999999999999</v>
      </c>
      <c r="I530" t="n">
        <v>20</v>
      </c>
      <c r="J530" t="n">
        <v>167</v>
      </c>
      <c r="K530" t="n">
        <v>50.28</v>
      </c>
      <c r="L530" t="n">
        <v>6.5</v>
      </c>
      <c r="M530" t="n">
        <v>16</v>
      </c>
      <c r="N530" t="n">
        <v>30.22</v>
      </c>
      <c r="O530" t="n">
        <v>20830.22</v>
      </c>
      <c r="P530" t="n">
        <v>169.72</v>
      </c>
      <c r="Q530" t="n">
        <v>1319.16</v>
      </c>
      <c r="R530" t="n">
        <v>77.88</v>
      </c>
      <c r="S530" t="n">
        <v>59.92</v>
      </c>
      <c r="T530" t="n">
        <v>8843.360000000001</v>
      </c>
      <c r="U530" t="n">
        <v>0.77</v>
      </c>
      <c r="V530" t="n">
        <v>0.95</v>
      </c>
      <c r="W530" t="n">
        <v>0.2</v>
      </c>
      <c r="X530" t="n">
        <v>0.53</v>
      </c>
      <c r="Y530" t="n">
        <v>1</v>
      </c>
      <c r="Z530" t="n">
        <v>10</v>
      </c>
    </row>
    <row r="531">
      <c r="A531" t="n">
        <v>23</v>
      </c>
      <c r="B531" t="n">
        <v>80</v>
      </c>
      <c r="C531" t="inlineStr">
        <is>
          <t xml:space="preserve">CONCLUIDO	</t>
        </is>
      </c>
      <c r="D531" t="n">
        <v>4.8264</v>
      </c>
      <c r="E531" t="n">
        <v>20.72</v>
      </c>
      <c r="F531" t="n">
        <v>17.78</v>
      </c>
      <c r="G531" t="n">
        <v>56.16</v>
      </c>
      <c r="H531" t="n">
        <v>0.71</v>
      </c>
      <c r="I531" t="n">
        <v>19</v>
      </c>
      <c r="J531" t="n">
        <v>167.36</v>
      </c>
      <c r="K531" t="n">
        <v>50.28</v>
      </c>
      <c r="L531" t="n">
        <v>6.75</v>
      </c>
      <c r="M531" t="n">
        <v>15</v>
      </c>
      <c r="N531" t="n">
        <v>30.33</v>
      </c>
      <c r="O531" t="n">
        <v>20874.78</v>
      </c>
      <c r="P531" t="n">
        <v>167.6</v>
      </c>
      <c r="Q531" t="n">
        <v>1319.1</v>
      </c>
      <c r="R531" t="n">
        <v>76.91</v>
      </c>
      <c r="S531" t="n">
        <v>59.92</v>
      </c>
      <c r="T531" t="n">
        <v>8362.969999999999</v>
      </c>
      <c r="U531" t="n">
        <v>0.78</v>
      </c>
      <c r="V531" t="n">
        <v>0.96</v>
      </c>
      <c r="W531" t="n">
        <v>0.2</v>
      </c>
      <c r="X531" t="n">
        <v>0.51</v>
      </c>
      <c r="Y531" t="n">
        <v>1</v>
      </c>
      <c r="Z531" t="n">
        <v>10</v>
      </c>
    </row>
    <row r="532">
      <c r="A532" t="n">
        <v>24</v>
      </c>
      <c r="B532" t="n">
        <v>80</v>
      </c>
      <c r="C532" t="inlineStr">
        <is>
          <t xml:space="preserve">CONCLUIDO	</t>
        </is>
      </c>
      <c r="D532" t="n">
        <v>4.862</v>
      </c>
      <c r="E532" t="n">
        <v>20.57</v>
      </c>
      <c r="F532" t="n">
        <v>17.66</v>
      </c>
      <c r="G532" t="n">
        <v>58.88</v>
      </c>
      <c r="H532" t="n">
        <v>0.74</v>
      </c>
      <c r="I532" t="n">
        <v>18</v>
      </c>
      <c r="J532" t="n">
        <v>167.72</v>
      </c>
      <c r="K532" t="n">
        <v>50.28</v>
      </c>
      <c r="L532" t="n">
        <v>7</v>
      </c>
      <c r="M532" t="n">
        <v>8</v>
      </c>
      <c r="N532" t="n">
        <v>30.44</v>
      </c>
      <c r="O532" t="n">
        <v>20919.39</v>
      </c>
      <c r="P532" t="n">
        <v>163.89</v>
      </c>
      <c r="Q532" t="n">
        <v>1319.08</v>
      </c>
      <c r="R532" t="n">
        <v>72.41</v>
      </c>
      <c r="S532" t="n">
        <v>59.92</v>
      </c>
      <c r="T532" t="n">
        <v>6120.38</v>
      </c>
      <c r="U532" t="n">
        <v>0.83</v>
      </c>
      <c r="V532" t="n">
        <v>0.96</v>
      </c>
      <c r="W532" t="n">
        <v>0.21</v>
      </c>
      <c r="X532" t="n">
        <v>0.39</v>
      </c>
      <c r="Y532" t="n">
        <v>1</v>
      </c>
      <c r="Z532" t="n">
        <v>10</v>
      </c>
    </row>
    <row r="533">
      <c r="A533" t="n">
        <v>25</v>
      </c>
      <c r="B533" t="n">
        <v>80</v>
      </c>
      <c r="C533" t="inlineStr">
        <is>
          <t xml:space="preserve">CONCLUIDO	</t>
        </is>
      </c>
      <c r="D533" t="n">
        <v>4.8225</v>
      </c>
      <c r="E533" t="n">
        <v>20.74</v>
      </c>
      <c r="F533" t="n">
        <v>17.83</v>
      </c>
      <c r="G533" t="n">
        <v>59.44</v>
      </c>
      <c r="H533" t="n">
        <v>0.76</v>
      </c>
      <c r="I533" t="n">
        <v>18</v>
      </c>
      <c r="J533" t="n">
        <v>168.08</v>
      </c>
      <c r="K533" t="n">
        <v>50.28</v>
      </c>
      <c r="L533" t="n">
        <v>7.25</v>
      </c>
      <c r="M533" t="n">
        <v>2</v>
      </c>
      <c r="N533" t="n">
        <v>30.55</v>
      </c>
      <c r="O533" t="n">
        <v>20964.03</v>
      </c>
      <c r="P533" t="n">
        <v>165.18</v>
      </c>
      <c r="Q533" t="n">
        <v>1319.08</v>
      </c>
      <c r="R533" t="n">
        <v>78.59</v>
      </c>
      <c r="S533" t="n">
        <v>59.92</v>
      </c>
      <c r="T533" t="n">
        <v>9212.09</v>
      </c>
      <c r="U533" t="n">
        <v>0.76</v>
      </c>
      <c r="V533" t="n">
        <v>0.95</v>
      </c>
      <c r="W533" t="n">
        <v>0.2</v>
      </c>
      <c r="X533" t="n">
        <v>0.5600000000000001</v>
      </c>
      <c r="Y533" t="n">
        <v>1</v>
      </c>
      <c r="Z533" t="n">
        <v>10</v>
      </c>
    </row>
    <row r="534">
      <c r="A534" t="n">
        <v>26</v>
      </c>
      <c r="B534" t="n">
        <v>80</v>
      </c>
      <c r="C534" t="inlineStr">
        <is>
          <t xml:space="preserve">CONCLUIDO	</t>
        </is>
      </c>
      <c r="D534" t="n">
        <v>4.8228</v>
      </c>
      <c r="E534" t="n">
        <v>20.74</v>
      </c>
      <c r="F534" t="n">
        <v>17.83</v>
      </c>
      <c r="G534" t="n">
        <v>59.44</v>
      </c>
      <c r="H534" t="n">
        <v>0.79</v>
      </c>
      <c r="I534" t="n">
        <v>18</v>
      </c>
      <c r="J534" t="n">
        <v>168.44</v>
      </c>
      <c r="K534" t="n">
        <v>50.28</v>
      </c>
      <c r="L534" t="n">
        <v>7.5</v>
      </c>
      <c r="M534" t="n">
        <v>0</v>
      </c>
      <c r="N534" t="n">
        <v>30.66</v>
      </c>
      <c r="O534" t="n">
        <v>21008.71</v>
      </c>
      <c r="P534" t="n">
        <v>165.4</v>
      </c>
      <c r="Q534" t="n">
        <v>1319.08</v>
      </c>
      <c r="R534" t="n">
        <v>78.38</v>
      </c>
      <c r="S534" t="n">
        <v>59.92</v>
      </c>
      <c r="T534" t="n">
        <v>9102.75</v>
      </c>
      <c r="U534" t="n">
        <v>0.76</v>
      </c>
      <c r="V534" t="n">
        <v>0.95</v>
      </c>
      <c r="W534" t="n">
        <v>0.21</v>
      </c>
      <c r="X534" t="n">
        <v>0.55</v>
      </c>
      <c r="Y534" t="n">
        <v>1</v>
      </c>
      <c r="Z534" t="n">
        <v>10</v>
      </c>
    </row>
    <row r="535">
      <c r="A535" t="n">
        <v>0</v>
      </c>
      <c r="B535" t="n">
        <v>115</v>
      </c>
      <c r="C535" t="inlineStr">
        <is>
          <t xml:space="preserve">CONCLUIDO	</t>
        </is>
      </c>
      <c r="D535" t="n">
        <v>2.4579</v>
      </c>
      <c r="E535" t="n">
        <v>40.69</v>
      </c>
      <c r="F535" t="n">
        <v>25.69</v>
      </c>
      <c r="G535" t="n">
        <v>5.49</v>
      </c>
      <c r="H535" t="n">
        <v>0.08</v>
      </c>
      <c r="I535" t="n">
        <v>281</v>
      </c>
      <c r="J535" t="n">
        <v>222.93</v>
      </c>
      <c r="K535" t="n">
        <v>56.94</v>
      </c>
      <c r="L535" t="n">
        <v>1</v>
      </c>
      <c r="M535" t="n">
        <v>279</v>
      </c>
      <c r="N535" t="n">
        <v>49.99</v>
      </c>
      <c r="O535" t="n">
        <v>27728.69</v>
      </c>
      <c r="P535" t="n">
        <v>386.45</v>
      </c>
      <c r="Q535" t="n">
        <v>1319.73</v>
      </c>
      <c r="R535" t="n">
        <v>336.05</v>
      </c>
      <c r="S535" t="n">
        <v>59.92</v>
      </c>
      <c r="T535" t="n">
        <v>136625.12</v>
      </c>
      <c r="U535" t="n">
        <v>0.18</v>
      </c>
      <c r="V535" t="n">
        <v>0.66</v>
      </c>
      <c r="W535" t="n">
        <v>0.61</v>
      </c>
      <c r="X535" t="n">
        <v>8.41</v>
      </c>
      <c r="Y535" t="n">
        <v>1</v>
      </c>
      <c r="Z535" t="n">
        <v>10</v>
      </c>
    </row>
    <row r="536">
      <c r="A536" t="n">
        <v>1</v>
      </c>
      <c r="B536" t="n">
        <v>115</v>
      </c>
      <c r="C536" t="inlineStr">
        <is>
          <t xml:space="preserve">CONCLUIDO	</t>
        </is>
      </c>
      <c r="D536" t="n">
        <v>2.878</v>
      </c>
      <c r="E536" t="n">
        <v>34.75</v>
      </c>
      <c r="F536" t="n">
        <v>23.22</v>
      </c>
      <c r="G536" t="n">
        <v>6.9</v>
      </c>
      <c r="H536" t="n">
        <v>0.1</v>
      </c>
      <c r="I536" t="n">
        <v>202</v>
      </c>
      <c r="J536" t="n">
        <v>223.35</v>
      </c>
      <c r="K536" t="n">
        <v>56.94</v>
      </c>
      <c r="L536" t="n">
        <v>1.25</v>
      </c>
      <c r="M536" t="n">
        <v>200</v>
      </c>
      <c r="N536" t="n">
        <v>50.15</v>
      </c>
      <c r="O536" t="n">
        <v>27780.03</v>
      </c>
      <c r="P536" t="n">
        <v>347.68</v>
      </c>
      <c r="Q536" t="n">
        <v>1319.42</v>
      </c>
      <c r="R536" t="n">
        <v>255.02</v>
      </c>
      <c r="S536" t="n">
        <v>59.92</v>
      </c>
      <c r="T536" t="n">
        <v>96503.12</v>
      </c>
      <c r="U536" t="n">
        <v>0.23</v>
      </c>
      <c r="V536" t="n">
        <v>0.73</v>
      </c>
      <c r="W536" t="n">
        <v>0.48</v>
      </c>
      <c r="X536" t="n">
        <v>5.94</v>
      </c>
      <c r="Y536" t="n">
        <v>1</v>
      </c>
      <c r="Z536" t="n">
        <v>10</v>
      </c>
    </row>
    <row r="537">
      <c r="A537" t="n">
        <v>2</v>
      </c>
      <c r="B537" t="n">
        <v>115</v>
      </c>
      <c r="C537" t="inlineStr">
        <is>
          <t xml:space="preserve">CONCLUIDO	</t>
        </is>
      </c>
      <c r="D537" t="n">
        <v>3.1766</v>
      </c>
      <c r="E537" t="n">
        <v>31.48</v>
      </c>
      <c r="F537" t="n">
        <v>21.88</v>
      </c>
      <c r="G537" t="n">
        <v>8.31</v>
      </c>
      <c r="H537" t="n">
        <v>0.12</v>
      </c>
      <c r="I537" t="n">
        <v>158</v>
      </c>
      <c r="J537" t="n">
        <v>223.76</v>
      </c>
      <c r="K537" t="n">
        <v>56.94</v>
      </c>
      <c r="L537" t="n">
        <v>1.5</v>
      </c>
      <c r="M537" t="n">
        <v>156</v>
      </c>
      <c r="N537" t="n">
        <v>50.32</v>
      </c>
      <c r="O537" t="n">
        <v>27831.42</v>
      </c>
      <c r="P537" t="n">
        <v>326.3</v>
      </c>
      <c r="Q537" t="n">
        <v>1319.31</v>
      </c>
      <c r="R537" t="n">
        <v>211.13</v>
      </c>
      <c r="S537" t="n">
        <v>59.92</v>
      </c>
      <c r="T537" t="n">
        <v>74780.08</v>
      </c>
      <c r="U537" t="n">
        <v>0.28</v>
      </c>
      <c r="V537" t="n">
        <v>0.78</v>
      </c>
      <c r="W537" t="n">
        <v>0.41</v>
      </c>
      <c r="X537" t="n">
        <v>4.6</v>
      </c>
      <c r="Y537" t="n">
        <v>1</v>
      </c>
      <c r="Z537" t="n">
        <v>10</v>
      </c>
    </row>
    <row r="538">
      <c r="A538" t="n">
        <v>3</v>
      </c>
      <c r="B538" t="n">
        <v>115</v>
      </c>
      <c r="C538" t="inlineStr">
        <is>
          <t xml:space="preserve">CONCLUIDO	</t>
        </is>
      </c>
      <c r="D538" t="n">
        <v>3.4013</v>
      </c>
      <c r="E538" t="n">
        <v>29.4</v>
      </c>
      <c r="F538" t="n">
        <v>21.03</v>
      </c>
      <c r="G538" t="n">
        <v>9.710000000000001</v>
      </c>
      <c r="H538" t="n">
        <v>0.14</v>
      </c>
      <c r="I538" t="n">
        <v>130</v>
      </c>
      <c r="J538" t="n">
        <v>224.18</v>
      </c>
      <c r="K538" t="n">
        <v>56.94</v>
      </c>
      <c r="L538" t="n">
        <v>1.75</v>
      </c>
      <c r="M538" t="n">
        <v>128</v>
      </c>
      <c r="N538" t="n">
        <v>50.49</v>
      </c>
      <c r="O538" t="n">
        <v>27882.87</v>
      </c>
      <c r="P538" t="n">
        <v>312.35</v>
      </c>
      <c r="Q538" t="n">
        <v>1319.25</v>
      </c>
      <c r="R538" t="n">
        <v>183.06</v>
      </c>
      <c r="S538" t="n">
        <v>59.92</v>
      </c>
      <c r="T538" t="n">
        <v>60883.39</v>
      </c>
      <c r="U538" t="n">
        <v>0.33</v>
      </c>
      <c r="V538" t="n">
        <v>0.8100000000000001</v>
      </c>
      <c r="W538" t="n">
        <v>0.37</v>
      </c>
      <c r="X538" t="n">
        <v>3.75</v>
      </c>
      <c r="Y538" t="n">
        <v>1</v>
      </c>
      <c r="Z538" t="n">
        <v>10</v>
      </c>
    </row>
    <row r="539">
      <c r="A539" t="n">
        <v>4</v>
      </c>
      <c r="B539" t="n">
        <v>115</v>
      </c>
      <c r="C539" t="inlineStr">
        <is>
          <t xml:space="preserve">CONCLUIDO	</t>
        </is>
      </c>
      <c r="D539" t="n">
        <v>3.5839</v>
      </c>
      <c r="E539" t="n">
        <v>27.9</v>
      </c>
      <c r="F539" t="n">
        <v>20.41</v>
      </c>
      <c r="G539" t="n">
        <v>11.13</v>
      </c>
      <c r="H539" t="n">
        <v>0.16</v>
      </c>
      <c r="I539" t="n">
        <v>110</v>
      </c>
      <c r="J539" t="n">
        <v>224.6</v>
      </c>
      <c r="K539" t="n">
        <v>56.94</v>
      </c>
      <c r="L539" t="n">
        <v>2</v>
      </c>
      <c r="M539" t="n">
        <v>108</v>
      </c>
      <c r="N539" t="n">
        <v>50.65</v>
      </c>
      <c r="O539" t="n">
        <v>27934.37</v>
      </c>
      <c r="P539" t="n">
        <v>301.88</v>
      </c>
      <c r="Q539" t="n">
        <v>1319.26</v>
      </c>
      <c r="R539" t="n">
        <v>163.03</v>
      </c>
      <c r="S539" t="n">
        <v>59.92</v>
      </c>
      <c r="T539" t="n">
        <v>50969.07</v>
      </c>
      <c r="U539" t="n">
        <v>0.37</v>
      </c>
      <c r="V539" t="n">
        <v>0.83</v>
      </c>
      <c r="W539" t="n">
        <v>0.34</v>
      </c>
      <c r="X539" t="n">
        <v>3.13</v>
      </c>
      <c r="Y539" t="n">
        <v>1</v>
      </c>
      <c r="Z539" t="n">
        <v>10</v>
      </c>
    </row>
    <row r="540">
      <c r="A540" t="n">
        <v>5</v>
      </c>
      <c r="B540" t="n">
        <v>115</v>
      </c>
      <c r="C540" t="inlineStr">
        <is>
          <t xml:space="preserve">CONCLUIDO	</t>
        </is>
      </c>
      <c r="D540" t="n">
        <v>3.7128</v>
      </c>
      <c r="E540" t="n">
        <v>26.93</v>
      </c>
      <c r="F540" t="n">
        <v>20.06</v>
      </c>
      <c r="G540" t="n">
        <v>12.54</v>
      </c>
      <c r="H540" t="n">
        <v>0.18</v>
      </c>
      <c r="I540" t="n">
        <v>96</v>
      </c>
      <c r="J540" t="n">
        <v>225.01</v>
      </c>
      <c r="K540" t="n">
        <v>56.94</v>
      </c>
      <c r="L540" t="n">
        <v>2.25</v>
      </c>
      <c r="M540" t="n">
        <v>94</v>
      </c>
      <c r="N540" t="n">
        <v>50.82</v>
      </c>
      <c r="O540" t="n">
        <v>27985.94</v>
      </c>
      <c r="P540" t="n">
        <v>295.34</v>
      </c>
      <c r="Q540" t="n">
        <v>1319.33</v>
      </c>
      <c r="R540" t="n">
        <v>151.44</v>
      </c>
      <c r="S540" t="n">
        <v>59.92</v>
      </c>
      <c r="T540" t="n">
        <v>45245.26</v>
      </c>
      <c r="U540" t="n">
        <v>0.4</v>
      </c>
      <c r="V540" t="n">
        <v>0.85</v>
      </c>
      <c r="W540" t="n">
        <v>0.32</v>
      </c>
      <c r="X540" t="n">
        <v>2.78</v>
      </c>
      <c r="Y540" t="n">
        <v>1</v>
      </c>
      <c r="Z540" t="n">
        <v>10</v>
      </c>
    </row>
    <row r="541">
      <c r="A541" t="n">
        <v>6</v>
      </c>
      <c r="B541" t="n">
        <v>115</v>
      </c>
      <c r="C541" t="inlineStr">
        <is>
          <t xml:space="preserve">CONCLUIDO	</t>
        </is>
      </c>
      <c r="D541" t="n">
        <v>3.8467</v>
      </c>
      <c r="E541" t="n">
        <v>26</v>
      </c>
      <c r="F541" t="n">
        <v>19.65</v>
      </c>
      <c r="G541" t="n">
        <v>14.03</v>
      </c>
      <c r="H541" t="n">
        <v>0.2</v>
      </c>
      <c r="I541" t="n">
        <v>84</v>
      </c>
      <c r="J541" t="n">
        <v>225.43</v>
      </c>
      <c r="K541" t="n">
        <v>56.94</v>
      </c>
      <c r="L541" t="n">
        <v>2.5</v>
      </c>
      <c r="M541" t="n">
        <v>82</v>
      </c>
      <c r="N541" t="n">
        <v>50.99</v>
      </c>
      <c r="O541" t="n">
        <v>28037.57</v>
      </c>
      <c r="P541" t="n">
        <v>288.1</v>
      </c>
      <c r="Q541" t="n">
        <v>1319.26</v>
      </c>
      <c r="R541" t="n">
        <v>138</v>
      </c>
      <c r="S541" t="n">
        <v>59.92</v>
      </c>
      <c r="T541" t="n">
        <v>38584.26</v>
      </c>
      <c r="U541" t="n">
        <v>0.43</v>
      </c>
      <c r="V541" t="n">
        <v>0.86</v>
      </c>
      <c r="W541" t="n">
        <v>0.29</v>
      </c>
      <c r="X541" t="n">
        <v>2.37</v>
      </c>
      <c r="Y541" t="n">
        <v>1</v>
      </c>
      <c r="Z541" t="n">
        <v>10</v>
      </c>
    </row>
    <row r="542">
      <c r="A542" t="n">
        <v>7</v>
      </c>
      <c r="B542" t="n">
        <v>115</v>
      </c>
      <c r="C542" t="inlineStr">
        <is>
          <t xml:space="preserve">CONCLUIDO	</t>
        </is>
      </c>
      <c r="D542" t="n">
        <v>3.945</v>
      </c>
      <c r="E542" t="n">
        <v>25.35</v>
      </c>
      <c r="F542" t="n">
        <v>19.4</v>
      </c>
      <c r="G542" t="n">
        <v>15.52</v>
      </c>
      <c r="H542" t="n">
        <v>0.22</v>
      </c>
      <c r="I542" t="n">
        <v>75</v>
      </c>
      <c r="J542" t="n">
        <v>225.85</v>
      </c>
      <c r="K542" t="n">
        <v>56.94</v>
      </c>
      <c r="L542" t="n">
        <v>2.75</v>
      </c>
      <c r="M542" t="n">
        <v>73</v>
      </c>
      <c r="N542" t="n">
        <v>51.16</v>
      </c>
      <c r="O542" t="n">
        <v>28089.25</v>
      </c>
      <c r="P542" t="n">
        <v>283.1</v>
      </c>
      <c r="Q542" t="n">
        <v>1319.3</v>
      </c>
      <c r="R542" t="n">
        <v>129.68</v>
      </c>
      <c r="S542" t="n">
        <v>59.92</v>
      </c>
      <c r="T542" t="n">
        <v>34469.37</v>
      </c>
      <c r="U542" t="n">
        <v>0.46</v>
      </c>
      <c r="V542" t="n">
        <v>0.88</v>
      </c>
      <c r="W542" t="n">
        <v>0.28</v>
      </c>
      <c r="X542" t="n">
        <v>2.12</v>
      </c>
      <c r="Y542" t="n">
        <v>1</v>
      </c>
      <c r="Z542" t="n">
        <v>10</v>
      </c>
    </row>
    <row r="543">
      <c r="A543" t="n">
        <v>8</v>
      </c>
      <c r="B543" t="n">
        <v>115</v>
      </c>
      <c r="C543" t="inlineStr">
        <is>
          <t xml:space="preserve">CONCLUIDO	</t>
        </is>
      </c>
      <c r="D543" t="n">
        <v>4.0296</v>
      </c>
      <c r="E543" t="n">
        <v>24.82</v>
      </c>
      <c r="F543" t="n">
        <v>19.17</v>
      </c>
      <c r="G543" t="n">
        <v>16.92</v>
      </c>
      <c r="H543" t="n">
        <v>0.24</v>
      </c>
      <c r="I543" t="n">
        <v>68</v>
      </c>
      <c r="J543" t="n">
        <v>226.27</v>
      </c>
      <c r="K543" t="n">
        <v>56.94</v>
      </c>
      <c r="L543" t="n">
        <v>3</v>
      </c>
      <c r="M543" t="n">
        <v>66</v>
      </c>
      <c r="N543" t="n">
        <v>51.33</v>
      </c>
      <c r="O543" t="n">
        <v>28140.99</v>
      </c>
      <c r="P543" t="n">
        <v>278.49</v>
      </c>
      <c r="Q543" t="n">
        <v>1319.16</v>
      </c>
      <c r="R543" t="n">
        <v>122.4</v>
      </c>
      <c r="S543" t="n">
        <v>59.92</v>
      </c>
      <c r="T543" t="n">
        <v>30865.02</v>
      </c>
      <c r="U543" t="n">
        <v>0.49</v>
      </c>
      <c r="V543" t="n">
        <v>0.89</v>
      </c>
      <c r="W543" t="n">
        <v>0.27</v>
      </c>
      <c r="X543" t="n">
        <v>1.89</v>
      </c>
      <c r="Y543" t="n">
        <v>1</v>
      </c>
      <c r="Z543" t="n">
        <v>10</v>
      </c>
    </row>
    <row r="544">
      <c r="A544" t="n">
        <v>9</v>
      </c>
      <c r="B544" t="n">
        <v>115</v>
      </c>
      <c r="C544" t="inlineStr">
        <is>
          <t xml:space="preserve">CONCLUIDO	</t>
        </is>
      </c>
      <c r="D544" t="n">
        <v>4.1052</v>
      </c>
      <c r="E544" t="n">
        <v>24.36</v>
      </c>
      <c r="F544" t="n">
        <v>18.98</v>
      </c>
      <c r="G544" t="n">
        <v>18.37</v>
      </c>
      <c r="H544" t="n">
        <v>0.25</v>
      </c>
      <c r="I544" t="n">
        <v>62</v>
      </c>
      <c r="J544" t="n">
        <v>226.69</v>
      </c>
      <c r="K544" t="n">
        <v>56.94</v>
      </c>
      <c r="L544" t="n">
        <v>3.25</v>
      </c>
      <c r="M544" t="n">
        <v>60</v>
      </c>
      <c r="N544" t="n">
        <v>51.5</v>
      </c>
      <c r="O544" t="n">
        <v>28192.8</v>
      </c>
      <c r="P544" t="n">
        <v>274.53</v>
      </c>
      <c r="Q544" t="n">
        <v>1319.17</v>
      </c>
      <c r="R544" t="n">
        <v>115.88</v>
      </c>
      <c r="S544" t="n">
        <v>59.92</v>
      </c>
      <c r="T544" t="n">
        <v>27635.38</v>
      </c>
      <c r="U544" t="n">
        <v>0.52</v>
      </c>
      <c r="V544" t="n">
        <v>0.9</v>
      </c>
      <c r="W544" t="n">
        <v>0.26</v>
      </c>
      <c r="X544" t="n">
        <v>1.7</v>
      </c>
      <c r="Y544" t="n">
        <v>1</v>
      </c>
      <c r="Z544" t="n">
        <v>10</v>
      </c>
    </row>
    <row r="545">
      <c r="A545" t="n">
        <v>10</v>
      </c>
      <c r="B545" t="n">
        <v>115</v>
      </c>
      <c r="C545" t="inlineStr">
        <is>
          <t xml:space="preserve">CONCLUIDO	</t>
        </is>
      </c>
      <c r="D545" t="n">
        <v>4.1767</v>
      </c>
      <c r="E545" t="n">
        <v>23.94</v>
      </c>
      <c r="F545" t="n">
        <v>18.78</v>
      </c>
      <c r="G545" t="n">
        <v>19.77</v>
      </c>
      <c r="H545" t="n">
        <v>0.27</v>
      </c>
      <c r="I545" t="n">
        <v>57</v>
      </c>
      <c r="J545" t="n">
        <v>227.11</v>
      </c>
      <c r="K545" t="n">
        <v>56.94</v>
      </c>
      <c r="L545" t="n">
        <v>3.5</v>
      </c>
      <c r="M545" t="n">
        <v>55</v>
      </c>
      <c r="N545" t="n">
        <v>51.67</v>
      </c>
      <c r="O545" t="n">
        <v>28244.66</v>
      </c>
      <c r="P545" t="n">
        <v>270.36</v>
      </c>
      <c r="Q545" t="n">
        <v>1319.16</v>
      </c>
      <c r="R545" t="n">
        <v>109.09</v>
      </c>
      <c r="S545" t="n">
        <v>59.92</v>
      </c>
      <c r="T545" t="n">
        <v>24266.59</v>
      </c>
      <c r="U545" t="n">
        <v>0.55</v>
      </c>
      <c r="V545" t="n">
        <v>0.9</v>
      </c>
      <c r="W545" t="n">
        <v>0.26</v>
      </c>
      <c r="X545" t="n">
        <v>1.5</v>
      </c>
      <c r="Y545" t="n">
        <v>1</v>
      </c>
      <c r="Z545" t="n">
        <v>10</v>
      </c>
    </row>
    <row r="546">
      <c r="A546" t="n">
        <v>11</v>
      </c>
      <c r="B546" t="n">
        <v>115</v>
      </c>
      <c r="C546" t="inlineStr">
        <is>
          <t xml:space="preserve">CONCLUIDO	</t>
        </is>
      </c>
      <c r="D546" t="n">
        <v>4.2555</v>
      </c>
      <c r="E546" t="n">
        <v>23.5</v>
      </c>
      <c r="F546" t="n">
        <v>18.56</v>
      </c>
      <c r="G546" t="n">
        <v>21.41</v>
      </c>
      <c r="H546" t="n">
        <v>0.29</v>
      </c>
      <c r="I546" t="n">
        <v>52</v>
      </c>
      <c r="J546" t="n">
        <v>227.53</v>
      </c>
      <c r="K546" t="n">
        <v>56.94</v>
      </c>
      <c r="L546" t="n">
        <v>3.75</v>
      </c>
      <c r="M546" t="n">
        <v>50</v>
      </c>
      <c r="N546" t="n">
        <v>51.84</v>
      </c>
      <c r="O546" t="n">
        <v>28296.58</v>
      </c>
      <c r="P546" t="n">
        <v>265.81</v>
      </c>
      <c r="Q546" t="n">
        <v>1319.19</v>
      </c>
      <c r="R546" t="n">
        <v>102.29</v>
      </c>
      <c r="S546" t="n">
        <v>59.92</v>
      </c>
      <c r="T546" t="n">
        <v>20891.84</v>
      </c>
      <c r="U546" t="n">
        <v>0.59</v>
      </c>
      <c r="V546" t="n">
        <v>0.92</v>
      </c>
      <c r="W546" t="n">
        <v>0.23</v>
      </c>
      <c r="X546" t="n">
        <v>1.28</v>
      </c>
      <c r="Y546" t="n">
        <v>1</v>
      </c>
      <c r="Z546" t="n">
        <v>10</v>
      </c>
    </row>
    <row r="547">
      <c r="A547" t="n">
        <v>12</v>
      </c>
      <c r="B547" t="n">
        <v>115</v>
      </c>
      <c r="C547" t="inlineStr">
        <is>
          <t xml:space="preserve">CONCLUIDO	</t>
        </is>
      </c>
      <c r="D547" t="n">
        <v>4.2022</v>
      </c>
      <c r="E547" t="n">
        <v>23.8</v>
      </c>
      <c r="F547" t="n">
        <v>18.94</v>
      </c>
      <c r="G547" t="n">
        <v>22.73</v>
      </c>
      <c r="H547" t="n">
        <v>0.31</v>
      </c>
      <c r="I547" t="n">
        <v>50</v>
      </c>
      <c r="J547" t="n">
        <v>227.95</v>
      </c>
      <c r="K547" t="n">
        <v>56.94</v>
      </c>
      <c r="L547" t="n">
        <v>4</v>
      </c>
      <c r="M547" t="n">
        <v>48</v>
      </c>
      <c r="N547" t="n">
        <v>52.01</v>
      </c>
      <c r="O547" t="n">
        <v>28348.56</v>
      </c>
      <c r="P547" t="n">
        <v>271</v>
      </c>
      <c r="Q547" t="n">
        <v>1319.1</v>
      </c>
      <c r="R547" t="n">
        <v>116.33</v>
      </c>
      <c r="S547" t="n">
        <v>59.92</v>
      </c>
      <c r="T547" t="n">
        <v>27921.26</v>
      </c>
      <c r="U547" t="n">
        <v>0.52</v>
      </c>
      <c r="V547" t="n">
        <v>0.9</v>
      </c>
      <c r="W547" t="n">
        <v>0.23</v>
      </c>
      <c r="X547" t="n">
        <v>1.66</v>
      </c>
      <c r="Y547" t="n">
        <v>1</v>
      </c>
      <c r="Z547" t="n">
        <v>10</v>
      </c>
    </row>
    <row r="548">
      <c r="A548" t="n">
        <v>13</v>
      </c>
      <c r="B548" t="n">
        <v>115</v>
      </c>
      <c r="C548" t="inlineStr">
        <is>
          <t xml:space="preserve">CONCLUIDO	</t>
        </is>
      </c>
      <c r="D548" t="n">
        <v>4.294</v>
      </c>
      <c r="E548" t="n">
        <v>23.29</v>
      </c>
      <c r="F548" t="n">
        <v>18.61</v>
      </c>
      <c r="G548" t="n">
        <v>24.27</v>
      </c>
      <c r="H548" t="n">
        <v>0.33</v>
      </c>
      <c r="I548" t="n">
        <v>46</v>
      </c>
      <c r="J548" t="n">
        <v>228.38</v>
      </c>
      <c r="K548" t="n">
        <v>56.94</v>
      </c>
      <c r="L548" t="n">
        <v>4.25</v>
      </c>
      <c r="M548" t="n">
        <v>44</v>
      </c>
      <c r="N548" t="n">
        <v>52.18</v>
      </c>
      <c r="O548" t="n">
        <v>28400.61</v>
      </c>
      <c r="P548" t="n">
        <v>264.87</v>
      </c>
      <c r="Q548" t="n">
        <v>1319.12</v>
      </c>
      <c r="R548" t="n">
        <v>104.24</v>
      </c>
      <c r="S548" t="n">
        <v>59.92</v>
      </c>
      <c r="T548" t="n">
        <v>21893.69</v>
      </c>
      <c r="U548" t="n">
        <v>0.57</v>
      </c>
      <c r="V548" t="n">
        <v>0.91</v>
      </c>
      <c r="W548" t="n">
        <v>0.23</v>
      </c>
      <c r="X548" t="n">
        <v>1.33</v>
      </c>
      <c r="Y548" t="n">
        <v>1</v>
      </c>
      <c r="Z548" t="n">
        <v>10</v>
      </c>
    </row>
    <row r="549">
      <c r="A549" t="n">
        <v>14</v>
      </c>
      <c r="B549" t="n">
        <v>115</v>
      </c>
      <c r="C549" t="inlineStr">
        <is>
          <t xml:space="preserve">CONCLUIDO	</t>
        </is>
      </c>
      <c r="D549" t="n">
        <v>4.3378</v>
      </c>
      <c r="E549" t="n">
        <v>23.05</v>
      </c>
      <c r="F549" t="n">
        <v>18.51</v>
      </c>
      <c r="G549" t="n">
        <v>25.82</v>
      </c>
      <c r="H549" t="n">
        <v>0.35</v>
      </c>
      <c r="I549" t="n">
        <v>43</v>
      </c>
      <c r="J549" t="n">
        <v>228.8</v>
      </c>
      <c r="K549" t="n">
        <v>56.94</v>
      </c>
      <c r="L549" t="n">
        <v>4.5</v>
      </c>
      <c r="M549" t="n">
        <v>41</v>
      </c>
      <c r="N549" t="n">
        <v>52.36</v>
      </c>
      <c r="O549" t="n">
        <v>28452.71</v>
      </c>
      <c r="P549" t="n">
        <v>262.01</v>
      </c>
      <c r="Q549" t="n">
        <v>1319.18</v>
      </c>
      <c r="R549" t="n">
        <v>100.74</v>
      </c>
      <c r="S549" t="n">
        <v>59.92</v>
      </c>
      <c r="T549" t="n">
        <v>20161.05</v>
      </c>
      <c r="U549" t="n">
        <v>0.59</v>
      </c>
      <c r="V549" t="n">
        <v>0.92</v>
      </c>
      <c r="W549" t="n">
        <v>0.23</v>
      </c>
      <c r="X549" t="n">
        <v>1.23</v>
      </c>
      <c r="Y549" t="n">
        <v>1</v>
      </c>
      <c r="Z549" t="n">
        <v>10</v>
      </c>
    </row>
    <row r="550">
      <c r="A550" t="n">
        <v>15</v>
      </c>
      <c r="B550" t="n">
        <v>115</v>
      </c>
      <c r="C550" t="inlineStr">
        <is>
          <t xml:space="preserve">CONCLUIDO	</t>
        </is>
      </c>
      <c r="D550" t="n">
        <v>4.3656</v>
      </c>
      <c r="E550" t="n">
        <v>22.91</v>
      </c>
      <c r="F550" t="n">
        <v>18.45</v>
      </c>
      <c r="G550" t="n">
        <v>26.99</v>
      </c>
      <c r="H550" t="n">
        <v>0.37</v>
      </c>
      <c r="I550" t="n">
        <v>41</v>
      </c>
      <c r="J550" t="n">
        <v>229.22</v>
      </c>
      <c r="K550" t="n">
        <v>56.94</v>
      </c>
      <c r="L550" t="n">
        <v>4.75</v>
      </c>
      <c r="M550" t="n">
        <v>39</v>
      </c>
      <c r="N550" t="n">
        <v>52.53</v>
      </c>
      <c r="O550" t="n">
        <v>28504.87</v>
      </c>
      <c r="P550" t="n">
        <v>259.9</v>
      </c>
      <c r="Q550" t="n">
        <v>1319.18</v>
      </c>
      <c r="R550" t="n">
        <v>98.84</v>
      </c>
      <c r="S550" t="n">
        <v>59.92</v>
      </c>
      <c r="T550" t="n">
        <v>19218.47</v>
      </c>
      <c r="U550" t="n">
        <v>0.61</v>
      </c>
      <c r="V550" t="n">
        <v>0.92</v>
      </c>
      <c r="W550" t="n">
        <v>0.23</v>
      </c>
      <c r="X550" t="n">
        <v>1.17</v>
      </c>
      <c r="Y550" t="n">
        <v>1</v>
      </c>
      <c r="Z550" t="n">
        <v>10</v>
      </c>
    </row>
    <row r="551">
      <c r="A551" t="n">
        <v>16</v>
      </c>
      <c r="B551" t="n">
        <v>115</v>
      </c>
      <c r="C551" t="inlineStr">
        <is>
          <t xml:space="preserve">CONCLUIDO	</t>
        </is>
      </c>
      <c r="D551" t="n">
        <v>4.4105</v>
      </c>
      <c r="E551" t="n">
        <v>22.67</v>
      </c>
      <c r="F551" t="n">
        <v>18.34</v>
      </c>
      <c r="G551" t="n">
        <v>28.97</v>
      </c>
      <c r="H551" t="n">
        <v>0.39</v>
      </c>
      <c r="I551" t="n">
        <v>38</v>
      </c>
      <c r="J551" t="n">
        <v>229.65</v>
      </c>
      <c r="K551" t="n">
        <v>56.94</v>
      </c>
      <c r="L551" t="n">
        <v>5</v>
      </c>
      <c r="M551" t="n">
        <v>36</v>
      </c>
      <c r="N551" t="n">
        <v>52.7</v>
      </c>
      <c r="O551" t="n">
        <v>28557.1</v>
      </c>
      <c r="P551" t="n">
        <v>257.32</v>
      </c>
      <c r="Q551" t="n">
        <v>1319.1</v>
      </c>
      <c r="R551" t="n">
        <v>95.36</v>
      </c>
      <c r="S551" t="n">
        <v>59.92</v>
      </c>
      <c r="T551" t="n">
        <v>17493.45</v>
      </c>
      <c r="U551" t="n">
        <v>0.63</v>
      </c>
      <c r="V551" t="n">
        <v>0.93</v>
      </c>
      <c r="W551" t="n">
        <v>0.23</v>
      </c>
      <c r="X551" t="n">
        <v>1.07</v>
      </c>
      <c r="Y551" t="n">
        <v>1</v>
      </c>
      <c r="Z551" t="n">
        <v>10</v>
      </c>
    </row>
    <row r="552">
      <c r="A552" t="n">
        <v>17</v>
      </c>
      <c r="B552" t="n">
        <v>115</v>
      </c>
      <c r="C552" t="inlineStr">
        <is>
          <t xml:space="preserve">CONCLUIDO	</t>
        </is>
      </c>
      <c r="D552" t="n">
        <v>4.4404</v>
      </c>
      <c r="E552" t="n">
        <v>22.52</v>
      </c>
      <c r="F552" t="n">
        <v>18.28</v>
      </c>
      <c r="G552" t="n">
        <v>30.47</v>
      </c>
      <c r="H552" t="n">
        <v>0.41</v>
      </c>
      <c r="I552" t="n">
        <v>36</v>
      </c>
      <c r="J552" t="n">
        <v>230.07</v>
      </c>
      <c r="K552" t="n">
        <v>56.94</v>
      </c>
      <c r="L552" t="n">
        <v>5.25</v>
      </c>
      <c r="M552" t="n">
        <v>34</v>
      </c>
      <c r="N552" t="n">
        <v>52.88</v>
      </c>
      <c r="O552" t="n">
        <v>28609.38</v>
      </c>
      <c r="P552" t="n">
        <v>255.13</v>
      </c>
      <c r="Q552" t="n">
        <v>1319.19</v>
      </c>
      <c r="R552" t="n">
        <v>93.34999999999999</v>
      </c>
      <c r="S552" t="n">
        <v>59.92</v>
      </c>
      <c r="T552" t="n">
        <v>16500.75</v>
      </c>
      <c r="U552" t="n">
        <v>0.64</v>
      </c>
      <c r="V552" t="n">
        <v>0.93</v>
      </c>
      <c r="W552" t="n">
        <v>0.22</v>
      </c>
      <c r="X552" t="n">
        <v>1</v>
      </c>
      <c r="Y552" t="n">
        <v>1</v>
      </c>
      <c r="Z552" t="n">
        <v>10</v>
      </c>
    </row>
    <row r="553">
      <c r="A553" t="n">
        <v>18</v>
      </c>
      <c r="B553" t="n">
        <v>115</v>
      </c>
      <c r="C553" t="inlineStr">
        <is>
          <t xml:space="preserve">CONCLUIDO	</t>
        </is>
      </c>
      <c r="D553" t="n">
        <v>4.4712</v>
      </c>
      <c r="E553" t="n">
        <v>22.37</v>
      </c>
      <c r="F553" t="n">
        <v>18.21</v>
      </c>
      <c r="G553" t="n">
        <v>32.14</v>
      </c>
      <c r="H553" t="n">
        <v>0.42</v>
      </c>
      <c r="I553" t="n">
        <v>34</v>
      </c>
      <c r="J553" t="n">
        <v>230.49</v>
      </c>
      <c r="K553" t="n">
        <v>56.94</v>
      </c>
      <c r="L553" t="n">
        <v>5.5</v>
      </c>
      <c r="M553" t="n">
        <v>32</v>
      </c>
      <c r="N553" t="n">
        <v>53.05</v>
      </c>
      <c r="O553" t="n">
        <v>28661.73</v>
      </c>
      <c r="P553" t="n">
        <v>252.9</v>
      </c>
      <c r="Q553" t="n">
        <v>1319.22</v>
      </c>
      <c r="R553" t="n">
        <v>91.04000000000001</v>
      </c>
      <c r="S553" t="n">
        <v>59.92</v>
      </c>
      <c r="T553" t="n">
        <v>15354.99</v>
      </c>
      <c r="U553" t="n">
        <v>0.66</v>
      </c>
      <c r="V553" t="n">
        <v>0.93</v>
      </c>
      <c r="W553" t="n">
        <v>0.22</v>
      </c>
      <c r="X553" t="n">
        <v>0.93</v>
      </c>
      <c r="Y553" t="n">
        <v>1</v>
      </c>
      <c r="Z553" t="n">
        <v>10</v>
      </c>
    </row>
    <row r="554">
      <c r="A554" t="n">
        <v>19</v>
      </c>
      <c r="B554" t="n">
        <v>115</v>
      </c>
      <c r="C554" t="inlineStr">
        <is>
          <t xml:space="preserve">CONCLUIDO	</t>
        </is>
      </c>
      <c r="D554" t="n">
        <v>4.4831</v>
      </c>
      <c r="E554" t="n">
        <v>22.31</v>
      </c>
      <c r="F554" t="n">
        <v>18.2</v>
      </c>
      <c r="G554" t="n">
        <v>33.08</v>
      </c>
      <c r="H554" t="n">
        <v>0.44</v>
      </c>
      <c r="I554" t="n">
        <v>33</v>
      </c>
      <c r="J554" t="n">
        <v>230.92</v>
      </c>
      <c r="K554" t="n">
        <v>56.94</v>
      </c>
      <c r="L554" t="n">
        <v>5.75</v>
      </c>
      <c r="M554" t="n">
        <v>31</v>
      </c>
      <c r="N554" t="n">
        <v>53.23</v>
      </c>
      <c r="O554" t="n">
        <v>28714.14</v>
      </c>
      <c r="P554" t="n">
        <v>251.35</v>
      </c>
      <c r="Q554" t="n">
        <v>1319.1</v>
      </c>
      <c r="R554" t="n">
        <v>90.56999999999999</v>
      </c>
      <c r="S554" t="n">
        <v>59.92</v>
      </c>
      <c r="T554" t="n">
        <v>15125.04</v>
      </c>
      <c r="U554" t="n">
        <v>0.66</v>
      </c>
      <c r="V554" t="n">
        <v>0.93</v>
      </c>
      <c r="W554" t="n">
        <v>0.22</v>
      </c>
      <c r="X554" t="n">
        <v>0.92</v>
      </c>
      <c r="Y554" t="n">
        <v>1</v>
      </c>
      <c r="Z554" t="n">
        <v>10</v>
      </c>
    </row>
    <row r="555">
      <c r="A555" t="n">
        <v>20</v>
      </c>
      <c r="B555" t="n">
        <v>115</v>
      </c>
      <c r="C555" t="inlineStr">
        <is>
          <t xml:space="preserve">CONCLUIDO	</t>
        </is>
      </c>
      <c r="D555" t="n">
        <v>4.5151</v>
      </c>
      <c r="E555" t="n">
        <v>22.15</v>
      </c>
      <c r="F555" t="n">
        <v>18.13</v>
      </c>
      <c r="G555" t="n">
        <v>35.08</v>
      </c>
      <c r="H555" t="n">
        <v>0.46</v>
      </c>
      <c r="I555" t="n">
        <v>31</v>
      </c>
      <c r="J555" t="n">
        <v>231.34</v>
      </c>
      <c r="K555" t="n">
        <v>56.94</v>
      </c>
      <c r="L555" t="n">
        <v>6</v>
      </c>
      <c r="M555" t="n">
        <v>29</v>
      </c>
      <c r="N555" t="n">
        <v>53.4</v>
      </c>
      <c r="O555" t="n">
        <v>28766.61</v>
      </c>
      <c r="P555" t="n">
        <v>249.34</v>
      </c>
      <c r="Q555" t="n">
        <v>1319.13</v>
      </c>
      <c r="R555" t="n">
        <v>88.14</v>
      </c>
      <c r="S555" t="n">
        <v>59.92</v>
      </c>
      <c r="T555" t="n">
        <v>13918.97</v>
      </c>
      <c r="U555" t="n">
        <v>0.68</v>
      </c>
      <c r="V555" t="n">
        <v>0.9399999999999999</v>
      </c>
      <c r="W555" t="n">
        <v>0.21</v>
      </c>
      <c r="X555" t="n">
        <v>0.85</v>
      </c>
      <c r="Y555" t="n">
        <v>1</v>
      </c>
      <c r="Z555" t="n">
        <v>10</v>
      </c>
    </row>
    <row r="556">
      <c r="A556" t="n">
        <v>21</v>
      </c>
      <c r="B556" t="n">
        <v>115</v>
      </c>
      <c r="C556" t="inlineStr">
        <is>
          <t xml:space="preserve">CONCLUIDO	</t>
        </is>
      </c>
      <c r="D556" t="n">
        <v>4.5301</v>
      </c>
      <c r="E556" t="n">
        <v>22.07</v>
      </c>
      <c r="F556" t="n">
        <v>18.1</v>
      </c>
      <c r="G556" t="n">
        <v>36.19</v>
      </c>
      <c r="H556" t="n">
        <v>0.48</v>
      </c>
      <c r="I556" t="n">
        <v>30</v>
      </c>
      <c r="J556" t="n">
        <v>231.77</v>
      </c>
      <c r="K556" t="n">
        <v>56.94</v>
      </c>
      <c r="L556" t="n">
        <v>6.25</v>
      </c>
      <c r="M556" t="n">
        <v>28</v>
      </c>
      <c r="N556" t="n">
        <v>53.58</v>
      </c>
      <c r="O556" t="n">
        <v>28819.14</v>
      </c>
      <c r="P556" t="n">
        <v>248.01</v>
      </c>
      <c r="Q556" t="n">
        <v>1319.11</v>
      </c>
      <c r="R556" t="n">
        <v>87.27</v>
      </c>
      <c r="S556" t="n">
        <v>59.92</v>
      </c>
      <c r="T556" t="n">
        <v>13490.6</v>
      </c>
      <c r="U556" t="n">
        <v>0.6899999999999999</v>
      </c>
      <c r="V556" t="n">
        <v>0.9399999999999999</v>
      </c>
      <c r="W556" t="n">
        <v>0.21</v>
      </c>
      <c r="X556" t="n">
        <v>0.82</v>
      </c>
      <c r="Y556" t="n">
        <v>1</v>
      </c>
      <c r="Z556" t="n">
        <v>10</v>
      </c>
    </row>
    <row r="557">
      <c r="A557" t="n">
        <v>22</v>
      </c>
      <c r="B557" t="n">
        <v>115</v>
      </c>
      <c r="C557" t="inlineStr">
        <is>
          <t xml:space="preserve">CONCLUIDO	</t>
        </is>
      </c>
      <c r="D557" t="n">
        <v>4.5465</v>
      </c>
      <c r="E557" t="n">
        <v>22</v>
      </c>
      <c r="F557" t="n">
        <v>18.06</v>
      </c>
      <c r="G557" t="n">
        <v>37.37</v>
      </c>
      <c r="H557" t="n">
        <v>0.5</v>
      </c>
      <c r="I557" t="n">
        <v>29</v>
      </c>
      <c r="J557" t="n">
        <v>232.2</v>
      </c>
      <c r="K557" t="n">
        <v>56.94</v>
      </c>
      <c r="L557" t="n">
        <v>6.5</v>
      </c>
      <c r="M557" t="n">
        <v>27</v>
      </c>
      <c r="N557" t="n">
        <v>53.75</v>
      </c>
      <c r="O557" t="n">
        <v>28871.74</v>
      </c>
      <c r="P557" t="n">
        <v>245.78</v>
      </c>
      <c r="Q557" t="n">
        <v>1319.11</v>
      </c>
      <c r="R557" t="n">
        <v>86.03</v>
      </c>
      <c r="S557" t="n">
        <v>59.92</v>
      </c>
      <c r="T557" t="n">
        <v>12873.79</v>
      </c>
      <c r="U557" t="n">
        <v>0.7</v>
      </c>
      <c r="V557" t="n">
        <v>0.9399999999999999</v>
      </c>
      <c r="W557" t="n">
        <v>0.21</v>
      </c>
      <c r="X557" t="n">
        <v>0.78</v>
      </c>
      <c r="Y557" t="n">
        <v>1</v>
      </c>
      <c r="Z557" t="n">
        <v>10</v>
      </c>
    </row>
    <row r="558">
      <c r="A558" t="n">
        <v>23</v>
      </c>
      <c r="B558" t="n">
        <v>115</v>
      </c>
      <c r="C558" t="inlineStr">
        <is>
          <t xml:space="preserve">CONCLUIDO	</t>
        </is>
      </c>
      <c r="D558" t="n">
        <v>4.6069</v>
      </c>
      <c r="E558" t="n">
        <v>21.71</v>
      </c>
      <c r="F558" t="n">
        <v>17.86</v>
      </c>
      <c r="G558" t="n">
        <v>39.69</v>
      </c>
      <c r="H558" t="n">
        <v>0.52</v>
      </c>
      <c r="I558" t="n">
        <v>27</v>
      </c>
      <c r="J558" t="n">
        <v>232.62</v>
      </c>
      <c r="K558" t="n">
        <v>56.94</v>
      </c>
      <c r="L558" t="n">
        <v>6.75</v>
      </c>
      <c r="M558" t="n">
        <v>25</v>
      </c>
      <c r="N558" t="n">
        <v>53.93</v>
      </c>
      <c r="O558" t="n">
        <v>28924.39</v>
      </c>
      <c r="P558" t="n">
        <v>241.29</v>
      </c>
      <c r="Q558" t="n">
        <v>1319.12</v>
      </c>
      <c r="R558" t="n">
        <v>79.33</v>
      </c>
      <c r="S558" t="n">
        <v>59.92</v>
      </c>
      <c r="T558" t="n">
        <v>9536.32</v>
      </c>
      <c r="U558" t="n">
        <v>0.76</v>
      </c>
      <c r="V558" t="n">
        <v>0.95</v>
      </c>
      <c r="W558" t="n">
        <v>0.2</v>
      </c>
      <c r="X558" t="n">
        <v>0.58</v>
      </c>
      <c r="Y558" t="n">
        <v>1</v>
      </c>
      <c r="Z558" t="n">
        <v>10</v>
      </c>
    </row>
    <row r="559">
      <c r="A559" t="n">
        <v>24</v>
      </c>
      <c r="B559" t="n">
        <v>115</v>
      </c>
      <c r="C559" t="inlineStr">
        <is>
          <t xml:space="preserve">CONCLUIDO	</t>
        </is>
      </c>
      <c r="D559" t="n">
        <v>4.5773</v>
      </c>
      <c r="E559" t="n">
        <v>21.85</v>
      </c>
      <c r="F559" t="n">
        <v>18.05</v>
      </c>
      <c r="G559" t="n">
        <v>41.64</v>
      </c>
      <c r="H559" t="n">
        <v>0.53</v>
      </c>
      <c r="I559" t="n">
        <v>26</v>
      </c>
      <c r="J559" t="n">
        <v>233.05</v>
      </c>
      <c r="K559" t="n">
        <v>56.94</v>
      </c>
      <c r="L559" t="n">
        <v>7</v>
      </c>
      <c r="M559" t="n">
        <v>24</v>
      </c>
      <c r="N559" t="n">
        <v>54.11</v>
      </c>
      <c r="O559" t="n">
        <v>28977.11</v>
      </c>
      <c r="P559" t="n">
        <v>243.31</v>
      </c>
      <c r="Q559" t="n">
        <v>1319.09</v>
      </c>
      <c r="R559" t="n">
        <v>86.34999999999999</v>
      </c>
      <c r="S559" t="n">
        <v>59.92</v>
      </c>
      <c r="T559" t="n">
        <v>13049.48</v>
      </c>
      <c r="U559" t="n">
        <v>0.6899999999999999</v>
      </c>
      <c r="V559" t="n">
        <v>0.9399999999999999</v>
      </c>
      <c r="W559" t="n">
        <v>0.19</v>
      </c>
      <c r="X559" t="n">
        <v>0.77</v>
      </c>
      <c r="Y559" t="n">
        <v>1</v>
      </c>
      <c r="Z559" t="n">
        <v>10</v>
      </c>
    </row>
    <row r="560">
      <c r="A560" t="n">
        <v>25</v>
      </c>
      <c r="B560" t="n">
        <v>115</v>
      </c>
      <c r="C560" t="inlineStr">
        <is>
          <t xml:space="preserve">CONCLUIDO	</t>
        </is>
      </c>
      <c r="D560" t="n">
        <v>4.5993</v>
      </c>
      <c r="E560" t="n">
        <v>21.74</v>
      </c>
      <c r="F560" t="n">
        <v>17.98</v>
      </c>
      <c r="G560" t="n">
        <v>43.16</v>
      </c>
      <c r="H560" t="n">
        <v>0.55</v>
      </c>
      <c r="I560" t="n">
        <v>25</v>
      </c>
      <c r="J560" t="n">
        <v>233.48</v>
      </c>
      <c r="K560" t="n">
        <v>56.94</v>
      </c>
      <c r="L560" t="n">
        <v>7.25</v>
      </c>
      <c r="M560" t="n">
        <v>23</v>
      </c>
      <c r="N560" t="n">
        <v>54.29</v>
      </c>
      <c r="O560" t="n">
        <v>29029.89</v>
      </c>
      <c r="P560" t="n">
        <v>241.4</v>
      </c>
      <c r="Q560" t="n">
        <v>1319.09</v>
      </c>
      <c r="R560" t="n">
        <v>83.76000000000001</v>
      </c>
      <c r="S560" t="n">
        <v>59.92</v>
      </c>
      <c r="T560" t="n">
        <v>11757.9</v>
      </c>
      <c r="U560" t="n">
        <v>0.72</v>
      </c>
      <c r="V560" t="n">
        <v>0.9399999999999999</v>
      </c>
      <c r="W560" t="n">
        <v>0.2</v>
      </c>
      <c r="X560" t="n">
        <v>0.71</v>
      </c>
      <c r="Y560" t="n">
        <v>1</v>
      </c>
      <c r="Z560" t="n">
        <v>10</v>
      </c>
    </row>
    <row r="561">
      <c r="A561" t="n">
        <v>26</v>
      </c>
      <c r="B561" t="n">
        <v>115</v>
      </c>
      <c r="C561" t="inlineStr">
        <is>
          <t xml:space="preserve">CONCLUIDO	</t>
        </is>
      </c>
      <c r="D561" t="n">
        <v>4.616</v>
      </c>
      <c r="E561" t="n">
        <v>21.66</v>
      </c>
      <c r="F561" t="n">
        <v>17.95</v>
      </c>
      <c r="G561" t="n">
        <v>44.87</v>
      </c>
      <c r="H561" t="n">
        <v>0.57</v>
      </c>
      <c r="I561" t="n">
        <v>24</v>
      </c>
      <c r="J561" t="n">
        <v>233.91</v>
      </c>
      <c r="K561" t="n">
        <v>56.94</v>
      </c>
      <c r="L561" t="n">
        <v>7.5</v>
      </c>
      <c r="M561" t="n">
        <v>22</v>
      </c>
      <c r="N561" t="n">
        <v>54.46</v>
      </c>
      <c r="O561" t="n">
        <v>29082.74</v>
      </c>
      <c r="P561" t="n">
        <v>238.79</v>
      </c>
      <c r="Q561" t="n">
        <v>1319.12</v>
      </c>
      <c r="R561" t="n">
        <v>82.64</v>
      </c>
      <c r="S561" t="n">
        <v>59.92</v>
      </c>
      <c r="T561" t="n">
        <v>11205.37</v>
      </c>
      <c r="U561" t="n">
        <v>0.73</v>
      </c>
      <c r="V561" t="n">
        <v>0.95</v>
      </c>
      <c r="W561" t="n">
        <v>0.2</v>
      </c>
      <c r="X561" t="n">
        <v>0.67</v>
      </c>
      <c r="Y561" t="n">
        <v>1</v>
      </c>
      <c r="Z561" t="n">
        <v>10</v>
      </c>
    </row>
    <row r="562">
      <c r="A562" t="n">
        <v>27</v>
      </c>
      <c r="B562" t="n">
        <v>115</v>
      </c>
      <c r="C562" t="inlineStr">
        <is>
          <t xml:space="preserve">CONCLUIDO	</t>
        </is>
      </c>
      <c r="D562" t="n">
        <v>4.6331</v>
      </c>
      <c r="E562" t="n">
        <v>21.58</v>
      </c>
      <c r="F562" t="n">
        <v>17.91</v>
      </c>
      <c r="G562" t="n">
        <v>46.73</v>
      </c>
      <c r="H562" t="n">
        <v>0.59</v>
      </c>
      <c r="I562" t="n">
        <v>23</v>
      </c>
      <c r="J562" t="n">
        <v>234.34</v>
      </c>
      <c r="K562" t="n">
        <v>56.94</v>
      </c>
      <c r="L562" t="n">
        <v>7.75</v>
      </c>
      <c r="M562" t="n">
        <v>21</v>
      </c>
      <c r="N562" t="n">
        <v>54.64</v>
      </c>
      <c r="O562" t="n">
        <v>29135.65</v>
      </c>
      <c r="P562" t="n">
        <v>237.3</v>
      </c>
      <c r="Q562" t="n">
        <v>1319.09</v>
      </c>
      <c r="R562" t="n">
        <v>81.37</v>
      </c>
      <c r="S562" t="n">
        <v>59.92</v>
      </c>
      <c r="T562" t="n">
        <v>10574.81</v>
      </c>
      <c r="U562" t="n">
        <v>0.74</v>
      </c>
      <c r="V562" t="n">
        <v>0.95</v>
      </c>
      <c r="W562" t="n">
        <v>0.2</v>
      </c>
      <c r="X562" t="n">
        <v>0.64</v>
      </c>
      <c r="Y562" t="n">
        <v>1</v>
      </c>
      <c r="Z562" t="n">
        <v>10</v>
      </c>
    </row>
    <row r="563">
      <c r="A563" t="n">
        <v>28</v>
      </c>
      <c r="B563" t="n">
        <v>115</v>
      </c>
      <c r="C563" t="inlineStr">
        <is>
          <t xml:space="preserve">CONCLUIDO	</t>
        </is>
      </c>
      <c r="D563" t="n">
        <v>4.6323</v>
      </c>
      <c r="E563" t="n">
        <v>21.59</v>
      </c>
      <c r="F563" t="n">
        <v>17.92</v>
      </c>
      <c r="G563" t="n">
        <v>46.74</v>
      </c>
      <c r="H563" t="n">
        <v>0.61</v>
      </c>
      <c r="I563" t="n">
        <v>23</v>
      </c>
      <c r="J563" t="n">
        <v>234.77</v>
      </c>
      <c r="K563" t="n">
        <v>56.94</v>
      </c>
      <c r="L563" t="n">
        <v>8</v>
      </c>
      <c r="M563" t="n">
        <v>21</v>
      </c>
      <c r="N563" t="n">
        <v>54.82</v>
      </c>
      <c r="O563" t="n">
        <v>29188.62</v>
      </c>
      <c r="P563" t="n">
        <v>236.41</v>
      </c>
      <c r="Q563" t="n">
        <v>1319.12</v>
      </c>
      <c r="R563" t="n">
        <v>81.53</v>
      </c>
      <c r="S563" t="n">
        <v>59.92</v>
      </c>
      <c r="T563" t="n">
        <v>10654.99</v>
      </c>
      <c r="U563" t="n">
        <v>0.73</v>
      </c>
      <c r="V563" t="n">
        <v>0.95</v>
      </c>
      <c r="W563" t="n">
        <v>0.2</v>
      </c>
      <c r="X563" t="n">
        <v>0.64</v>
      </c>
      <c r="Y563" t="n">
        <v>1</v>
      </c>
      <c r="Z563" t="n">
        <v>10</v>
      </c>
    </row>
    <row r="564">
      <c r="A564" t="n">
        <v>29</v>
      </c>
      <c r="B564" t="n">
        <v>115</v>
      </c>
      <c r="C564" t="inlineStr">
        <is>
          <t xml:space="preserve">CONCLUIDO	</t>
        </is>
      </c>
      <c r="D564" t="n">
        <v>4.6489</v>
      </c>
      <c r="E564" t="n">
        <v>21.51</v>
      </c>
      <c r="F564" t="n">
        <v>17.88</v>
      </c>
      <c r="G564" t="n">
        <v>48.77</v>
      </c>
      <c r="H564" t="n">
        <v>0.62</v>
      </c>
      <c r="I564" t="n">
        <v>22</v>
      </c>
      <c r="J564" t="n">
        <v>235.2</v>
      </c>
      <c r="K564" t="n">
        <v>56.94</v>
      </c>
      <c r="L564" t="n">
        <v>8.25</v>
      </c>
      <c r="M564" t="n">
        <v>20</v>
      </c>
      <c r="N564" t="n">
        <v>55</v>
      </c>
      <c r="O564" t="n">
        <v>29241.66</v>
      </c>
      <c r="P564" t="n">
        <v>234.57</v>
      </c>
      <c r="Q564" t="n">
        <v>1319.18</v>
      </c>
      <c r="R564" t="n">
        <v>80.42</v>
      </c>
      <c r="S564" t="n">
        <v>59.92</v>
      </c>
      <c r="T564" t="n">
        <v>10103.78</v>
      </c>
      <c r="U564" t="n">
        <v>0.75</v>
      </c>
      <c r="V564" t="n">
        <v>0.95</v>
      </c>
      <c r="W564" t="n">
        <v>0.2</v>
      </c>
      <c r="X564" t="n">
        <v>0.61</v>
      </c>
      <c r="Y564" t="n">
        <v>1</v>
      </c>
      <c r="Z564" t="n">
        <v>10</v>
      </c>
    </row>
    <row r="565">
      <c r="A565" t="n">
        <v>30</v>
      </c>
      <c r="B565" t="n">
        <v>115</v>
      </c>
      <c r="C565" t="inlineStr">
        <is>
          <t xml:space="preserve">CONCLUIDO	</t>
        </is>
      </c>
      <c r="D565" t="n">
        <v>4.664</v>
      </c>
      <c r="E565" t="n">
        <v>21.44</v>
      </c>
      <c r="F565" t="n">
        <v>17.86</v>
      </c>
      <c r="G565" t="n">
        <v>51.02</v>
      </c>
      <c r="H565" t="n">
        <v>0.64</v>
      </c>
      <c r="I565" t="n">
        <v>21</v>
      </c>
      <c r="J565" t="n">
        <v>235.63</v>
      </c>
      <c r="K565" t="n">
        <v>56.94</v>
      </c>
      <c r="L565" t="n">
        <v>8.5</v>
      </c>
      <c r="M565" t="n">
        <v>19</v>
      </c>
      <c r="N565" t="n">
        <v>55.18</v>
      </c>
      <c r="O565" t="n">
        <v>29294.76</v>
      </c>
      <c r="P565" t="n">
        <v>232.95</v>
      </c>
      <c r="Q565" t="n">
        <v>1319.12</v>
      </c>
      <c r="R565" t="n">
        <v>79.53</v>
      </c>
      <c r="S565" t="n">
        <v>59.92</v>
      </c>
      <c r="T565" t="n">
        <v>9665.91</v>
      </c>
      <c r="U565" t="n">
        <v>0.75</v>
      </c>
      <c r="V565" t="n">
        <v>0.95</v>
      </c>
      <c r="W565" t="n">
        <v>0.2</v>
      </c>
      <c r="X565" t="n">
        <v>0.58</v>
      </c>
      <c r="Y565" t="n">
        <v>1</v>
      </c>
      <c r="Z565" t="n">
        <v>10</v>
      </c>
    </row>
    <row r="566">
      <c r="A566" t="n">
        <v>31</v>
      </c>
      <c r="B566" t="n">
        <v>115</v>
      </c>
      <c r="C566" t="inlineStr">
        <is>
          <t xml:space="preserve">CONCLUIDO	</t>
        </is>
      </c>
      <c r="D566" t="n">
        <v>4.6856</v>
      </c>
      <c r="E566" t="n">
        <v>21.34</v>
      </c>
      <c r="F566" t="n">
        <v>17.8</v>
      </c>
      <c r="G566" t="n">
        <v>53.41</v>
      </c>
      <c r="H566" t="n">
        <v>0.66</v>
      </c>
      <c r="I566" t="n">
        <v>20</v>
      </c>
      <c r="J566" t="n">
        <v>236.06</v>
      </c>
      <c r="K566" t="n">
        <v>56.94</v>
      </c>
      <c r="L566" t="n">
        <v>8.75</v>
      </c>
      <c r="M566" t="n">
        <v>18</v>
      </c>
      <c r="N566" t="n">
        <v>55.36</v>
      </c>
      <c r="O566" t="n">
        <v>29347.92</v>
      </c>
      <c r="P566" t="n">
        <v>230.28</v>
      </c>
      <c r="Q566" t="n">
        <v>1319.09</v>
      </c>
      <c r="R566" t="n">
        <v>77.73999999999999</v>
      </c>
      <c r="S566" t="n">
        <v>59.92</v>
      </c>
      <c r="T566" t="n">
        <v>8776.85</v>
      </c>
      <c r="U566" t="n">
        <v>0.77</v>
      </c>
      <c r="V566" t="n">
        <v>0.95</v>
      </c>
      <c r="W566" t="n">
        <v>0.19</v>
      </c>
      <c r="X566" t="n">
        <v>0.53</v>
      </c>
      <c r="Y566" t="n">
        <v>1</v>
      </c>
      <c r="Z566" t="n">
        <v>10</v>
      </c>
    </row>
    <row r="567">
      <c r="A567" t="n">
        <v>32</v>
      </c>
      <c r="B567" t="n">
        <v>115</v>
      </c>
      <c r="C567" t="inlineStr">
        <is>
          <t xml:space="preserve">CONCLUIDO	</t>
        </is>
      </c>
      <c r="D567" t="n">
        <v>4.6813</v>
      </c>
      <c r="E567" t="n">
        <v>21.36</v>
      </c>
      <c r="F567" t="n">
        <v>17.82</v>
      </c>
      <c r="G567" t="n">
        <v>53.47</v>
      </c>
      <c r="H567" t="n">
        <v>0.68</v>
      </c>
      <c r="I567" t="n">
        <v>20</v>
      </c>
      <c r="J567" t="n">
        <v>236.49</v>
      </c>
      <c r="K567" t="n">
        <v>56.94</v>
      </c>
      <c r="L567" t="n">
        <v>9</v>
      </c>
      <c r="M567" t="n">
        <v>18</v>
      </c>
      <c r="N567" t="n">
        <v>55.55</v>
      </c>
      <c r="O567" t="n">
        <v>29401.15</v>
      </c>
      <c r="P567" t="n">
        <v>229.1</v>
      </c>
      <c r="Q567" t="n">
        <v>1319.09</v>
      </c>
      <c r="R567" t="n">
        <v>78.40000000000001</v>
      </c>
      <c r="S567" t="n">
        <v>59.92</v>
      </c>
      <c r="T567" t="n">
        <v>9104.57</v>
      </c>
      <c r="U567" t="n">
        <v>0.76</v>
      </c>
      <c r="V567" t="n">
        <v>0.95</v>
      </c>
      <c r="W567" t="n">
        <v>0.2</v>
      </c>
      <c r="X567" t="n">
        <v>0.55</v>
      </c>
      <c r="Y567" t="n">
        <v>1</v>
      </c>
      <c r="Z567" t="n">
        <v>10</v>
      </c>
    </row>
    <row r="568">
      <c r="A568" t="n">
        <v>33</v>
      </c>
      <c r="B568" t="n">
        <v>115</v>
      </c>
      <c r="C568" t="inlineStr">
        <is>
          <t xml:space="preserve">CONCLUIDO	</t>
        </is>
      </c>
      <c r="D568" t="n">
        <v>4.7</v>
      </c>
      <c r="E568" t="n">
        <v>21.28</v>
      </c>
      <c r="F568" t="n">
        <v>17.78</v>
      </c>
      <c r="G568" t="n">
        <v>56.15</v>
      </c>
      <c r="H568" t="n">
        <v>0.6899999999999999</v>
      </c>
      <c r="I568" t="n">
        <v>19</v>
      </c>
      <c r="J568" t="n">
        <v>236.92</v>
      </c>
      <c r="K568" t="n">
        <v>56.94</v>
      </c>
      <c r="L568" t="n">
        <v>9.25</v>
      </c>
      <c r="M568" t="n">
        <v>17</v>
      </c>
      <c r="N568" t="n">
        <v>55.73</v>
      </c>
      <c r="O568" t="n">
        <v>29454.44</v>
      </c>
      <c r="P568" t="n">
        <v>227.65</v>
      </c>
      <c r="Q568" t="n">
        <v>1319.08</v>
      </c>
      <c r="R568" t="n">
        <v>77.01000000000001</v>
      </c>
      <c r="S568" t="n">
        <v>59.92</v>
      </c>
      <c r="T568" t="n">
        <v>8414.860000000001</v>
      </c>
      <c r="U568" t="n">
        <v>0.78</v>
      </c>
      <c r="V568" t="n">
        <v>0.96</v>
      </c>
      <c r="W568" t="n">
        <v>0.2</v>
      </c>
      <c r="X568" t="n">
        <v>0.51</v>
      </c>
      <c r="Y568" t="n">
        <v>1</v>
      </c>
      <c r="Z568" t="n">
        <v>10</v>
      </c>
    </row>
    <row r="569">
      <c r="A569" t="n">
        <v>34</v>
      </c>
      <c r="B569" t="n">
        <v>115</v>
      </c>
      <c r="C569" t="inlineStr">
        <is>
          <t xml:space="preserve">CONCLUIDO	</t>
        </is>
      </c>
      <c r="D569" t="n">
        <v>4.7455</v>
      </c>
      <c r="E569" t="n">
        <v>21.07</v>
      </c>
      <c r="F569" t="n">
        <v>17.62</v>
      </c>
      <c r="G569" t="n">
        <v>58.74</v>
      </c>
      <c r="H569" t="n">
        <v>0.71</v>
      </c>
      <c r="I569" t="n">
        <v>18</v>
      </c>
      <c r="J569" t="n">
        <v>237.35</v>
      </c>
      <c r="K569" t="n">
        <v>56.94</v>
      </c>
      <c r="L569" t="n">
        <v>9.5</v>
      </c>
      <c r="M569" t="n">
        <v>16</v>
      </c>
      <c r="N569" t="n">
        <v>55.91</v>
      </c>
      <c r="O569" t="n">
        <v>29507.8</v>
      </c>
      <c r="P569" t="n">
        <v>223.38</v>
      </c>
      <c r="Q569" t="n">
        <v>1319.08</v>
      </c>
      <c r="R569" t="n">
        <v>71.64</v>
      </c>
      <c r="S569" t="n">
        <v>59.92</v>
      </c>
      <c r="T569" t="n">
        <v>5735.1</v>
      </c>
      <c r="U569" t="n">
        <v>0.84</v>
      </c>
      <c r="V569" t="n">
        <v>0.96</v>
      </c>
      <c r="W569" t="n">
        <v>0.19</v>
      </c>
      <c r="X569" t="n">
        <v>0.35</v>
      </c>
      <c r="Y569" t="n">
        <v>1</v>
      </c>
      <c r="Z569" t="n">
        <v>10</v>
      </c>
    </row>
    <row r="570">
      <c r="A570" t="n">
        <v>35</v>
      </c>
      <c r="B570" t="n">
        <v>115</v>
      </c>
      <c r="C570" t="inlineStr">
        <is>
          <t xml:space="preserve">CONCLUIDO	</t>
        </is>
      </c>
      <c r="D570" t="n">
        <v>4.6932</v>
      </c>
      <c r="E570" t="n">
        <v>21.31</v>
      </c>
      <c r="F570" t="n">
        <v>17.86</v>
      </c>
      <c r="G570" t="n">
        <v>59.52</v>
      </c>
      <c r="H570" t="n">
        <v>0.73</v>
      </c>
      <c r="I570" t="n">
        <v>18</v>
      </c>
      <c r="J570" t="n">
        <v>237.79</v>
      </c>
      <c r="K570" t="n">
        <v>56.94</v>
      </c>
      <c r="L570" t="n">
        <v>9.75</v>
      </c>
      <c r="M570" t="n">
        <v>16</v>
      </c>
      <c r="N570" t="n">
        <v>56.09</v>
      </c>
      <c r="O570" t="n">
        <v>29561.22</v>
      </c>
      <c r="P570" t="n">
        <v>225.65</v>
      </c>
      <c r="Q570" t="n">
        <v>1319.12</v>
      </c>
      <c r="R570" t="n">
        <v>79.97</v>
      </c>
      <c r="S570" t="n">
        <v>59.92</v>
      </c>
      <c r="T570" t="n">
        <v>9900.35</v>
      </c>
      <c r="U570" t="n">
        <v>0.75</v>
      </c>
      <c r="V570" t="n">
        <v>0.95</v>
      </c>
      <c r="W570" t="n">
        <v>0.19</v>
      </c>
      <c r="X570" t="n">
        <v>0.58</v>
      </c>
      <c r="Y570" t="n">
        <v>1</v>
      </c>
      <c r="Z570" t="n">
        <v>10</v>
      </c>
    </row>
    <row r="571">
      <c r="A571" t="n">
        <v>36</v>
      </c>
      <c r="B571" t="n">
        <v>115</v>
      </c>
      <c r="C571" t="inlineStr">
        <is>
          <t xml:space="preserve">CONCLUIDO	</t>
        </is>
      </c>
      <c r="D571" t="n">
        <v>4.7256</v>
      </c>
      <c r="E571" t="n">
        <v>21.16</v>
      </c>
      <c r="F571" t="n">
        <v>17.75</v>
      </c>
      <c r="G571" t="n">
        <v>62.66</v>
      </c>
      <c r="H571" t="n">
        <v>0.75</v>
      </c>
      <c r="I571" t="n">
        <v>17</v>
      </c>
      <c r="J571" t="n">
        <v>238.22</v>
      </c>
      <c r="K571" t="n">
        <v>56.94</v>
      </c>
      <c r="L571" t="n">
        <v>10</v>
      </c>
      <c r="M571" t="n">
        <v>15</v>
      </c>
      <c r="N571" t="n">
        <v>56.28</v>
      </c>
      <c r="O571" t="n">
        <v>29614.71</v>
      </c>
      <c r="P571" t="n">
        <v>223.11</v>
      </c>
      <c r="Q571" t="n">
        <v>1319.1</v>
      </c>
      <c r="R571" t="n">
        <v>76.25</v>
      </c>
      <c r="S571" t="n">
        <v>59.92</v>
      </c>
      <c r="T571" t="n">
        <v>8046.42</v>
      </c>
      <c r="U571" t="n">
        <v>0.79</v>
      </c>
      <c r="V571" t="n">
        <v>0.96</v>
      </c>
      <c r="W571" t="n">
        <v>0.19</v>
      </c>
      <c r="X571" t="n">
        <v>0.48</v>
      </c>
      <c r="Y571" t="n">
        <v>1</v>
      </c>
      <c r="Z571" t="n">
        <v>10</v>
      </c>
    </row>
    <row r="572">
      <c r="A572" t="n">
        <v>37</v>
      </c>
      <c r="B572" t="n">
        <v>115</v>
      </c>
      <c r="C572" t="inlineStr">
        <is>
          <t xml:space="preserve">CONCLUIDO	</t>
        </is>
      </c>
      <c r="D572" t="n">
        <v>4.7263</v>
      </c>
      <c r="E572" t="n">
        <v>21.16</v>
      </c>
      <c r="F572" t="n">
        <v>17.75</v>
      </c>
      <c r="G572" t="n">
        <v>62.65</v>
      </c>
      <c r="H572" t="n">
        <v>0.76</v>
      </c>
      <c r="I572" t="n">
        <v>17</v>
      </c>
      <c r="J572" t="n">
        <v>238.66</v>
      </c>
      <c r="K572" t="n">
        <v>56.94</v>
      </c>
      <c r="L572" t="n">
        <v>10.25</v>
      </c>
      <c r="M572" t="n">
        <v>15</v>
      </c>
      <c r="N572" t="n">
        <v>56.46</v>
      </c>
      <c r="O572" t="n">
        <v>29668.27</v>
      </c>
      <c r="P572" t="n">
        <v>221.18</v>
      </c>
      <c r="Q572" t="n">
        <v>1319.13</v>
      </c>
      <c r="R572" t="n">
        <v>76.06999999999999</v>
      </c>
      <c r="S572" t="n">
        <v>59.92</v>
      </c>
      <c r="T572" t="n">
        <v>7957.1</v>
      </c>
      <c r="U572" t="n">
        <v>0.79</v>
      </c>
      <c r="V572" t="n">
        <v>0.96</v>
      </c>
      <c r="W572" t="n">
        <v>0.19</v>
      </c>
      <c r="X572" t="n">
        <v>0.47</v>
      </c>
      <c r="Y572" t="n">
        <v>1</v>
      </c>
      <c r="Z572" t="n">
        <v>10</v>
      </c>
    </row>
    <row r="573">
      <c r="A573" t="n">
        <v>38</v>
      </c>
      <c r="B573" t="n">
        <v>115</v>
      </c>
      <c r="C573" t="inlineStr">
        <is>
          <t xml:space="preserve">CONCLUIDO	</t>
        </is>
      </c>
      <c r="D573" t="n">
        <v>4.7471</v>
      </c>
      <c r="E573" t="n">
        <v>21.07</v>
      </c>
      <c r="F573" t="n">
        <v>17.7</v>
      </c>
      <c r="G573" t="n">
        <v>66.38</v>
      </c>
      <c r="H573" t="n">
        <v>0.78</v>
      </c>
      <c r="I573" t="n">
        <v>16</v>
      </c>
      <c r="J573" t="n">
        <v>239.09</v>
      </c>
      <c r="K573" t="n">
        <v>56.94</v>
      </c>
      <c r="L573" t="n">
        <v>10.5</v>
      </c>
      <c r="M573" t="n">
        <v>14</v>
      </c>
      <c r="N573" t="n">
        <v>56.65</v>
      </c>
      <c r="O573" t="n">
        <v>29721.89</v>
      </c>
      <c r="P573" t="n">
        <v>218.92</v>
      </c>
      <c r="Q573" t="n">
        <v>1319.16</v>
      </c>
      <c r="R573" t="n">
        <v>74.48999999999999</v>
      </c>
      <c r="S573" t="n">
        <v>59.92</v>
      </c>
      <c r="T573" t="n">
        <v>7168.14</v>
      </c>
      <c r="U573" t="n">
        <v>0.8</v>
      </c>
      <c r="V573" t="n">
        <v>0.96</v>
      </c>
      <c r="W573" t="n">
        <v>0.19</v>
      </c>
      <c r="X573" t="n">
        <v>0.43</v>
      </c>
      <c r="Y573" t="n">
        <v>1</v>
      </c>
      <c r="Z573" t="n">
        <v>10</v>
      </c>
    </row>
    <row r="574">
      <c r="A574" t="n">
        <v>39</v>
      </c>
      <c r="B574" t="n">
        <v>115</v>
      </c>
      <c r="C574" t="inlineStr">
        <is>
          <t xml:space="preserve">CONCLUIDO	</t>
        </is>
      </c>
      <c r="D574" t="n">
        <v>4.7451</v>
      </c>
      <c r="E574" t="n">
        <v>21.07</v>
      </c>
      <c r="F574" t="n">
        <v>17.71</v>
      </c>
      <c r="G574" t="n">
        <v>66.42</v>
      </c>
      <c r="H574" t="n">
        <v>0.8</v>
      </c>
      <c r="I574" t="n">
        <v>16</v>
      </c>
      <c r="J574" t="n">
        <v>239.53</v>
      </c>
      <c r="K574" t="n">
        <v>56.94</v>
      </c>
      <c r="L574" t="n">
        <v>10.75</v>
      </c>
      <c r="M574" t="n">
        <v>14</v>
      </c>
      <c r="N574" t="n">
        <v>56.83</v>
      </c>
      <c r="O574" t="n">
        <v>29775.57</v>
      </c>
      <c r="P574" t="n">
        <v>217.76</v>
      </c>
      <c r="Q574" t="n">
        <v>1319.08</v>
      </c>
      <c r="R574" t="n">
        <v>74.8</v>
      </c>
      <c r="S574" t="n">
        <v>59.92</v>
      </c>
      <c r="T574" t="n">
        <v>7326.62</v>
      </c>
      <c r="U574" t="n">
        <v>0.8</v>
      </c>
      <c r="V574" t="n">
        <v>0.96</v>
      </c>
      <c r="W574" t="n">
        <v>0.19</v>
      </c>
      <c r="X574" t="n">
        <v>0.43</v>
      </c>
      <c r="Y574" t="n">
        <v>1</v>
      </c>
      <c r="Z574" t="n">
        <v>10</v>
      </c>
    </row>
    <row r="575">
      <c r="A575" t="n">
        <v>40</v>
      </c>
      <c r="B575" t="n">
        <v>115</v>
      </c>
      <c r="C575" t="inlineStr">
        <is>
          <t xml:space="preserve">CONCLUIDO	</t>
        </is>
      </c>
      <c r="D575" t="n">
        <v>4.7652</v>
      </c>
      <c r="E575" t="n">
        <v>20.99</v>
      </c>
      <c r="F575" t="n">
        <v>17.67</v>
      </c>
      <c r="G575" t="n">
        <v>70.66</v>
      </c>
      <c r="H575" t="n">
        <v>0.82</v>
      </c>
      <c r="I575" t="n">
        <v>15</v>
      </c>
      <c r="J575" t="n">
        <v>239.96</v>
      </c>
      <c r="K575" t="n">
        <v>56.94</v>
      </c>
      <c r="L575" t="n">
        <v>11</v>
      </c>
      <c r="M575" t="n">
        <v>13</v>
      </c>
      <c r="N575" t="n">
        <v>57.02</v>
      </c>
      <c r="O575" t="n">
        <v>29829.32</v>
      </c>
      <c r="P575" t="n">
        <v>215.24</v>
      </c>
      <c r="Q575" t="n">
        <v>1319.1</v>
      </c>
      <c r="R575" t="n">
        <v>73.28</v>
      </c>
      <c r="S575" t="n">
        <v>59.92</v>
      </c>
      <c r="T575" t="n">
        <v>6568.81</v>
      </c>
      <c r="U575" t="n">
        <v>0.82</v>
      </c>
      <c r="V575" t="n">
        <v>0.96</v>
      </c>
      <c r="W575" t="n">
        <v>0.19</v>
      </c>
      <c r="X575" t="n">
        <v>0.39</v>
      </c>
      <c r="Y575" t="n">
        <v>1</v>
      </c>
      <c r="Z575" t="n">
        <v>10</v>
      </c>
    </row>
    <row r="576">
      <c r="A576" t="n">
        <v>41</v>
      </c>
      <c r="B576" t="n">
        <v>115</v>
      </c>
      <c r="C576" t="inlineStr">
        <is>
          <t xml:space="preserve">CONCLUIDO	</t>
        </is>
      </c>
      <c r="D576" t="n">
        <v>4.7661</v>
      </c>
      <c r="E576" t="n">
        <v>20.98</v>
      </c>
      <c r="F576" t="n">
        <v>17.66</v>
      </c>
      <c r="G576" t="n">
        <v>70.65000000000001</v>
      </c>
      <c r="H576" t="n">
        <v>0.83</v>
      </c>
      <c r="I576" t="n">
        <v>15</v>
      </c>
      <c r="J576" t="n">
        <v>240.4</v>
      </c>
      <c r="K576" t="n">
        <v>56.94</v>
      </c>
      <c r="L576" t="n">
        <v>11.25</v>
      </c>
      <c r="M576" t="n">
        <v>13</v>
      </c>
      <c r="N576" t="n">
        <v>57.21</v>
      </c>
      <c r="O576" t="n">
        <v>29883.27</v>
      </c>
      <c r="P576" t="n">
        <v>214.72</v>
      </c>
      <c r="Q576" t="n">
        <v>1319.15</v>
      </c>
      <c r="R576" t="n">
        <v>73.06999999999999</v>
      </c>
      <c r="S576" t="n">
        <v>59.92</v>
      </c>
      <c r="T576" t="n">
        <v>6464.11</v>
      </c>
      <c r="U576" t="n">
        <v>0.82</v>
      </c>
      <c r="V576" t="n">
        <v>0.96</v>
      </c>
      <c r="W576" t="n">
        <v>0.19</v>
      </c>
      <c r="X576" t="n">
        <v>0.39</v>
      </c>
      <c r="Y576" t="n">
        <v>1</v>
      </c>
      <c r="Z576" t="n">
        <v>10</v>
      </c>
    </row>
    <row r="577">
      <c r="A577" t="n">
        <v>42</v>
      </c>
      <c r="B577" t="n">
        <v>115</v>
      </c>
      <c r="C577" t="inlineStr">
        <is>
          <t xml:space="preserve">CONCLUIDO	</t>
        </is>
      </c>
      <c r="D577" t="n">
        <v>4.7638</v>
      </c>
      <c r="E577" t="n">
        <v>20.99</v>
      </c>
      <c r="F577" t="n">
        <v>17.67</v>
      </c>
      <c r="G577" t="n">
        <v>70.69</v>
      </c>
      <c r="H577" t="n">
        <v>0.85</v>
      </c>
      <c r="I577" t="n">
        <v>15</v>
      </c>
      <c r="J577" t="n">
        <v>240.84</v>
      </c>
      <c r="K577" t="n">
        <v>56.94</v>
      </c>
      <c r="L577" t="n">
        <v>11.5</v>
      </c>
      <c r="M577" t="n">
        <v>13</v>
      </c>
      <c r="N577" t="n">
        <v>57.39</v>
      </c>
      <c r="O577" t="n">
        <v>29937.16</v>
      </c>
      <c r="P577" t="n">
        <v>210.7</v>
      </c>
      <c r="Q577" t="n">
        <v>1319.08</v>
      </c>
      <c r="R577" t="n">
        <v>73.44</v>
      </c>
      <c r="S577" t="n">
        <v>59.92</v>
      </c>
      <c r="T577" t="n">
        <v>6651.55</v>
      </c>
      <c r="U577" t="n">
        <v>0.82</v>
      </c>
      <c r="V577" t="n">
        <v>0.96</v>
      </c>
      <c r="W577" t="n">
        <v>0.19</v>
      </c>
      <c r="X577" t="n">
        <v>0.4</v>
      </c>
      <c r="Y577" t="n">
        <v>1</v>
      </c>
      <c r="Z577" t="n">
        <v>10</v>
      </c>
    </row>
    <row r="578">
      <c r="A578" t="n">
        <v>43</v>
      </c>
      <c r="B578" t="n">
        <v>115</v>
      </c>
      <c r="C578" t="inlineStr">
        <is>
          <t xml:space="preserve">CONCLUIDO	</t>
        </is>
      </c>
      <c r="D578" t="n">
        <v>4.7981</v>
      </c>
      <c r="E578" t="n">
        <v>20.84</v>
      </c>
      <c r="F578" t="n">
        <v>17.57</v>
      </c>
      <c r="G578" t="n">
        <v>75.28</v>
      </c>
      <c r="H578" t="n">
        <v>0.87</v>
      </c>
      <c r="I578" t="n">
        <v>14</v>
      </c>
      <c r="J578" t="n">
        <v>241.27</v>
      </c>
      <c r="K578" t="n">
        <v>56.94</v>
      </c>
      <c r="L578" t="n">
        <v>11.75</v>
      </c>
      <c r="M578" t="n">
        <v>12</v>
      </c>
      <c r="N578" t="n">
        <v>57.58</v>
      </c>
      <c r="O578" t="n">
        <v>29991.11</v>
      </c>
      <c r="P578" t="n">
        <v>208.68</v>
      </c>
      <c r="Q578" t="n">
        <v>1319.08</v>
      </c>
      <c r="R578" t="n">
        <v>69.78</v>
      </c>
      <c r="S578" t="n">
        <v>59.92</v>
      </c>
      <c r="T578" t="n">
        <v>4822.51</v>
      </c>
      <c r="U578" t="n">
        <v>0.86</v>
      </c>
      <c r="V578" t="n">
        <v>0.97</v>
      </c>
      <c r="W578" t="n">
        <v>0.19</v>
      </c>
      <c r="X578" t="n">
        <v>0.29</v>
      </c>
      <c r="Y578" t="n">
        <v>1</v>
      </c>
      <c r="Z578" t="n">
        <v>10</v>
      </c>
    </row>
    <row r="579">
      <c r="A579" t="n">
        <v>44</v>
      </c>
      <c r="B579" t="n">
        <v>115</v>
      </c>
      <c r="C579" t="inlineStr">
        <is>
          <t xml:space="preserve">CONCLUIDO	</t>
        </is>
      </c>
      <c r="D579" t="n">
        <v>4.7665</v>
      </c>
      <c r="E579" t="n">
        <v>20.98</v>
      </c>
      <c r="F579" t="n">
        <v>17.7</v>
      </c>
      <c r="G579" t="n">
        <v>75.88</v>
      </c>
      <c r="H579" t="n">
        <v>0.88</v>
      </c>
      <c r="I579" t="n">
        <v>14</v>
      </c>
      <c r="J579" t="n">
        <v>241.71</v>
      </c>
      <c r="K579" t="n">
        <v>56.94</v>
      </c>
      <c r="L579" t="n">
        <v>12</v>
      </c>
      <c r="M579" t="n">
        <v>12</v>
      </c>
      <c r="N579" t="n">
        <v>57.77</v>
      </c>
      <c r="O579" t="n">
        <v>30045.13</v>
      </c>
      <c r="P579" t="n">
        <v>209.41</v>
      </c>
      <c r="Q579" t="n">
        <v>1319.09</v>
      </c>
      <c r="R579" t="n">
        <v>74.83</v>
      </c>
      <c r="S579" t="n">
        <v>59.92</v>
      </c>
      <c r="T579" t="n">
        <v>7349.75</v>
      </c>
      <c r="U579" t="n">
        <v>0.8</v>
      </c>
      <c r="V579" t="n">
        <v>0.96</v>
      </c>
      <c r="W579" t="n">
        <v>0.18</v>
      </c>
      <c r="X579" t="n">
        <v>0.43</v>
      </c>
      <c r="Y579" t="n">
        <v>1</v>
      </c>
      <c r="Z579" t="n">
        <v>10</v>
      </c>
    </row>
    <row r="580">
      <c r="A580" t="n">
        <v>45</v>
      </c>
      <c r="B580" t="n">
        <v>115</v>
      </c>
      <c r="C580" t="inlineStr">
        <is>
          <t xml:space="preserve">CONCLUIDO	</t>
        </is>
      </c>
      <c r="D580" t="n">
        <v>4.7718</v>
      </c>
      <c r="E580" t="n">
        <v>20.96</v>
      </c>
      <c r="F580" t="n">
        <v>17.68</v>
      </c>
      <c r="G580" t="n">
        <v>75.78</v>
      </c>
      <c r="H580" t="n">
        <v>0.9</v>
      </c>
      <c r="I580" t="n">
        <v>14</v>
      </c>
      <c r="J580" t="n">
        <v>242.15</v>
      </c>
      <c r="K580" t="n">
        <v>56.94</v>
      </c>
      <c r="L580" t="n">
        <v>12.25</v>
      </c>
      <c r="M580" t="n">
        <v>9</v>
      </c>
      <c r="N580" t="n">
        <v>57.96</v>
      </c>
      <c r="O580" t="n">
        <v>30099.23</v>
      </c>
      <c r="P580" t="n">
        <v>206.91</v>
      </c>
      <c r="Q580" t="n">
        <v>1319.08</v>
      </c>
      <c r="R580" t="n">
        <v>73.81999999999999</v>
      </c>
      <c r="S580" t="n">
        <v>59.92</v>
      </c>
      <c r="T580" t="n">
        <v>6843.31</v>
      </c>
      <c r="U580" t="n">
        <v>0.8100000000000001</v>
      </c>
      <c r="V580" t="n">
        <v>0.96</v>
      </c>
      <c r="W580" t="n">
        <v>0.19</v>
      </c>
      <c r="X580" t="n">
        <v>0.4</v>
      </c>
      <c r="Y580" t="n">
        <v>1</v>
      </c>
      <c r="Z580" t="n">
        <v>10</v>
      </c>
    </row>
    <row r="581">
      <c r="A581" t="n">
        <v>46</v>
      </c>
      <c r="B581" t="n">
        <v>115</v>
      </c>
      <c r="C581" t="inlineStr">
        <is>
          <t xml:space="preserve">CONCLUIDO	</t>
        </is>
      </c>
      <c r="D581" t="n">
        <v>4.7939</v>
      </c>
      <c r="E581" t="n">
        <v>20.86</v>
      </c>
      <c r="F581" t="n">
        <v>17.63</v>
      </c>
      <c r="G581" t="n">
        <v>81.36</v>
      </c>
      <c r="H581" t="n">
        <v>0.92</v>
      </c>
      <c r="I581" t="n">
        <v>13</v>
      </c>
      <c r="J581" t="n">
        <v>242.59</v>
      </c>
      <c r="K581" t="n">
        <v>56.94</v>
      </c>
      <c r="L581" t="n">
        <v>12.5</v>
      </c>
      <c r="M581" t="n">
        <v>9</v>
      </c>
      <c r="N581" t="n">
        <v>58.15</v>
      </c>
      <c r="O581" t="n">
        <v>30153.38</v>
      </c>
      <c r="P581" t="n">
        <v>206.02</v>
      </c>
      <c r="Q581" t="n">
        <v>1319.09</v>
      </c>
      <c r="R581" t="n">
        <v>72.02</v>
      </c>
      <c r="S581" t="n">
        <v>59.92</v>
      </c>
      <c r="T581" t="n">
        <v>5948.54</v>
      </c>
      <c r="U581" t="n">
        <v>0.83</v>
      </c>
      <c r="V581" t="n">
        <v>0.96</v>
      </c>
      <c r="W581" t="n">
        <v>0.19</v>
      </c>
      <c r="X581" t="n">
        <v>0.35</v>
      </c>
      <c r="Y581" t="n">
        <v>1</v>
      </c>
      <c r="Z581" t="n">
        <v>10</v>
      </c>
    </row>
    <row r="582">
      <c r="A582" t="n">
        <v>47</v>
      </c>
      <c r="B582" t="n">
        <v>115</v>
      </c>
      <c r="C582" t="inlineStr">
        <is>
          <t xml:space="preserve">CONCLUIDO	</t>
        </is>
      </c>
      <c r="D582" t="n">
        <v>4.7924</v>
      </c>
      <c r="E582" t="n">
        <v>20.87</v>
      </c>
      <c r="F582" t="n">
        <v>17.64</v>
      </c>
      <c r="G582" t="n">
        <v>81.39</v>
      </c>
      <c r="H582" t="n">
        <v>0.93</v>
      </c>
      <c r="I582" t="n">
        <v>13</v>
      </c>
      <c r="J582" t="n">
        <v>243.03</v>
      </c>
      <c r="K582" t="n">
        <v>56.94</v>
      </c>
      <c r="L582" t="n">
        <v>12.75</v>
      </c>
      <c r="M582" t="n">
        <v>6</v>
      </c>
      <c r="N582" t="n">
        <v>58.34</v>
      </c>
      <c r="O582" t="n">
        <v>30207.61</v>
      </c>
      <c r="P582" t="n">
        <v>205.48</v>
      </c>
      <c r="Q582" t="n">
        <v>1319.1</v>
      </c>
      <c r="R582" t="n">
        <v>72.13</v>
      </c>
      <c r="S582" t="n">
        <v>59.92</v>
      </c>
      <c r="T582" t="n">
        <v>6007.47</v>
      </c>
      <c r="U582" t="n">
        <v>0.83</v>
      </c>
      <c r="V582" t="n">
        <v>0.96</v>
      </c>
      <c r="W582" t="n">
        <v>0.19</v>
      </c>
      <c r="X582" t="n">
        <v>0.36</v>
      </c>
      <c r="Y582" t="n">
        <v>1</v>
      </c>
      <c r="Z582" t="n">
        <v>10</v>
      </c>
    </row>
    <row r="583">
      <c r="A583" t="n">
        <v>48</v>
      </c>
      <c r="B583" t="n">
        <v>115</v>
      </c>
      <c r="C583" t="inlineStr">
        <is>
          <t xml:space="preserve">CONCLUIDO	</t>
        </is>
      </c>
      <c r="D583" t="n">
        <v>4.7919</v>
      </c>
      <c r="E583" t="n">
        <v>20.87</v>
      </c>
      <c r="F583" t="n">
        <v>17.64</v>
      </c>
      <c r="G583" t="n">
        <v>81.40000000000001</v>
      </c>
      <c r="H583" t="n">
        <v>0.95</v>
      </c>
      <c r="I583" t="n">
        <v>13</v>
      </c>
      <c r="J583" t="n">
        <v>243.47</v>
      </c>
      <c r="K583" t="n">
        <v>56.94</v>
      </c>
      <c r="L583" t="n">
        <v>13</v>
      </c>
      <c r="M583" t="n">
        <v>1</v>
      </c>
      <c r="N583" t="n">
        <v>58.53</v>
      </c>
      <c r="O583" t="n">
        <v>30261.91</v>
      </c>
      <c r="P583" t="n">
        <v>205.58</v>
      </c>
      <c r="Q583" t="n">
        <v>1319.08</v>
      </c>
      <c r="R583" t="n">
        <v>71.86</v>
      </c>
      <c r="S583" t="n">
        <v>59.92</v>
      </c>
      <c r="T583" t="n">
        <v>5868.55</v>
      </c>
      <c r="U583" t="n">
        <v>0.83</v>
      </c>
      <c r="V583" t="n">
        <v>0.96</v>
      </c>
      <c r="W583" t="n">
        <v>0.2</v>
      </c>
      <c r="X583" t="n">
        <v>0.36</v>
      </c>
      <c r="Y583" t="n">
        <v>1</v>
      </c>
      <c r="Z583" t="n">
        <v>10</v>
      </c>
    </row>
    <row r="584">
      <c r="A584" t="n">
        <v>49</v>
      </c>
      <c r="B584" t="n">
        <v>115</v>
      </c>
      <c r="C584" t="inlineStr">
        <is>
          <t xml:space="preserve">CONCLUIDO	</t>
        </is>
      </c>
      <c r="D584" t="n">
        <v>4.7938</v>
      </c>
      <c r="E584" t="n">
        <v>20.86</v>
      </c>
      <c r="F584" t="n">
        <v>17.63</v>
      </c>
      <c r="G584" t="n">
        <v>81.36</v>
      </c>
      <c r="H584" t="n">
        <v>0.97</v>
      </c>
      <c r="I584" t="n">
        <v>13</v>
      </c>
      <c r="J584" t="n">
        <v>243.91</v>
      </c>
      <c r="K584" t="n">
        <v>56.94</v>
      </c>
      <c r="L584" t="n">
        <v>13.25</v>
      </c>
      <c r="M584" t="n">
        <v>0</v>
      </c>
      <c r="N584" t="n">
        <v>58.72</v>
      </c>
      <c r="O584" t="n">
        <v>30316.27</v>
      </c>
      <c r="P584" t="n">
        <v>206.12</v>
      </c>
      <c r="Q584" t="n">
        <v>1319.13</v>
      </c>
      <c r="R584" t="n">
        <v>71.52</v>
      </c>
      <c r="S584" t="n">
        <v>59.92</v>
      </c>
      <c r="T584" t="n">
        <v>5700.87</v>
      </c>
      <c r="U584" t="n">
        <v>0.84</v>
      </c>
      <c r="V584" t="n">
        <v>0.96</v>
      </c>
      <c r="W584" t="n">
        <v>0.2</v>
      </c>
      <c r="X584" t="n">
        <v>0.35</v>
      </c>
      <c r="Y584" t="n">
        <v>1</v>
      </c>
      <c r="Z584" t="n">
        <v>10</v>
      </c>
    </row>
    <row r="585">
      <c r="A585" t="n">
        <v>0</v>
      </c>
      <c r="B585" t="n">
        <v>35</v>
      </c>
      <c r="C585" t="inlineStr">
        <is>
          <t xml:space="preserve">CONCLUIDO	</t>
        </is>
      </c>
      <c r="D585" t="n">
        <v>4.1514</v>
      </c>
      <c r="E585" t="n">
        <v>24.09</v>
      </c>
      <c r="F585" t="n">
        <v>20.35</v>
      </c>
      <c r="G585" t="n">
        <v>11.41</v>
      </c>
      <c r="H585" t="n">
        <v>0.22</v>
      </c>
      <c r="I585" t="n">
        <v>107</v>
      </c>
      <c r="J585" t="n">
        <v>80.84</v>
      </c>
      <c r="K585" t="n">
        <v>35.1</v>
      </c>
      <c r="L585" t="n">
        <v>1</v>
      </c>
      <c r="M585" t="n">
        <v>105</v>
      </c>
      <c r="N585" t="n">
        <v>9.74</v>
      </c>
      <c r="O585" t="n">
        <v>10204.21</v>
      </c>
      <c r="P585" t="n">
        <v>146.72</v>
      </c>
      <c r="Q585" t="n">
        <v>1319.29</v>
      </c>
      <c r="R585" t="n">
        <v>160.85</v>
      </c>
      <c r="S585" t="n">
        <v>59.92</v>
      </c>
      <c r="T585" t="n">
        <v>49895.64</v>
      </c>
      <c r="U585" t="n">
        <v>0.37</v>
      </c>
      <c r="V585" t="n">
        <v>0.83</v>
      </c>
      <c r="W585" t="n">
        <v>0.34</v>
      </c>
      <c r="X585" t="n">
        <v>3.07</v>
      </c>
      <c r="Y585" t="n">
        <v>1</v>
      </c>
      <c r="Z585" t="n">
        <v>10</v>
      </c>
    </row>
    <row r="586">
      <c r="A586" t="n">
        <v>1</v>
      </c>
      <c r="B586" t="n">
        <v>35</v>
      </c>
      <c r="C586" t="inlineStr">
        <is>
          <t xml:space="preserve">CONCLUIDO	</t>
        </is>
      </c>
      <c r="D586" t="n">
        <v>4.389</v>
      </c>
      <c r="E586" t="n">
        <v>22.78</v>
      </c>
      <c r="F586" t="n">
        <v>19.51</v>
      </c>
      <c r="G586" t="n">
        <v>14.64</v>
      </c>
      <c r="H586" t="n">
        <v>0.27</v>
      </c>
      <c r="I586" t="n">
        <v>80</v>
      </c>
      <c r="J586" t="n">
        <v>81.14</v>
      </c>
      <c r="K586" t="n">
        <v>35.1</v>
      </c>
      <c r="L586" t="n">
        <v>1.25</v>
      </c>
      <c r="M586" t="n">
        <v>78</v>
      </c>
      <c r="N586" t="n">
        <v>9.789999999999999</v>
      </c>
      <c r="O586" t="n">
        <v>10241.25</v>
      </c>
      <c r="P586" t="n">
        <v>136.52</v>
      </c>
      <c r="Q586" t="n">
        <v>1319.19</v>
      </c>
      <c r="R586" t="n">
        <v>133.55</v>
      </c>
      <c r="S586" t="n">
        <v>59.92</v>
      </c>
      <c r="T586" t="n">
        <v>36381.43</v>
      </c>
      <c r="U586" t="n">
        <v>0.45</v>
      </c>
      <c r="V586" t="n">
        <v>0.87</v>
      </c>
      <c r="W586" t="n">
        <v>0.29</v>
      </c>
      <c r="X586" t="n">
        <v>2.24</v>
      </c>
      <c r="Y586" t="n">
        <v>1</v>
      </c>
      <c r="Z586" t="n">
        <v>10</v>
      </c>
    </row>
    <row r="587">
      <c r="A587" t="n">
        <v>2</v>
      </c>
      <c r="B587" t="n">
        <v>35</v>
      </c>
      <c r="C587" t="inlineStr">
        <is>
          <t xml:space="preserve">CONCLUIDO	</t>
        </is>
      </c>
      <c r="D587" t="n">
        <v>4.5504</v>
      </c>
      <c r="E587" t="n">
        <v>21.98</v>
      </c>
      <c r="F587" t="n">
        <v>19</v>
      </c>
      <c r="G587" t="n">
        <v>18.09</v>
      </c>
      <c r="H587" t="n">
        <v>0.32</v>
      </c>
      <c r="I587" t="n">
        <v>63</v>
      </c>
      <c r="J587" t="n">
        <v>81.44</v>
      </c>
      <c r="K587" t="n">
        <v>35.1</v>
      </c>
      <c r="L587" t="n">
        <v>1.5</v>
      </c>
      <c r="M587" t="n">
        <v>61</v>
      </c>
      <c r="N587" t="n">
        <v>9.84</v>
      </c>
      <c r="O587" t="n">
        <v>10278.32</v>
      </c>
      <c r="P587" t="n">
        <v>128.74</v>
      </c>
      <c r="Q587" t="n">
        <v>1319.32</v>
      </c>
      <c r="R587" t="n">
        <v>116.48</v>
      </c>
      <c r="S587" t="n">
        <v>59.92</v>
      </c>
      <c r="T587" t="n">
        <v>27932.35</v>
      </c>
      <c r="U587" t="n">
        <v>0.51</v>
      </c>
      <c r="V587" t="n">
        <v>0.89</v>
      </c>
      <c r="W587" t="n">
        <v>0.26</v>
      </c>
      <c r="X587" t="n">
        <v>1.72</v>
      </c>
      <c r="Y587" t="n">
        <v>1</v>
      </c>
      <c r="Z587" t="n">
        <v>10</v>
      </c>
    </row>
    <row r="588">
      <c r="A588" t="n">
        <v>3</v>
      </c>
      <c r="B588" t="n">
        <v>35</v>
      </c>
      <c r="C588" t="inlineStr">
        <is>
          <t xml:space="preserve">CONCLUIDO	</t>
        </is>
      </c>
      <c r="D588" t="n">
        <v>4.6458</v>
      </c>
      <c r="E588" t="n">
        <v>21.52</v>
      </c>
      <c r="F588" t="n">
        <v>18.74</v>
      </c>
      <c r="G588" t="n">
        <v>21.62</v>
      </c>
      <c r="H588" t="n">
        <v>0.38</v>
      </c>
      <c r="I588" t="n">
        <v>52</v>
      </c>
      <c r="J588" t="n">
        <v>81.73999999999999</v>
      </c>
      <c r="K588" t="n">
        <v>35.1</v>
      </c>
      <c r="L588" t="n">
        <v>1.75</v>
      </c>
      <c r="M588" t="n">
        <v>50</v>
      </c>
      <c r="N588" t="n">
        <v>9.890000000000001</v>
      </c>
      <c r="O588" t="n">
        <v>10315.41</v>
      </c>
      <c r="P588" t="n">
        <v>122.34</v>
      </c>
      <c r="Q588" t="n">
        <v>1319.11</v>
      </c>
      <c r="R588" t="n">
        <v>109.31</v>
      </c>
      <c r="S588" t="n">
        <v>59.92</v>
      </c>
      <c r="T588" t="n">
        <v>24401.37</v>
      </c>
      <c r="U588" t="n">
        <v>0.55</v>
      </c>
      <c r="V588" t="n">
        <v>0.91</v>
      </c>
      <c r="W588" t="n">
        <v>0.22</v>
      </c>
      <c r="X588" t="n">
        <v>1.46</v>
      </c>
      <c r="Y588" t="n">
        <v>1</v>
      </c>
      <c r="Z588" t="n">
        <v>10</v>
      </c>
    </row>
    <row r="589">
      <c r="A589" t="n">
        <v>4</v>
      </c>
      <c r="B589" t="n">
        <v>35</v>
      </c>
      <c r="C589" t="inlineStr">
        <is>
          <t xml:space="preserve">CONCLUIDO	</t>
        </is>
      </c>
      <c r="D589" t="n">
        <v>4.7306</v>
      </c>
      <c r="E589" t="n">
        <v>21.14</v>
      </c>
      <c r="F589" t="n">
        <v>18.51</v>
      </c>
      <c r="G589" t="n">
        <v>25.82</v>
      </c>
      <c r="H589" t="n">
        <v>0.43</v>
      </c>
      <c r="I589" t="n">
        <v>43</v>
      </c>
      <c r="J589" t="n">
        <v>82.04000000000001</v>
      </c>
      <c r="K589" t="n">
        <v>35.1</v>
      </c>
      <c r="L589" t="n">
        <v>2</v>
      </c>
      <c r="M589" t="n">
        <v>36</v>
      </c>
      <c r="N589" t="n">
        <v>9.94</v>
      </c>
      <c r="O589" t="n">
        <v>10352.53</v>
      </c>
      <c r="P589" t="n">
        <v>116.1</v>
      </c>
      <c r="Q589" t="n">
        <v>1319.17</v>
      </c>
      <c r="R589" t="n">
        <v>100.79</v>
      </c>
      <c r="S589" t="n">
        <v>59.92</v>
      </c>
      <c r="T589" t="n">
        <v>20185.61</v>
      </c>
      <c r="U589" t="n">
        <v>0.59</v>
      </c>
      <c r="V589" t="n">
        <v>0.92</v>
      </c>
      <c r="W589" t="n">
        <v>0.24</v>
      </c>
      <c r="X589" t="n">
        <v>1.23</v>
      </c>
      <c r="Y589" t="n">
        <v>1</v>
      </c>
      <c r="Z589" t="n">
        <v>10</v>
      </c>
    </row>
    <row r="590">
      <c r="A590" t="n">
        <v>5</v>
      </c>
      <c r="B590" t="n">
        <v>35</v>
      </c>
      <c r="C590" t="inlineStr">
        <is>
          <t xml:space="preserve">CONCLUIDO	</t>
        </is>
      </c>
      <c r="D590" t="n">
        <v>4.7602</v>
      </c>
      <c r="E590" t="n">
        <v>21.01</v>
      </c>
      <c r="F590" t="n">
        <v>18.43</v>
      </c>
      <c r="G590" t="n">
        <v>27.64</v>
      </c>
      <c r="H590" t="n">
        <v>0.48</v>
      </c>
      <c r="I590" t="n">
        <v>40</v>
      </c>
      <c r="J590" t="n">
        <v>82.34</v>
      </c>
      <c r="K590" t="n">
        <v>35.1</v>
      </c>
      <c r="L590" t="n">
        <v>2.25</v>
      </c>
      <c r="M590" t="n">
        <v>9</v>
      </c>
      <c r="N590" t="n">
        <v>9.99</v>
      </c>
      <c r="O590" t="n">
        <v>10389.66</v>
      </c>
      <c r="P590" t="n">
        <v>113.48</v>
      </c>
      <c r="Q590" t="n">
        <v>1319.34</v>
      </c>
      <c r="R590" t="n">
        <v>96.87</v>
      </c>
      <c r="S590" t="n">
        <v>59.92</v>
      </c>
      <c r="T590" t="n">
        <v>18242.12</v>
      </c>
      <c r="U590" t="n">
        <v>0.62</v>
      </c>
      <c r="V590" t="n">
        <v>0.92</v>
      </c>
      <c r="W590" t="n">
        <v>0.26</v>
      </c>
      <c r="X590" t="n">
        <v>1.15</v>
      </c>
      <c r="Y590" t="n">
        <v>1</v>
      </c>
      <c r="Z590" t="n">
        <v>10</v>
      </c>
    </row>
    <row r="591">
      <c r="A591" t="n">
        <v>6</v>
      </c>
      <c r="B591" t="n">
        <v>35</v>
      </c>
      <c r="C591" t="inlineStr">
        <is>
          <t xml:space="preserve">CONCLUIDO	</t>
        </is>
      </c>
      <c r="D591" t="n">
        <v>4.7649</v>
      </c>
      <c r="E591" t="n">
        <v>20.99</v>
      </c>
      <c r="F591" t="n">
        <v>18.42</v>
      </c>
      <c r="G591" t="n">
        <v>28.34</v>
      </c>
      <c r="H591" t="n">
        <v>0.53</v>
      </c>
      <c r="I591" t="n">
        <v>39</v>
      </c>
      <c r="J591" t="n">
        <v>82.65000000000001</v>
      </c>
      <c r="K591" t="n">
        <v>35.1</v>
      </c>
      <c r="L591" t="n">
        <v>2.5</v>
      </c>
      <c r="M591" t="n">
        <v>0</v>
      </c>
      <c r="N591" t="n">
        <v>10.04</v>
      </c>
      <c r="O591" t="n">
        <v>10426.82</v>
      </c>
      <c r="P591" t="n">
        <v>113.5</v>
      </c>
      <c r="Q591" t="n">
        <v>1319.27</v>
      </c>
      <c r="R591" t="n">
        <v>96.3</v>
      </c>
      <c r="S591" t="n">
        <v>59.92</v>
      </c>
      <c r="T591" t="n">
        <v>17957.79</v>
      </c>
      <c r="U591" t="n">
        <v>0.62</v>
      </c>
      <c r="V591" t="n">
        <v>0.92</v>
      </c>
      <c r="W591" t="n">
        <v>0.28</v>
      </c>
      <c r="X591" t="n">
        <v>1.14</v>
      </c>
      <c r="Y591" t="n">
        <v>1</v>
      </c>
      <c r="Z591" t="n">
        <v>10</v>
      </c>
    </row>
    <row r="592">
      <c r="A592" t="n">
        <v>0</v>
      </c>
      <c r="B592" t="n">
        <v>50</v>
      </c>
      <c r="C592" t="inlineStr">
        <is>
          <t xml:space="preserve">CONCLUIDO	</t>
        </is>
      </c>
      <c r="D592" t="n">
        <v>3.7774</v>
      </c>
      <c r="E592" t="n">
        <v>26.47</v>
      </c>
      <c r="F592" t="n">
        <v>21.33</v>
      </c>
      <c r="G592" t="n">
        <v>9.140000000000001</v>
      </c>
      <c r="H592" t="n">
        <v>0.16</v>
      </c>
      <c r="I592" t="n">
        <v>140</v>
      </c>
      <c r="J592" t="n">
        <v>107.41</v>
      </c>
      <c r="K592" t="n">
        <v>41.65</v>
      </c>
      <c r="L592" t="n">
        <v>1</v>
      </c>
      <c r="M592" t="n">
        <v>138</v>
      </c>
      <c r="N592" t="n">
        <v>14.77</v>
      </c>
      <c r="O592" t="n">
        <v>13481.73</v>
      </c>
      <c r="P592" t="n">
        <v>193.02</v>
      </c>
      <c r="Q592" t="n">
        <v>1319.2</v>
      </c>
      <c r="R592" t="n">
        <v>193.34</v>
      </c>
      <c r="S592" t="n">
        <v>59.92</v>
      </c>
      <c r="T592" t="n">
        <v>65972.78999999999</v>
      </c>
      <c r="U592" t="n">
        <v>0.31</v>
      </c>
      <c r="V592" t="n">
        <v>0.8</v>
      </c>
      <c r="W592" t="n">
        <v>0.37</v>
      </c>
      <c r="X592" t="n">
        <v>4.05</v>
      </c>
      <c r="Y592" t="n">
        <v>1</v>
      </c>
      <c r="Z592" t="n">
        <v>10</v>
      </c>
    </row>
    <row r="593">
      <c r="A593" t="n">
        <v>1</v>
      </c>
      <c r="B593" t="n">
        <v>50</v>
      </c>
      <c r="C593" t="inlineStr">
        <is>
          <t xml:space="preserve">CONCLUIDO	</t>
        </is>
      </c>
      <c r="D593" t="n">
        <v>4.0628</v>
      </c>
      <c r="E593" t="n">
        <v>24.61</v>
      </c>
      <c r="F593" t="n">
        <v>20.24</v>
      </c>
      <c r="G593" t="n">
        <v>11.57</v>
      </c>
      <c r="H593" t="n">
        <v>0.2</v>
      </c>
      <c r="I593" t="n">
        <v>105</v>
      </c>
      <c r="J593" t="n">
        <v>107.73</v>
      </c>
      <c r="K593" t="n">
        <v>41.65</v>
      </c>
      <c r="L593" t="n">
        <v>1.25</v>
      </c>
      <c r="M593" t="n">
        <v>103</v>
      </c>
      <c r="N593" t="n">
        <v>14.83</v>
      </c>
      <c r="O593" t="n">
        <v>13520.81</v>
      </c>
      <c r="P593" t="n">
        <v>180.31</v>
      </c>
      <c r="Q593" t="n">
        <v>1319.21</v>
      </c>
      <c r="R593" t="n">
        <v>157.2</v>
      </c>
      <c r="S593" t="n">
        <v>59.92</v>
      </c>
      <c r="T593" t="n">
        <v>48078.89</v>
      </c>
      <c r="U593" t="n">
        <v>0.38</v>
      </c>
      <c r="V593" t="n">
        <v>0.84</v>
      </c>
      <c r="W593" t="n">
        <v>0.33</v>
      </c>
      <c r="X593" t="n">
        <v>2.97</v>
      </c>
      <c r="Y593" t="n">
        <v>1</v>
      </c>
      <c r="Z593" t="n">
        <v>10</v>
      </c>
    </row>
    <row r="594">
      <c r="A594" t="n">
        <v>2</v>
      </c>
      <c r="B594" t="n">
        <v>50</v>
      </c>
      <c r="C594" t="inlineStr">
        <is>
          <t xml:space="preserve">CONCLUIDO	</t>
        </is>
      </c>
      <c r="D594" t="n">
        <v>4.2464</v>
      </c>
      <c r="E594" t="n">
        <v>23.55</v>
      </c>
      <c r="F594" t="n">
        <v>19.65</v>
      </c>
      <c r="G594" t="n">
        <v>14.03</v>
      </c>
      <c r="H594" t="n">
        <v>0.24</v>
      </c>
      <c r="I594" t="n">
        <v>84</v>
      </c>
      <c r="J594" t="n">
        <v>108.05</v>
      </c>
      <c r="K594" t="n">
        <v>41.65</v>
      </c>
      <c r="L594" t="n">
        <v>1.5</v>
      </c>
      <c r="M594" t="n">
        <v>82</v>
      </c>
      <c r="N594" t="n">
        <v>14.9</v>
      </c>
      <c r="O594" t="n">
        <v>13559.91</v>
      </c>
      <c r="P594" t="n">
        <v>171.99</v>
      </c>
      <c r="Q594" t="n">
        <v>1319.15</v>
      </c>
      <c r="R594" t="n">
        <v>137.96</v>
      </c>
      <c r="S594" t="n">
        <v>59.92</v>
      </c>
      <c r="T594" t="n">
        <v>38563.42</v>
      </c>
      <c r="U594" t="n">
        <v>0.43</v>
      </c>
      <c r="V594" t="n">
        <v>0.86</v>
      </c>
      <c r="W594" t="n">
        <v>0.29</v>
      </c>
      <c r="X594" t="n">
        <v>2.37</v>
      </c>
      <c r="Y594" t="n">
        <v>1</v>
      </c>
      <c r="Z594" t="n">
        <v>10</v>
      </c>
    </row>
    <row r="595">
      <c r="A595" t="n">
        <v>3</v>
      </c>
      <c r="B595" t="n">
        <v>50</v>
      </c>
      <c r="C595" t="inlineStr">
        <is>
          <t xml:space="preserve">CONCLUIDO	</t>
        </is>
      </c>
      <c r="D595" t="n">
        <v>4.3936</v>
      </c>
      <c r="E595" t="n">
        <v>22.76</v>
      </c>
      <c r="F595" t="n">
        <v>19.19</v>
      </c>
      <c r="G595" t="n">
        <v>16.69</v>
      </c>
      <c r="H595" t="n">
        <v>0.28</v>
      </c>
      <c r="I595" t="n">
        <v>69</v>
      </c>
      <c r="J595" t="n">
        <v>108.37</v>
      </c>
      <c r="K595" t="n">
        <v>41.65</v>
      </c>
      <c r="L595" t="n">
        <v>1.75</v>
      </c>
      <c r="M595" t="n">
        <v>67</v>
      </c>
      <c r="N595" t="n">
        <v>14.97</v>
      </c>
      <c r="O595" t="n">
        <v>13599.17</v>
      </c>
      <c r="P595" t="n">
        <v>164.94</v>
      </c>
      <c r="Q595" t="n">
        <v>1319.22</v>
      </c>
      <c r="R595" t="n">
        <v>122.89</v>
      </c>
      <c r="S595" t="n">
        <v>59.92</v>
      </c>
      <c r="T595" t="n">
        <v>31103.95</v>
      </c>
      <c r="U595" t="n">
        <v>0.49</v>
      </c>
      <c r="V595" t="n">
        <v>0.89</v>
      </c>
      <c r="W595" t="n">
        <v>0.28</v>
      </c>
      <c r="X595" t="n">
        <v>1.91</v>
      </c>
      <c r="Y595" t="n">
        <v>1</v>
      </c>
      <c r="Z595" t="n">
        <v>10</v>
      </c>
    </row>
    <row r="596">
      <c r="A596" t="n">
        <v>4</v>
      </c>
      <c r="B596" t="n">
        <v>50</v>
      </c>
      <c r="C596" t="inlineStr">
        <is>
          <t xml:space="preserve">CONCLUIDO	</t>
        </is>
      </c>
      <c r="D596" t="n">
        <v>4.5134</v>
      </c>
      <c r="E596" t="n">
        <v>22.16</v>
      </c>
      <c r="F596" t="n">
        <v>18.83</v>
      </c>
      <c r="G596" t="n">
        <v>19.48</v>
      </c>
      <c r="H596" t="n">
        <v>0.32</v>
      </c>
      <c r="I596" t="n">
        <v>58</v>
      </c>
      <c r="J596" t="n">
        <v>108.68</v>
      </c>
      <c r="K596" t="n">
        <v>41.65</v>
      </c>
      <c r="L596" t="n">
        <v>2</v>
      </c>
      <c r="M596" t="n">
        <v>56</v>
      </c>
      <c r="N596" t="n">
        <v>15.03</v>
      </c>
      <c r="O596" t="n">
        <v>13638.32</v>
      </c>
      <c r="P596" t="n">
        <v>158.68</v>
      </c>
      <c r="Q596" t="n">
        <v>1319.11</v>
      </c>
      <c r="R596" t="n">
        <v>110.83</v>
      </c>
      <c r="S596" t="n">
        <v>59.92</v>
      </c>
      <c r="T596" t="n">
        <v>25131.68</v>
      </c>
      <c r="U596" t="n">
        <v>0.54</v>
      </c>
      <c r="V596" t="n">
        <v>0.9</v>
      </c>
      <c r="W596" t="n">
        <v>0.26</v>
      </c>
      <c r="X596" t="n">
        <v>1.55</v>
      </c>
      <c r="Y596" t="n">
        <v>1</v>
      </c>
      <c r="Z596" t="n">
        <v>10</v>
      </c>
    </row>
    <row r="597">
      <c r="A597" t="n">
        <v>5</v>
      </c>
      <c r="B597" t="n">
        <v>50</v>
      </c>
      <c r="C597" t="inlineStr">
        <is>
          <t xml:space="preserve">CONCLUIDO	</t>
        </is>
      </c>
      <c r="D597" t="n">
        <v>4.5409</v>
      </c>
      <c r="E597" t="n">
        <v>22.02</v>
      </c>
      <c r="F597" t="n">
        <v>18.85</v>
      </c>
      <c r="G597" t="n">
        <v>22.18</v>
      </c>
      <c r="H597" t="n">
        <v>0.36</v>
      </c>
      <c r="I597" t="n">
        <v>51</v>
      </c>
      <c r="J597" t="n">
        <v>109</v>
      </c>
      <c r="K597" t="n">
        <v>41.65</v>
      </c>
      <c r="L597" t="n">
        <v>2.25</v>
      </c>
      <c r="M597" t="n">
        <v>49</v>
      </c>
      <c r="N597" t="n">
        <v>15.1</v>
      </c>
      <c r="O597" t="n">
        <v>13677.51</v>
      </c>
      <c r="P597" t="n">
        <v>156.33</v>
      </c>
      <c r="Q597" t="n">
        <v>1319.19</v>
      </c>
      <c r="R597" t="n">
        <v>113.57</v>
      </c>
      <c r="S597" t="n">
        <v>59.92</v>
      </c>
      <c r="T597" t="n">
        <v>26536.94</v>
      </c>
      <c r="U597" t="n">
        <v>0.53</v>
      </c>
      <c r="V597" t="n">
        <v>0.9</v>
      </c>
      <c r="W597" t="n">
        <v>0.21</v>
      </c>
      <c r="X597" t="n">
        <v>1.57</v>
      </c>
      <c r="Y597" t="n">
        <v>1</v>
      </c>
      <c r="Z597" t="n">
        <v>10</v>
      </c>
    </row>
    <row r="598">
      <c r="A598" t="n">
        <v>6</v>
      </c>
      <c r="B598" t="n">
        <v>50</v>
      </c>
      <c r="C598" t="inlineStr">
        <is>
          <t xml:space="preserve">CONCLUIDO	</t>
        </is>
      </c>
      <c r="D598" t="n">
        <v>4.6229</v>
      </c>
      <c r="E598" t="n">
        <v>21.63</v>
      </c>
      <c r="F598" t="n">
        <v>18.6</v>
      </c>
      <c r="G598" t="n">
        <v>24.79</v>
      </c>
      <c r="H598" t="n">
        <v>0.4</v>
      </c>
      <c r="I598" t="n">
        <v>45</v>
      </c>
      <c r="J598" t="n">
        <v>109.32</v>
      </c>
      <c r="K598" t="n">
        <v>41.65</v>
      </c>
      <c r="L598" t="n">
        <v>2.5</v>
      </c>
      <c r="M598" t="n">
        <v>43</v>
      </c>
      <c r="N598" t="n">
        <v>15.17</v>
      </c>
      <c r="O598" t="n">
        <v>13716.72</v>
      </c>
      <c r="P598" t="n">
        <v>150.65</v>
      </c>
      <c r="Q598" t="n">
        <v>1319.3</v>
      </c>
      <c r="R598" t="n">
        <v>103.64</v>
      </c>
      <c r="S598" t="n">
        <v>59.92</v>
      </c>
      <c r="T598" t="n">
        <v>21602.16</v>
      </c>
      <c r="U598" t="n">
        <v>0.58</v>
      </c>
      <c r="V598" t="n">
        <v>0.91</v>
      </c>
      <c r="W598" t="n">
        <v>0.24</v>
      </c>
      <c r="X598" t="n">
        <v>1.32</v>
      </c>
      <c r="Y598" t="n">
        <v>1</v>
      </c>
      <c r="Z598" t="n">
        <v>10</v>
      </c>
    </row>
    <row r="599">
      <c r="A599" t="n">
        <v>7</v>
      </c>
      <c r="B599" t="n">
        <v>50</v>
      </c>
      <c r="C599" t="inlineStr">
        <is>
          <t xml:space="preserve">CONCLUIDO	</t>
        </is>
      </c>
      <c r="D599" t="n">
        <v>4.7005</v>
      </c>
      <c r="E599" t="n">
        <v>21.27</v>
      </c>
      <c r="F599" t="n">
        <v>18.37</v>
      </c>
      <c r="G599" t="n">
        <v>28.26</v>
      </c>
      <c r="H599" t="n">
        <v>0.44</v>
      </c>
      <c r="I599" t="n">
        <v>39</v>
      </c>
      <c r="J599" t="n">
        <v>109.64</v>
      </c>
      <c r="K599" t="n">
        <v>41.65</v>
      </c>
      <c r="L599" t="n">
        <v>2.75</v>
      </c>
      <c r="M599" t="n">
        <v>37</v>
      </c>
      <c r="N599" t="n">
        <v>15.24</v>
      </c>
      <c r="O599" t="n">
        <v>13755.95</v>
      </c>
      <c r="P599" t="n">
        <v>145.36</v>
      </c>
      <c r="Q599" t="n">
        <v>1319.1</v>
      </c>
      <c r="R599" t="n">
        <v>96.25</v>
      </c>
      <c r="S599" t="n">
        <v>59.92</v>
      </c>
      <c r="T599" t="n">
        <v>17932.8</v>
      </c>
      <c r="U599" t="n">
        <v>0.62</v>
      </c>
      <c r="V599" t="n">
        <v>0.92</v>
      </c>
      <c r="W599" t="n">
        <v>0.23</v>
      </c>
      <c r="X599" t="n">
        <v>1.09</v>
      </c>
      <c r="Y599" t="n">
        <v>1</v>
      </c>
      <c r="Z599" t="n">
        <v>10</v>
      </c>
    </row>
    <row r="600">
      <c r="A600" t="n">
        <v>8</v>
      </c>
      <c r="B600" t="n">
        <v>50</v>
      </c>
      <c r="C600" t="inlineStr">
        <is>
          <t xml:space="preserve">CONCLUIDO	</t>
        </is>
      </c>
      <c r="D600" t="n">
        <v>4.7492</v>
      </c>
      <c r="E600" t="n">
        <v>21.06</v>
      </c>
      <c r="F600" t="n">
        <v>18.24</v>
      </c>
      <c r="G600" t="n">
        <v>31.27</v>
      </c>
      <c r="H600" t="n">
        <v>0.48</v>
      </c>
      <c r="I600" t="n">
        <v>35</v>
      </c>
      <c r="J600" t="n">
        <v>109.96</v>
      </c>
      <c r="K600" t="n">
        <v>41.65</v>
      </c>
      <c r="L600" t="n">
        <v>3</v>
      </c>
      <c r="M600" t="n">
        <v>33</v>
      </c>
      <c r="N600" t="n">
        <v>15.31</v>
      </c>
      <c r="O600" t="n">
        <v>13795.21</v>
      </c>
      <c r="P600" t="n">
        <v>140.85</v>
      </c>
      <c r="Q600" t="n">
        <v>1319.19</v>
      </c>
      <c r="R600" t="n">
        <v>92.03</v>
      </c>
      <c r="S600" t="n">
        <v>59.92</v>
      </c>
      <c r="T600" t="n">
        <v>15845.61</v>
      </c>
      <c r="U600" t="n">
        <v>0.65</v>
      </c>
      <c r="V600" t="n">
        <v>0.93</v>
      </c>
      <c r="W600" t="n">
        <v>0.22</v>
      </c>
      <c r="X600" t="n">
        <v>0.96</v>
      </c>
      <c r="Y600" t="n">
        <v>1</v>
      </c>
      <c r="Z600" t="n">
        <v>10</v>
      </c>
    </row>
    <row r="601">
      <c r="A601" t="n">
        <v>9</v>
      </c>
      <c r="B601" t="n">
        <v>50</v>
      </c>
      <c r="C601" t="inlineStr">
        <is>
          <t xml:space="preserve">CONCLUIDO	</t>
        </is>
      </c>
      <c r="D601" t="n">
        <v>4.7985</v>
      </c>
      <c r="E601" t="n">
        <v>20.84</v>
      </c>
      <c r="F601" t="n">
        <v>18.11</v>
      </c>
      <c r="G601" t="n">
        <v>35.06</v>
      </c>
      <c r="H601" t="n">
        <v>0.52</v>
      </c>
      <c r="I601" t="n">
        <v>31</v>
      </c>
      <c r="J601" t="n">
        <v>110.27</v>
      </c>
      <c r="K601" t="n">
        <v>41.65</v>
      </c>
      <c r="L601" t="n">
        <v>3.25</v>
      </c>
      <c r="M601" t="n">
        <v>28</v>
      </c>
      <c r="N601" t="n">
        <v>15.37</v>
      </c>
      <c r="O601" t="n">
        <v>13834.5</v>
      </c>
      <c r="P601" t="n">
        <v>135.86</v>
      </c>
      <c r="Q601" t="n">
        <v>1319.09</v>
      </c>
      <c r="R601" t="n">
        <v>87.8</v>
      </c>
      <c r="S601" t="n">
        <v>59.92</v>
      </c>
      <c r="T601" t="n">
        <v>13752.35</v>
      </c>
      <c r="U601" t="n">
        <v>0.68</v>
      </c>
      <c r="V601" t="n">
        <v>0.9399999999999999</v>
      </c>
      <c r="W601" t="n">
        <v>0.21</v>
      </c>
      <c r="X601" t="n">
        <v>0.84</v>
      </c>
      <c r="Y601" t="n">
        <v>1</v>
      </c>
      <c r="Z601" t="n">
        <v>10</v>
      </c>
    </row>
    <row r="602">
      <c r="A602" t="n">
        <v>10</v>
      </c>
      <c r="B602" t="n">
        <v>50</v>
      </c>
      <c r="C602" t="inlineStr">
        <is>
          <t xml:space="preserve">CONCLUIDO	</t>
        </is>
      </c>
      <c r="D602" t="n">
        <v>4.8173</v>
      </c>
      <c r="E602" t="n">
        <v>20.76</v>
      </c>
      <c r="F602" t="n">
        <v>18.08</v>
      </c>
      <c r="G602" t="n">
        <v>37.4</v>
      </c>
      <c r="H602" t="n">
        <v>0.5600000000000001</v>
      </c>
      <c r="I602" t="n">
        <v>29</v>
      </c>
      <c r="J602" t="n">
        <v>110.59</v>
      </c>
      <c r="K602" t="n">
        <v>41.65</v>
      </c>
      <c r="L602" t="n">
        <v>3.5</v>
      </c>
      <c r="M602" t="n">
        <v>19</v>
      </c>
      <c r="N602" t="n">
        <v>15.44</v>
      </c>
      <c r="O602" t="n">
        <v>13873.81</v>
      </c>
      <c r="P602" t="n">
        <v>132.77</v>
      </c>
      <c r="Q602" t="n">
        <v>1319.12</v>
      </c>
      <c r="R602" t="n">
        <v>86.28</v>
      </c>
      <c r="S602" t="n">
        <v>59.92</v>
      </c>
      <c r="T602" t="n">
        <v>12998.83</v>
      </c>
      <c r="U602" t="n">
        <v>0.6899999999999999</v>
      </c>
      <c r="V602" t="n">
        <v>0.9399999999999999</v>
      </c>
      <c r="W602" t="n">
        <v>0.22</v>
      </c>
      <c r="X602" t="n">
        <v>0.8</v>
      </c>
      <c r="Y602" t="n">
        <v>1</v>
      </c>
      <c r="Z602" t="n">
        <v>10</v>
      </c>
    </row>
    <row r="603">
      <c r="A603" t="n">
        <v>11</v>
      </c>
      <c r="B603" t="n">
        <v>50</v>
      </c>
      <c r="C603" t="inlineStr">
        <is>
          <t xml:space="preserve">CONCLUIDO	</t>
        </is>
      </c>
      <c r="D603" t="n">
        <v>4.8275</v>
      </c>
      <c r="E603" t="n">
        <v>20.71</v>
      </c>
      <c r="F603" t="n">
        <v>18.06</v>
      </c>
      <c r="G603" t="n">
        <v>38.69</v>
      </c>
      <c r="H603" t="n">
        <v>0.6</v>
      </c>
      <c r="I603" t="n">
        <v>28</v>
      </c>
      <c r="J603" t="n">
        <v>110.91</v>
      </c>
      <c r="K603" t="n">
        <v>41.65</v>
      </c>
      <c r="L603" t="n">
        <v>3.75</v>
      </c>
      <c r="M603" t="n">
        <v>2</v>
      </c>
      <c r="N603" t="n">
        <v>15.51</v>
      </c>
      <c r="O603" t="n">
        <v>13913.15</v>
      </c>
      <c r="P603" t="n">
        <v>131.01</v>
      </c>
      <c r="Q603" t="n">
        <v>1319.09</v>
      </c>
      <c r="R603" t="n">
        <v>84.81</v>
      </c>
      <c r="S603" t="n">
        <v>59.92</v>
      </c>
      <c r="T603" t="n">
        <v>12270.3</v>
      </c>
      <c r="U603" t="n">
        <v>0.71</v>
      </c>
      <c r="V603" t="n">
        <v>0.9399999999999999</v>
      </c>
      <c r="W603" t="n">
        <v>0.24</v>
      </c>
      <c r="X603" t="n">
        <v>0.78</v>
      </c>
      <c r="Y603" t="n">
        <v>1</v>
      </c>
      <c r="Z603" t="n">
        <v>10</v>
      </c>
    </row>
    <row r="604">
      <c r="A604" t="n">
        <v>12</v>
      </c>
      <c r="B604" t="n">
        <v>50</v>
      </c>
      <c r="C604" t="inlineStr">
        <is>
          <t xml:space="preserve">CONCLUIDO	</t>
        </is>
      </c>
      <c r="D604" t="n">
        <v>4.8264</v>
      </c>
      <c r="E604" t="n">
        <v>20.72</v>
      </c>
      <c r="F604" t="n">
        <v>18.06</v>
      </c>
      <c r="G604" t="n">
        <v>38.7</v>
      </c>
      <c r="H604" t="n">
        <v>0.63</v>
      </c>
      <c r="I604" t="n">
        <v>28</v>
      </c>
      <c r="J604" t="n">
        <v>111.23</v>
      </c>
      <c r="K604" t="n">
        <v>41.65</v>
      </c>
      <c r="L604" t="n">
        <v>4</v>
      </c>
      <c r="M604" t="n">
        <v>0</v>
      </c>
      <c r="N604" t="n">
        <v>15.58</v>
      </c>
      <c r="O604" t="n">
        <v>13952.52</v>
      </c>
      <c r="P604" t="n">
        <v>131.52</v>
      </c>
      <c r="Q604" t="n">
        <v>1319.12</v>
      </c>
      <c r="R604" t="n">
        <v>84.95</v>
      </c>
      <c r="S604" t="n">
        <v>59.92</v>
      </c>
      <c r="T604" t="n">
        <v>12340.8</v>
      </c>
      <c r="U604" t="n">
        <v>0.71</v>
      </c>
      <c r="V604" t="n">
        <v>0.9399999999999999</v>
      </c>
      <c r="W604" t="n">
        <v>0.24</v>
      </c>
      <c r="X604" t="n">
        <v>0.78</v>
      </c>
      <c r="Y604" t="n">
        <v>1</v>
      </c>
      <c r="Z604" t="n">
        <v>10</v>
      </c>
    </row>
    <row r="605">
      <c r="A605" t="n">
        <v>0</v>
      </c>
      <c r="B605" t="n">
        <v>25</v>
      </c>
      <c r="C605" t="inlineStr">
        <is>
          <t xml:space="preserve">CONCLUIDO	</t>
        </is>
      </c>
      <c r="D605" t="n">
        <v>4.4595</v>
      </c>
      <c r="E605" t="n">
        <v>22.42</v>
      </c>
      <c r="F605" t="n">
        <v>19.52</v>
      </c>
      <c r="G605" t="n">
        <v>14.64</v>
      </c>
      <c r="H605" t="n">
        <v>0.28</v>
      </c>
      <c r="I605" t="n">
        <v>80</v>
      </c>
      <c r="J605" t="n">
        <v>61.76</v>
      </c>
      <c r="K605" t="n">
        <v>28.92</v>
      </c>
      <c r="L605" t="n">
        <v>1</v>
      </c>
      <c r="M605" t="n">
        <v>78</v>
      </c>
      <c r="N605" t="n">
        <v>6.84</v>
      </c>
      <c r="O605" t="n">
        <v>7851.41</v>
      </c>
      <c r="P605" t="n">
        <v>109.23</v>
      </c>
      <c r="Q605" t="n">
        <v>1319.14</v>
      </c>
      <c r="R605" t="n">
        <v>133.7</v>
      </c>
      <c r="S605" t="n">
        <v>59.92</v>
      </c>
      <c r="T605" t="n">
        <v>36452.83</v>
      </c>
      <c r="U605" t="n">
        <v>0.45</v>
      </c>
      <c r="V605" t="n">
        <v>0.87</v>
      </c>
      <c r="W605" t="n">
        <v>0.29</v>
      </c>
      <c r="X605" t="n">
        <v>2.24</v>
      </c>
      <c r="Y605" t="n">
        <v>1</v>
      </c>
      <c r="Z605" t="n">
        <v>10</v>
      </c>
    </row>
    <row r="606">
      <c r="A606" t="n">
        <v>1</v>
      </c>
      <c r="B606" t="n">
        <v>25</v>
      </c>
      <c r="C606" t="inlineStr">
        <is>
          <t xml:space="preserve">CONCLUIDO	</t>
        </is>
      </c>
      <c r="D606" t="n">
        <v>4.6462</v>
      </c>
      <c r="E606" t="n">
        <v>21.52</v>
      </c>
      <c r="F606" t="n">
        <v>18.91</v>
      </c>
      <c r="G606" t="n">
        <v>19.23</v>
      </c>
      <c r="H606" t="n">
        <v>0.35</v>
      </c>
      <c r="I606" t="n">
        <v>59</v>
      </c>
      <c r="J606" t="n">
        <v>62.05</v>
      </c>
      <c r="K606" t="n">
        <v>28.92</v>
      </c>
      <c r="L606" t="n">
        <v>1.25</v>
      </c>
      <c r="M606" t="n">
        <v>42</v>
      </c>
      <c r="N606" t="n">
        <v>6.88</v>
      </c>
      <c r="O606" t="n">
        <v>7887.12</v>
      </c>
      <c r="P606" t="n">
        <v>100.06</v>
      </c>
      <c r="Q606" t="n">
        <v>1319.26</v>
      </c>
      <c r="R606" t="n">
        <v>113.02</v>
      </c>
      <c r="S606" t="n">
        <v>59.92</v>
      </c>
      <c r="T606" t="n">
        <v>26221.66</v>
      </c>
      <c r="U606" t="n">
        <v>0.53</v>
      </c>
      <c r="V606" t="n">
        <v>0.9</v>
      </c>
      <c r="W606" t="n">
        <v>0.28</v>
      </c>
      <c r="X606" t="n">
        <v>1.63</v>
      </c>
      <c r="Y606" t="n">
        <v>1</v>
      </c>
      <c r="Z606" t="n">
        <v>10</v>
      </c>
    </row>
    <row r="607">
      <c r="A607" t="n">
        <v>2</v>
      </c>
      <c r="B607" t="n">
        <v>25</v>
      </c>
      <c r="C607" t="inlineStr">
        <is>
          <t xml:space="preserve">CONCLUIDO	</t>
        </is>
      </c>
      <c r="D607" t="n">
        <v>4.6821</v>
      </c>
      <c r="E607" t="n">
        <v>21.36</v>
      </c>
      <c r="F607" t="n">
        <v>18.81</v>
      </c>
      <c r="G607" t="n">
        <v>20.9</v>
      </c>
      <c r="H607" t="n">
        <v>0.42</v>
      </c>
      <c r="I607" t="n">
        <v>54</v>
      </c>
      <c r="J607" t="n">
        <v>62.34</v>
      </c>
      <c r="K607" t="n">
        <v>28.92</v>
      </c>
      <c r="L607" t="n">
        <v>1.5</v>
      </c>
      <c r="M607" t="n">
        <v>2</v>
      </c>
      <c r="N607" t="n">
        <v>6.92</v>
      </c>
      <c r="O607" t="n">
        <v>7922.85</v>
      </c>
      <c r="P607" t="n">
        <v>97.45999999999999</v>
      </c>
      <c r="Q607" t="n">
        <v>1319.19</v>
      </c>
      <c r="R607" t="n">
        <v>108.25</v>
      </c>
      <c r="S607" t="n">
        <v>59.92</v>
      </c>
      <c r="T607" t="n">
        <v>23861.87</v>
      </c>
      <c r="U607" t="n">
        <v>0.55</v>
      </c>
      <c r="V607" t="n">
        <v>0.9</v>
      </c>
      <c r="W607" t="n">
        <v>0.32</v>
      </c>
      <c r="X607" t="n">
        <v>1.53</v>
      </c>
      <c r="Y607" t="n">
        <v>1</v>
      </c>
      <c r="Z607" t="n">
        <v>10</v>
      </c>
    </row>
    <row r="608">
      <c r="A608" t="n">
        <v>3</v>
      </c>
      <c r="B608" t="n">
        <v>25</v>
      </c>
      <c r="C608" t="inlineStr">
        <is>
          <t xml:space="preserve">CONCLUIDO	</t>
        </is>
      </c>
      <c r="D608" t="n">
        <v>4.6801</v>
      </c>
      <c r="E608" t="n">
        <v>21.37</v>
      </c>
      <c r="F608" t="n">
        <v>18.82</v>
      </c>
      <c r="G608" t="n">
        <v>20.91</v>
      </c>
      <c r="H608" t="n">
        <v>0.49</v>
      </c>
      <c r="I608" t="n">
        <v>54</v>
      </c>
      <c r="J608" t="n">
        <v>62.63</v>
      </c>
      <c r="K608" t="n">
        <v>28.92</v>
      </c>
      <c r="L608" t="n">
        <v>1.75</v>
      </c>
      <c r="M608" t="n">
        <v>0</v>
      </c>
      <c r="N608" t="n">
        <v>6.96</v>
      </c>
      <c r="O608" t="n">
        <v>7958.6</v>
      </c>
      <c r="P608" t="n">
        <v>98.05</v>
      </c>
      <c r="Q608" t="n">
        <v>1319.28</v>
      </c>
      <c r="R608" t="n">
        <v>108.42</v>
      </c>
      <c r="S608" t="n">
        <v>59.92</v>
      </c>
      <c r="T608" t="n">
        <v>23943.72</v>
      </c>
      <c r="U608" t="n">
        <v>0.55</v>
      </c>
      <c r="V608" t="n">
        <v>0.9</v>
      </c>
      <c r="W608" t="n">
        <v>0.32</v>
      </c>
      <c r="X608" t="n">
        <v>1.54</v>
      </c>
      <c r="Y608" t="n">
        <v>1</v>
      </c>
      <c r="Z608" t="n">
        <v>10</v>
      </c>
    </row>
    <row r="609">
      <c r="A609" t="n">
        <v>0</v>
      </c>
      <c r="B609" t="n">
        <v>85</v>
      </c>
      <c r="C609" t="inlineStr">
        <is>
          <t xml:space="preserve">CONCLUIDO	</t>
        </is>
      </c>
      <c r="D609" t="n">
        <v>3.0167</v>
      </c>
      <c r="E609" t="n">
        <v>33.15</v>
      </c>
      <c r="F609" t="n">
        <v>23.56</v>
      </c>
      <c r="G609" t="n">
        <v>6.64</v>
      </c>
      <c r="H609" t="n">
        <v>0.11</v>
      </c>
      <c r="I609" t="n">
        <v>213</v>
      </c>
      <c r="J609" t="n">
        <v>167.88</v>
      </c>
      <c r="K609" t="n">
        <v>51.39</v>
      </c>
      <c r="L609" t="n">
        <v>1</v>
      </c>
      <c r="M609" t="n">
        <v>211</v>
      </c>
      <c r="N609" t="n">
        <v>30.49</v>
      </c>
      <c r="O609" t="n">
        <v>20939.59</v>
      </c>
      <c r="P609" t="n">
        <v>293.36</v>
      </c>
      <c r="Q609" t="n">
        <v>1319.43</v>
      </c>
      <c r="R609" t="n">
        <v>265.69</v>
      </c>
      <c r="S609" t="n">
        <v>59.92</v>
      </c>
      <c r="T609" t="n">
        <v>101787.46</v>
      </c>
      <c r="U609" t="n">
        <v>0.23</v>
      </c>
      <c r="V609" t="n">
        <v>0.72</v>
      </c>
      <c r="W609" t="n">
        <v>0.51</v>
      </c>
      <c r="X609" t="n">
        <v>6.28</v>
      </c>
      <c r="Y609" t="n">
        <v>1</v>
      </c>
      <c r="Z609" t="n">
        <v>10</v>
      </c>
    </row>
    <row r="610">
      <c r="A610" t="n">
        <v>1</v>
      </c>
      <c r="B610" t="n">
        <v>85</v>
      </c>
      <c r="C610" t="inlineStr">
        <is>
          <t xml:space="preserve">CONCLUIDO	</t>
        </is>
      </c>
      <c r="D610" t="n">
        <v>3.3838</v>
      </c>
      <c r="E610" t="n">
        <v>29.55</v>
      </c>
      <c r="F610" t="n">
        <v>21.86</v>
      </c>
      <c r="G610" t="n">
        <v>8.35</v>
      </c>
      <c r="H610" t="n">
        <v>0.13</v>
      </c>
      <c r="I610" t="n">
        <v>157</v>
      </c>
      <c r="J610" t="n">
        <v>168.25</v>
      </c>
      <c r="K610" t="n">
        <v>51.39</v>
      </c>
      <c r="L610" t="n">
        <v>1.25</v>
      </c>
      <c r="M610" t="n">
        <v>155</v>
      </c>
      <c r="N610" t="n">
        <v>30.6</v>
      </c>
      <c r="O610" t="n">
        <v>20984.25</v>
      </c>
      <c r="P610" t="n">
        <v>270.23</v>
      </c>
      <c r="Q610" t="n">
        <v>1319.31</v>
      </c>
      <c r="R610" t="n">
        <v>209.91</v>
      </c>
      <c r="S610" t="n">
        <v>59.92</v>
      </c>
      <c r="T610" t="n">
        <v>74175.7</v>
      </c>
      <c r="U610" t="n">
        <v>0.29</v>
      </c>
      <c r="V610" t="n">
        <v>0.78</v>
      </c>
      <c r="W610" t="n">
        <v>0.42</v>
      </c>
      <c r="X610" t="n">
        <v>4.58</v>
      </c>
      <c r="Y610" t="n">
        <v>1</v>
      </c>
      <c r="Z610" t="n">
        <v>10</v>
      </c>
    </row>
    <row r="611">
      <c r="A611" t="n">
        <v>2</v>
      </c>
      <c r="B611" t="n">
        <v>85</v>
      </c>
      <c r="C611" t="inlineStr">
        <is>
          <t xml:space="preserve">CONCLUIDO	</t>
        </is>
      </c>
      <c r="D611" t="n">
        <v>3.6466</v>
      </c>
      <c r="E611" t="n">
        <v>27.42</v>
      </c>
      <c r="F611" t="n">
        <v>20.85</v>
      </c>
      <c r="G611" t="n">
        <v>10.09</v>
      </c>
      <c r="H611" t="n">
        <v>0.16</v>
      </c>
      <c r="I611" t="n">
        <v>124</v>
      </c>
      <c r="J611" t="n">
        <v>168.61</v>
      </c>
      <c r="K611" t="n">
        <v>51.39</v>
      </c>
      <c r="L611" t="n">
        <v>1.5</v>
      </c>
      <c r="M611" t="n">
        <v>122</v>
      </c>
      <c r="N611" t="n">
        <v>30.71</v>
      </c>
      <c r="O611" t="n">
        <v>21028.94</v>
      </c>
      <c r="P611" t="n">
        <v>255.86</v>
      </c>
      <c r="Q611" t="n">
        <v>1319.23</v>
      </c>
      <c r="R611" t="n">
        <v>177.03</v>
      </c>
      <c r="S611" t="n">
        <v>59.92</v>
      </c>
      <c r="T611" t="n">
        <v>57900.29</v>
      </c>
      <c r="U611" t="n">
        <v>0.34</v>
      </c>
      <c r="V611" t="n">
        <v>0.82</v>
      </c>
      <c r="W611" t="n">
        <v>0.36</v>
      </c>
      <c r="X611" t="n">
        <v>3.57</v>
      </c>
      <c r="Y611" t="n">
        <v>1</v>
      </c>
      <c r="Z611" t="n">
        <v>10</v>
      </c>
    </row>
    <row r="612">
      <c r="A612" t="n">
        <v>3</v>
      </c>
      <c r="B612" t="n">
        <v>85</v>
      </c>
      <c r="C612" t="inlineStr">
        <is>
          <t xml:space="preserve">CONCLUIDO	</t>
        </is>
      </c>
      <c r="D612" t="n">
        <v>3.8466</v>
      </c>
      <c r="E612" t="n">
        <v>26</v>
      </c>
      <c r="F612" t="n">
        <v>20.17</v>
      </c>
      <c r="G612" t="n">
        <v>11.86</v>
      </c>
      <c r="H612" t="n">
        <v>0.18</v>
      </c>
      <c r="I612" t="n">
        <v>102</v>
      </c>
      <c r="J612" t="n">
        <v>168.97</v>
      </c>
      <c r="K612" t="n">
        <v>51.39</v>
      </c>
      <c r="L612" t="n">
        <v>1.75</v>
      </c>
      <c r="M612" t="n">
        <v>100</v>
      </c>
      <c r="N612" t="n">
        <v>30.83</v>
      </c>
      <c r="O612" t="n">
        <v>21073.68</v>
      </c>
      <c r="P612" t="n">
        <v>245.69</v>
      </c>
      <c r="Q612" t="n">
        <v>1319.34</v>
      </c>
      <c r="R612" t="n">
        <v>154.72</v>
      </c>
      <c r="S612" t="n">
        <v>59.92</v>
      </c>
      <c r="T612" t="n">
        <v>46854.73</v>
      </c>
      <c r="U612" t="n">
        <v>0.39</v>
      </c>
      <c r="V612" t="n">
        <v>0.84</v>
      </c>
      <c r="W612" t="n">
        <v>0.33</v>
      </c>
      <c r="X612" t="n">
        <v>2.89</v>
      </c>
      <c r="Y612" t="n">
        <v>1</v>
      </c>
      <c r="Z612" t="n">
        <v>10</v>
      </c>
    </row>
    <row r="613">
      <c r="A613" t="n">
        <v>4</v>
      </c>
      <c r="B613" t="n">
        <v>85</v>
      </c>
      <c r="C613" t="inlineStr">
        <is>
          <t xml:space="preserve">CONCLUIDO	</t>
        </is>
      </c>
      <c r="D613" t="n">
        <v>3.9896</v>
      </c>
      <c r="E613" t="n">
        <v>25.06</v>
      </c>
      <c r="F613" t="n">
        <v>19.74</v>
      </c>
      <c r="G613" t="n">
        <v>13.62</v>
      </c>
      <c r="H613" t="n">
        <v>0.21</v>
      </c>
      <c r="I613" t="n">
        <v>87</v>
      </c>
      <c r="J613" t="n">
        <v>169.33</v>
      </c>
      <c r="K613" t="n">
        <v>51.39</v>
      </c>
      <c r="L613" t="n">
        <v>2</v>
      </c>
      <c r="M613" t="n">
        <v>85</v>
      </c>
      <c r="N613" t="n">
        <v>30.94</v>
      </c>
      <c r="O613" t="n">
        <v>21118.46</v>
      </c>
      <c r="P613" t="n">
        <v>238.85</v>
      </c>
      <c r="Q613" t="n">
        <v>1319.43</v>
      </c>
      <c r="R613" t="n">
        <v>140.99</v>
      </c>
      <c r="S613" t="n">
        <v>59.92</v>
      </c>
      <c r="T613" t="n">
        <v>40066.12</v>
      </c>
      <c r="U613" t="n">
        <v>0.42</v>
      </c>
      <c r="V613" t="n">
        <v>0.86</v>
      </c>
      <c r="W613" t="n">
        <v>0.3</v>
      </c>
      <c r="X613" t="n">
        <v>2.46</v>
      </c>
      <c r="Y613" t="n">
        <v>1</v>
      </c>
      <c r="Z613" t="n">
        <v>10</v>
      </c>
    </row>
    <row r="614">
      <c r="A614" t="n">
        <v>5</v>
      </c>
      <c r="B614" t="n">
        <v>85</v>
      </c>
      <c r="C614" t="inlineStr">
        <is>
          <t xml:space="preserve">CONCLUIDO	</t>
        </is>
      </c>
      <c r="D614" t="n">
        <v>4.1053</v>
      </c>
      <c r="E614" t="n">
        <v>24.36</v>
      </c>
      <c r="F614" t="n">
        <v>19.41</v>
      </c>
      <c r="G614" t="n">
        <v>15.32</v>
      </c>
      <c r="H614" t="n">
        <v>0.24</v>
      </c>
      <c r="I614" t="n">
        <v>76</v>
      </c>
      <c r="J614" t="n">
        <v>169.7</v>
      </c>
      <c r="K614" t="n">
        <v>51.39</v>
      </c>
      <c r="L614" t="n">
        <v>2.25</v>
      </c>
      <c r="M614" t="n">
        <v>74</v>
      </c>
      <c r="N614" t="n">
        <v>31.05</v>
      </c>
      <c r="O614" t="n">
        <v>21163.27</v>
      </c>
      <c r="P614" t="n">
        <v>233.14</v>
      </c>
      <c r="Q614" t="n">
        <v>1319.25</v>
      </c>
      <c r="R614" t="n">
        <v>129.79</v>
      </c>
      <c r="S614" t="n">
        <v>59.92</v>
      </c>
      <c r="T614" t="n">
        <v>34520.74</v>
      </c>
      <c r="U614" t="n">
        <v>0.46</v>
      </c>
      <c r="V614" t="n">
        <v>0.88</v>
      </c>
      <c r="W614" t="n">
        <v>0.29</v>
      </c>
      <c r="X614" t="n">
        <v>2.13</v>
      </c>
      <c r="Y614" t="n">
        <v>1</v>
      </c>
      <c r="Z614" t="n">
        <v>10</v>
      </c>
    </row>
    <row r="615">
      <c r="A615" t="n">
        <v>6</v>
      </c>
      <c r="B615" t="n">
        <v>85</v>
      </c>
      <c r="C615" t="inlineStr">
        <is>
          <t xml:space="preserve">CONCLUIDO	</t>
        </is>
      </c>
      <c r="D615" t="n">
        <v>4.2048</v>
      </c>
      <c r="E615" t="n">
        <v>23.78</v>
      </c>
      <c r="F615" t="n">
        <v>19.14</v>
      </c>
      <c r="G615" t="n">
        <v>17.14</v>
      </c>
      <c r="H615" t="n">
        <v>0.26</v>
      </c>
      <c r="I615" t="n">
        <v>67</v>
      </c>
      <c r="J615" t="n">
        <v>170.06</v>
      </c>
      <c r="K615" t="n">
        <v>51.39</v>
      </c>
      <c r="L615" t="n">
        <v>2.5</v>
      </c>
      <c r="M615" t="n">
        <v>65</v>
      </c>
      <c r="N615" t="n">
        <v>31.17</v>
      </c>
      <c r="O615" t="n">
        <v>21208.12</v>
      </c>
      <c r="P615" t="n">
        <v>227.98</v>
      </c>
      <c r="Q615" t="n">
        <v>1319.19</v>
      </c>
      <c r="R615" t="n">
        <v>121.14</v>
      </c>
      <c r="S615" t="n">
        <v>59.92</v>
      </c>
      <c r="T615" t="n">
        <v>30241.74</v>
      </c>
      <c r="U615" t="n">
        <v>0.49</v>
      </c>
      <c r="V615" t="n">
        <v>0.89</v>
      </c>
      <c r="W615" t="n">
        <v>0.27</v>
      </c>
      <c r="X615" t="n">
        <v>1.86</v>
      </c>
      <c r="Y615" t="n">
        <v>1</v>
      </c>
      <c r="Z615" t="n">
        <v>10</v>
      </c>
    </row>
    <row r="616">
      <c r="A616" t="n">
        <v>7</v>
      </c>
      <c r="B616" t="n">
        <v>85</v>
      </c>
      <c r="C616" t="inlineStr">
        <is>
          <t xml:space="preserve">CONCLUIDO	</t>
        </is>
      </c>
      <c r="D616" t="n">
        <v>4.2901</v>
      </c>
      <c r="E616" t="n">
        <v>23.31</v>
      </c>
      <c r="F616" t="n">
        <v>18.9</v>
      </c>
      <c r="G616" t="n">
        <v>18.9</v>
      </c>
      <c r="H616" t="n">
        <v>0.29</v>
      </c>
      <c r="I616" t="n">
        <v>60</v>
      </c>
      <c r="J616" t="n">
        <v>170.42</v>
      </c>
      <c r="K616" t="n">
        <v>51.39</v>
      </c>
      <c r="L616" t="n">
        <v>2.75</v>
      </c>
      <c r="M616" t="n">
        <v>58</v>
      </c>
      <c r="N616" t="n">
        <v>31.28</v>
      </c>
      <c r="O616" t="n">
        <v>21253.01</v>
      </c>
      <c r="P616" t="n">
        <v>223.48</v>
      </c>
      <c r="Q616" t="n">
        <v>1319.23</v>
      </c>
      <c r="R616" t="n">
        <v>113.45</v>
      </c>
      <c r="S616" t="n">
        <v>59.92</v>
      </c>
      <c r="T616" t="n">
        <v>26428.15</v>
      </c>
      <c r="U616" t="n">
        <v>0.53</v>
      </c>
      <c r="V616" t="n">
        <v>0.9</v>
      </c>
      <c r="W616" t="n">
        <v>0.26</v>
      </c>
      <c r="X616" t="n">
        <v>1.63</v>
      </c>
      <c r="Y616" t="n">
        <v>1</v>
      </c>
      <c r="Z616" t="n">
        <v>10</v>
      </c>
    </row>
    <row r="617">
      <c r="A617" t="n">
        <v>8</v>
      </c>
      <c r="B617" t="n">
        <v>85</v>
      </c>
      <c r="C617" t="inlineStr">
        <is>
          <t xml:space="preserve">CONCLUIDO	</t>
        </is>
      </c>
      <c r="D617" t="n">
        <v>4.4085</v>
      </c>
      <c r="E617" t="n">
        <v>22.68</v>
      </c>
      <c r="F617" t="n">
        <v>18.51</v>
      </c>
      <c r="G617" t="n">
        <v>20.96</v>
      </c>
      <c r="H617" t="n">
        <v>0.31</v>
      </c>
      <c r="I617" t="n">
        <v>53</v>
      </c>
      <c r="J617" t="n">
        <v>170.79</v>
      </c>
      <c r="K617" t="n">
        <v>51.39</v>
      </c>
      <c r="L617" t="n">
        <v>3</v>
      </c>
      <c r="M617" t="n">
        <v>51</v>
      </c>
      <c r="N617" t="n">
        <v>31.4</v>
      </c>
      <c r="O617" t="n">
        <v>21297.94</v>
      </c>
      <c r="P617" t="n">
        <v>216.81</v>
      </c>
      <c r="Q617" t="n">
        <v>1319.13</v>
      </c>
      <c r="R617" t="n">
        <v>100.46</v>
      </c>
      <c r="S617" t="n">
        <v>59.92</v>
      </c>
      <c r="T617" t="n">
        <v>19967.84</v>
      </c>
      <c r="U617" t="n">
        <v>0.6</v>
      </c>
      <c r="V617" t="n">
        <v>0.92</v>
      </c>
      <c r="W617" t="n">
        <v>0.24</v>
      </c>
      <c r="X617" t="n">
        <v>1.24</v>
      </c>
      <c r="Y617" t="n">
        <v>1</v>
      </c>
      <c r="Z617" t="n">
        <v>10</v>
      </c>
    </row>
    <row r="618">
      <c r="A618" t="n">
        <v>9</v>
      </c>
      <c r="B618" t="n">
        <v>85</v>
      </c>
      <c r="C618" t="inlineStr">
        <is>
          <t xml:space="preserve">CONCLUIDO	</t>
        </is>
      </c>
      <c r="D618" t="n">
        <v>4.3542</v>
      </c>
      <c r="E618" t="n">
        <v>22.97</v>
      </c>
      <c r="F618" t="n">
        <v>18.9</v>
      </c>
      <c r="G618" t="n">
        <v>22.68</v>
      </c>
      <c r="H618" t="n">
        <v>0.34</v>
      </c>
      <c r="I618" t="n">
        <v>50</v>
      </c>
      <c r="J618" t="n">
        <v>171.15</v>
      </c>
      <c r="K618" t="n">
        <v>51.39</v>
      </c>
      <c r="L618" t="n">
        <v>3.25</v>
      </c>
      <c r="M618" t="n">
        <v>48</v>
      </c>
      <c r="N618" t="n">
        <v>31.51</v>
      </c>
      <c r="O618" t="n">
        <v>21342.91</v>
      </c>
      <c r="P618" t="n">
        <v>220.33</v>
      </c>
      <c r="Q618" t="n">
        <v>1319.1</v>
      </c>
      <c r="R618" t="n">
        <v>114.71</v>
      </c>
      <c r="S618" t="n">
        <v>59.92</v>
      </c>
      <c r="T618" t="n">
        <v>27109.53</v>
      </c>
      <c r="U618" t="n">
        <v>0.52</v>
      </c>
      <c r="V618" t="n">
        <v>0.9</v>
      </c>
      <c r="W618" t="n">
        <v>0.23</v>
      </c>
      <c r="X618" t="n">
        <v>1.62</v>
      </c>
      <c r="Y618" t="n">
        <v>1</v>
      </c>
      <c r="Z618" t="n">
        <v>10</v>
      </c>
    </row>
    <row r="619">
      <c r="A619" t="n">
        <v>10</v>
      </c>
      <c r="B619" t="n">
        <v>85</v>
      </c>
      <c r="C619" t="inlineStr">
        <is>
          <t xml:space="preserve">CONCLUIDO	</t>
        </is>
      </c>
      <c r="D619" t="n">
        <v>4.4482</v>
      </c>
      <c r="E619" t="n">
        <v>22.48</v>
      </c>
      <c r="F619" t="n">
        <v>18.58</v>
      </c>
      <c r="G619" t="n">
        <v>24.78</v>
      </c>
      <c r="H619" t="n">
        <v>0.36</v>
      </c>
      <c r="I619" t="n">
        <v>45</v>
      </c>
      <c r="J619" t="n">
        <v>171.52</v>
      </c>
      <c r="K619" t="n">
        <v>51.39</v>
      </c>
      <c r="L619" t="n">
        <v>3.5</v>
      </c>
      <c r="M619" t="n">
        <v>43</v>
      </c>
      <c r="N619" t="n">
        <v>31.63</v>
      </c>
      <c r="O619" t="n">
        <v>21387.92</v>
      </c>
      <c r="P619" t="n">
        <v>214.66</v>
      </c>
      <c r="Q619" t="n">
        <v>1319.22</v>
      </c>
      <c r="R619" t="n">
        <v>103.31</v>
      </c>
      <c r="S619" t="n">
        <v>59.92</v>
      </c>
      <c r="T619" t="n">
        <v>21437.38</v>
      </c>
      <c r="U619" t="n">
        <v>0.58</v>
      </c>
      <c r="V619" t="n">
        <v>0.91</v>
      </c>
      <c r="W619" t="n">
        <v>0.24</v>
      </c>
      <c r="X619" t="n">
        <v>1.3</v>
      </c>
      <c r="Y619" t="n">
        <v>1</v>
      </c>
      <c r="Z619" t="n">
        <v>10</v>
      </c>
    </row>
    <row r="620">
      <c r="A620" t="n">
        <v>11</v>
      </c>
      <c r="B620" t="n">
        <v>85</v>
      </c>
      <c r="C620" t="inlineStr">
        <is>
          <t xml:space="preserve">CONCLUIDO	</t>
        </is>
      </c>
      <c r="D620" t="n">
        <v>4.4898</v>
      </c>
      <c r="E620" t="n">
        <v>22.27</v>
      </c>
      <c r="F620" t="n">
        <v>18.48</v>
      </c>
      <c r="G620" t="n">
        <v>26.4</v>
      </c>
      <c r="H620" t="n">
        <v>0.39</v>
      </c>
      <c r="I620" t="n">
        <v>42</v>
      </c>
      <c r="J620" t="n">
        <v>171.88</v>
      </c>
      <c r="K620" t="n">
        <v>51.39</v>
      </c>
      <c r="L620" t="n">
        <v>3.75</v>
      </c>
      <c r="M620" t="n">
        <v>40</v>
      </c>
      <c r="N620" t="n">
        <v>31.74</v>
      </c>
      <c r="O620" t="n">
        <v>21432.96</v>
      </c>
      <c r="P620" t="n">
        <v>211.9</v>
      </c>
      <c r="Q620" t="n">
        <v>1319.13</v>
      </c>
      <c r="R620" t="n">
        <v>99.84999999999999</v>
      </c>
      <c r="S620" t="n">
        <v>59.92</v>
      </c>
      <c r="T620" t="n">
        <v>19721.06</v>
      </c>
      <c r="U620" t="n">
        <v>0.6</v>
      </c>
      <c r="V620" t="n">
        <v>0.92</v>
      </c>
      <c r="W620" t="n">
        <v>0.23</v>
      </c>
      <c r="X620" t="n">
        <v>1.2</v>
      </c>
      <c r="Y620" t="n">
        <v>1</v>
      </c>
      <c r="Z620" t="n">
        <v>10</v>
      </c>
    </row>
    <row r="621">
      <c r="A621" t="n">
        <v>12</v>
      </c>
      <c r="B621" t="n">
        <v>85</v>
      </c>
      <c r="C621" t="inlineStr">
        <is>
          <t xml:space="preserve">CONCLUIDO	</t>
        </is>
      </c>
      <c r="D621" t="n">
        <v>4.5298</v>
      </c>
      <c r="E621" t="n">
        <v>22.08</v>
      </c>
      <c r="F621" t="n">
        <v>18.38</v>
      </c>
      <c r="G621" t="n">
        <v>28.28</v>
      </c>
      <c r="H621" t="n">
        <v>0.41</v>
      </c>
      <c r="I621" t="n">
        <v>39</v>
      </c>
      <c r="J621" t="n">
        <v>172.25</v>
      </c>
      <c r="K621" t="n">
        <v>51.39</v>
      </c>
      <c r="L621" t="n">
        <v>4</v>
      </c>
      <c r="M621" t="n">
        <v>37</v>
      </c>
      <c r="N621" t="n">
        <v>31.86</v>
      </c>
      <c r="O621" t="n">
        <v>21478.05</v>
      </c>
      <c r="P621" t="n">
        <v>208.12</v>
      </c>
      <c r="Q621" t="n">
        <v>1319.13</v>
      </c>
      <c r="R621" t="n">
        <v>96.56999999999999</v>
      </c>
      <c r="S621" t="n">
        <v>59.92</v>
      </c>
      <c r="T621" t="n">
        <v>18095.95</v>
      </c>
      <c r="U621" t="n">
        <v>0.62</v>
      </c>
      <c r="V621" t="n">
        <v>0.92</v>
      </c>
      <c r="W621" t="n">
        <v>0.23</v>
      </c>
      <c r="X621" t="n">
        <v>1.1</v>
      </c>
      <c r="Y621" t="n">
        <v>1</v>
      </c>
      <c r="Z621" t="n">
        <v>10</v>
      </c>
    </row>
    <row r="622">
      <c r="A622" t="n">
        <v>13</v>
      </c>
      <c r="B622" t="n">
        <v>85</v>
      </c>
      <c r="C622" t="inlineStr">
        <is>
          <t xml:space="preserve">CONCLUIDO	</t>
        </is>
      </c>
      <c r="D622" t="n">
        <v>4.5733</v>
      </c>
      <c r="E622" t="n">
        <v>21.87</v>
      </c>
      <c r="F622" t="n">
        <v>18.27</v>
      </c>
      <c r="G622" t="n">
        <v>30.46</v>
      </c>
      <c r="H622" t="n">
        <v>0.44</v>
      </c>
      <c r="I622" t="n">
        <v>36</v>
      </c>
      <c r="J622" t="n">
        <v>172.61</v>
      </c>
      <c r="K622" t="n">
        <v>51.39</v>
      </c>
      <c r="L622" t="n">
        <v>4.25</v>
      </c>
      <c r="M622" t="n">
        <v>34</v>
      </c>
      <c r="N622" t="n">
        <v>31.97</v>
      </c>
      <c r="O622" t="n">
        <v>21523.17</v>
      </c>
      <c r="P622" t="n">
        <v>205.94</v>
      </c>
      <c r="Q622" t="n">
        <v>1319.15</v>
      </c>
      <c r="R622" t="n">
        <v>93.22</v>
      </c>
      <c r="S622" t="n">
        <v>59.92</v>
      </c>
      <c r="T622" t="n">
        <v>16435.1</v>
      </c>
      <c r="U622" t="n">
        <v>0.64</v>
      </c>
      <c r="V622" t="n">
        <v>0.93</v>
      </c>
      <c r="W622" t="n">
        <v>0.22</v>
      </c>
      <c r="X622" t="n">
        <v>1</v>
      </c>
      <c r="Y622" t="n">
        <v>1</v>
      </c>
      <c r="Z622" t="n">
        <v>10</v>
      </c>
    </row>
    <row r="623">
      <c r="A623" t="n">
        <v>14</v>
      </c>
      <c r="B623" t="n">
        <v>85</v>
      </c>
      <c r="C623" t="inlineStr">
        <is>
          <t xml:space="preserve">CONCLUIDO	</t>
        </is>
      </c>
      <c r="D623" t="n">
        <v>4.5968</v>
      </c>
      <c r="E623" t="n">
        <v>21.75</v>
      </c>
      <c r="F623" t="n">
        <v>18.23</v>
      </c>
      <c r="G623" t="n">
        <v>32.17</v>
      </c>
      <c r="H623" t="n">
        <v>0.46</v>
      </c>
      <c r="I623" t="n">
        <v>34</v>
      </c>
      <c r="J623" t="n">
        <v>172.98</v>
      </c>
      <c r="K623" t="n">
        <v>51.39</v>
      </c>
      <c r="L623" t="n">
        <v>4.5</v>
      </c>
      <c r="M623" t="n">
        <v>32</v>
      </c>
      <c r="N623" t="n">
        <v>32.09</v>
      </c>
      <c r="O623" t="n">
        <v>21568.34</v>
      </c>
      <c r="P623" t="n">
        <v>203.22</v>
      </c>
      <c r="Q623" t="n">
        <v>1319.11</v>
      </c>
      <c r="R623" t="n">
        <v>91.75</v>
      </c>
      <c r="S623" t="n">
        <v>59.92</v>
      </c>
      <c r="T623" t="n">
        <v>15708.06</v>
      </c>
      <c r="U623" t="n">
        <v>0.65</v>
      </c>
      <c r="V623" t="n">
        <v>0.93</v>
      </c>
      <c r="W623" t="n">
        <v>0.22</v>
      </c>
      <c r="X623" t="n">
        <v>0.95</v>
      </c>
      <c r="Y623" t="n">
        <v>1</v>
      </c>
      <c r="Z623" t="n">
        <v>10</v>
      </c>
    </row>
    <row r="624">
      <c r="A624" t="n">
        <v>15</v>
      </c>
      <c r="B624" t="n">
        <v>85</v>
      </c>
      <c r="C624" t="inlineStr">
        <is>
          <t xml:space="preserve">CONCLUIDO	</t>
        </is>
      </c>
      <c r="D624" t="n">
        <v>4.6252</v>
      </c>
      <c r="E624" t="n">
        <v>21.62</v>
      </c>
      <c r="F624" t="n">
        <v>18.16</v>
      </c>
      <c r="G624" t="n">
        <v>34.06</v>
      </c>
      <c r="H624" t="n">
        <v>0.49</v>
      </c>
      <c r="I624" t="n">
        <v>32</v>
      </c>
      <c r="J624" t="n">
        <v>173.35</v>
      </c>
      <c r="K624" t="n">
        <v>51.39</v>
      </c>
      <c r="L624" t="n">
        <v>4.75</v>
      </c>
      <c r="M624" t="n">
        <v>30</v>
      </c>
      <c r="N624" t="n">
        <v>32.2</v>
      </c>
      <c r="O624" t="n">
        <v>21613.54</v>
      </c>
      <c r="P624" t="n">
        <v>201.09</v>
      </c>
      <c r="Q624" t="n">
        <v>1319.11</v>
      </c>
      <c r="R624" t="n">
        <v>89.61</v>
      </c>
      <c r="S624" t="n">
        <v>59.92</v>
      </c>
      <c r="T624" t="n">
        <v>14647.67</v>
      </c>
      <c r="U624" t="n">
        <v>0.67</v>
      </c>
      <c r="V624" t="n">
        <v>0.9399999999999999</v>
      </c>
      <c r="W624" t="n">
        <v>0.21</v>
      </c>
      <c r="X624" t="n">
        <v>0.89</v>
      </c>
      <c r="Y624" t="n">
        <v>1</v>
      </c>
      <c r="Z624" t="n">
        <v>10</v>
      </c>
    </row>
    <row r="625">
      <c r="A625" t="n">
        <v>16</v>
      </c>
      <c r="B625" t="n">
        <v>85</v>
      </c>
      <c r="C625" t="inlineStr">
        <is>
          <t xml:space="preserve">CONCLUIDO	</t>
        </is>
      </c>
      <c r="D625" t="n">
        <v>4.6557</v>
      </c>
      <c r="E625" t="n">
        <v>21.48</v>
      </c>
      <c r="F625" t="n">
        <v>18.09</v>
      </c>
      <c r="G625" t="n">
        <v>36.18</v>
      </c>
      <c r="H625" t="n">
        <v>0.51</v>
      </c>
      <c r="I625" t="n">
        <v>30</v>
      </c>
      <c r="J625" t="n">
        <v>173.71</v>
      </c>
      <c r="K625" t="n">
        <v>51.39</v>
      </c>
      <c r="L625" t="n">
        <v>5</v>
      </c>
      <c r="M625" t="n">
        <v>28</v>
      </c>
      <c r="N625" t="n">
        <v>32.32</v>
      </c>
      <c r="O625" t="n">
        <v>21658.78</v>
      </c>
      <c r="P625" t="n">
        <v>198.25</v>
      </c>
      <c r="Q625" t="n">
        <v>1319.1</v>
      </c>
      <c r="R625" t="n">
        <v>87.01000000000001</v>
      </c>
      <c r="S625" t="n">
        <v>59.92</v>
      </c>
      <c r="T625" t="n">
        <v>13360.5</v>
      </c>
      <c r="U625" t="n">
        <v>0.6899999999999999</v>
      </c>
      <c r="V625" t="n">
        <v>0.9399999999999999</v>
      </c>
      <c r="W625" t="n">
        <v>0.21</v>
      </c>
      <c r="X625" t="n">
        <v>0.8100000000000001</v>
      </c>
      <c r="Y625" t="n">
        <v>1</v>
      </c>
      <c r="Z625" t="n">
        <v>10</v>
      </c>
    </row>
    <row r="626">
      <c r="A626" t="n">
        <v>17</v>
      </c>
      <c r="B626" t="n">
        <v>85</v>
      </c>
      <c r="C626" t="inlineStr">
        <is>
          <t xml:space="preserve">CONCLUIDO	</t>
        </is>
      </c>
      <c r="D626" t="n">
        <v>4.6868</v>
      </c>
      <c r="E626" t="n">
        <v>21.34</v>
      </c>
      <c r="F626" t="n">
        <v>18.02</v>
      </c>
      <c r="G626" t="n">
        <v>38.6</v>
      </c>
      <c r="H626" t="n">
        <v>0.53</v>
      </c>
      <c r="I626" t="n">
        <v>28</v>
      </c>
      <c r="J626" t="n">
        <v>174.08</v>
      </c>
      <c r="K626" t="n">
        <v>51.39</v>
      </c>
      <c r="L626" t="n">
        <v>5.25</v>
      </c>
      <c r="M626" t="n">
        <v>26</v>
      </c>
      <c r="N626" t="n">
        <v>32.44</v>
      </c>
      <c r="O626" t="n">
        <v>21704.07</v>
      </c>
      <c r="P626" t="n">
        <v>194.33</v>
      </c>
      <c r="Q626" t="n">
        <v>1319.1</v>
      </c>
      <c r="R626" t="n">
        <v>84.59</v>
      </c>
      <c r="S626" t="n">
        <v>59.92</v>
      </c>
      <c r="T626" t="n">
        <v>12162.48</v>
      </c>
      <c r="U626" t="n">
        <v>0.71</v>
      </c>
      <c r="V626" t="n">
        <v>0.9399999999999999</v>
      </c>
      <c r="W626" t="n">
        <v>0.21</v>
      </c>
      <c r="X626" t="n">
        <v>0.74</v>
      </c>
      <c r="Y626" t="n">
        <v>1</v>
      </c>
      <c r="Z626" t="n">
        <v>10</v>
      </c>
    </row>
    <row r="627">
      <c r="A627" t="n">
        <v>18</v>
      </c>
      <c r="B627" t="n">
        <v>85</v>
      </c>
      <c r="C627" t="inlineStr">
        <is>
          <t xml:space="preserve">CONCLUIDO	</t>
        </is>
      </c>
      <c r="D627" t="n">
        <v>4.719</v>
      </c>
      <c r="E627" t="n">
        <v>21.19</v>
      </c>
      <c r="F627" t="n">
        <v>17.94</v>
      </c>
      <c r="G627" t="n">
        <v>41.39</v>
      </c>
      <c r="H627" t="n">
        <v>0.5600000000000001</v>
      </c>
      <c r="I627" t="n">
        <v>26</v>
      </c>
      <c r="J627" t="n">
        <v>174.45</v>
      </c>
      <c r="K627" t="n">
        <v>51.39</v>
      </c>
      <c r="L627" t="n">
        <v>5.5</v>
      </c>
      <c r="M627" t="n">
        <v>24</v>
      </c>
      <c r="N627" t="n">
        <v>32.56</v>
      </c>
      <c r="O627" t="n">
        <v>21749.39</v>
      </c>
      <c r="P627" t="n">
        <v>191.9</v>
      </c>
      <c r="Q627" t="n">
        <v>1319.15</v>
      </c>
      <c r="R627" t="n">
        <v>82.51000000000001</v>
      </c>
      <c r="S627" t="n">
        <v>59.92</v>
      </c>
      <c r="T627" t="n">
        <v>11131.48</v>
      </c>
      <c r="U627" t="n">
        <v>0.73</v>
      </c>
      <c r="V627" t="n">
        <v>0.95</v>
      </c>
      <c r="W627" t="n">
        <v>0.19</v>
      </c>
      <c r="X627" t="n">
        <v>0.66</v>
      </c>
      <c r="Y627" t="n">
        <v>1</v>
      </c>
      <c r="Z627" t="n">
        <v>10</v>
      </c>
    </row>
    <row r="628">
      <c r="A628" t="n">
        <v>19</v>
      </c>
      <c r="B628" t="n">
        <v>85</v>
      </c>
      <c r="C628" t="inlineStr">
        <is>
          <t xml:space="preserve">CONCLUIDO	</t>
        </is>
      </c>
      <c r="D628" t="n">
        <v>4.7162</v>
      </c>
      <c r="E628" t="n">
        <v>21.2</v>
      </c>
      <c r="F628" t="n">
        <v>17.98</v>
      </c>
      <c r="G628" t="n">
        <v>43.16</v>
      </c>
      <c r="H628" t="n">
        <v>0.58</v>
      </c>
      <c r="I628" t="n">
        <v>25</v>
      </c>
      <c r="J628" t="n">
        <v>174.82</v>
      </c>
      <c r="K628" t="n">
        <v>51.39</v>
      </c>
      <c r="L628" t="n">
        <v>5.75</v>
      </c>
      <c r="M628" t="n">
        <v>23</v>
      </c>
      <c r="N628" t="n">
        <v>32.67</v>
      </c>
      <c r="O628" t="n">
        <v>21794.75</v>
      </c>
      <c r="P628" t="n">
        <v>191.21</v>
      </c>
      <c r="Q628" t="n">
        <v>1319.08</v>
      </c>
      <c r="R628" t="n">
        <v>83.81999999999999</v>
      </c>
      <c r="S628" t="n">
        <v>59.92</v>
      </c>
      <c r="T628" t="n">
        <v>11792.44</v>
      </c>
      <c r="U628" t="n">
        <v>0.71</v>
      </c>
      <c r="V628" t="n">
        <v>0.9399999999999999</v>
      </c>
      <c r="W628" t="n">
        <v>0.2</v>
      </c>
      <c r="X628" t="n">
        <v>0.71</v>
      </c>
      <c r="Y628" t="n">
        <v>1</v>
      </c>
      <c r="Z628" t="n">
        <v>10</v>
      </c>
    </row>
    <row r="629">
      <c r="A629" t="n">
        <v>20</v>
      </c>
      <c r="B629" t="n">
        <v>85</v>
      </c>
      <c r="C629" t="inlineStr">
        <is>
          <t xml:space="preserve">CONCLUIDO	</t>
        </is>
      </c>
      <c r="D629" t="n">
        <v>4.7307</v>
      </c>
      <c r="E629" t="n">
        <v>21.14</v>
      </c>
      <c r="F629" t="n">
        <v>17.95</v>
      </c>
      <c r="G629" t="n">
        <v>44.88</v>
      </c>
      <c r="H629" t="n">
        <v>0.61</v>
      </c>
      <c r="I629" t="n">
        <v>24</v>
      </c>
      <c r="J629" t="n">
        <v>175.18</v>
      </c>
      <c r="K629" t="n">
        <v>51.39</v>
      </c>
      <c r="L629" t="n">
        <v>6</v>
      </c>
      <c r="M629" t="n">
        <v>22</v>
      </c>
      <c r="N629" t="n">
        <v>32.79</v>
      </c>
      <c r="O629" t="n">
        <v>21840.16</v>
      </c>
      <c r="P629" t="n">
        <v>188.7</v>
      </c>
      <c r="Q629" t="n">
        <v>1319.08</v>
      </c>
      <c r="R629" t="n">
        <v>82.65000000000001</v>
      </c>
      <c r="S629" t="n">
        <v>59.92</v>
      </c>
      <c r="T629" t="n">
        <v>11208.34</v>
      </c>
      <c r="U629" t="n">
        <v>0.73</v>
      </c>
      <c r="V629" t="n">
        <v>0.95</v>
      </c>
      <c r="W629" t="n">
        <v>0.2</v>
      </c>
      <c r="X629" t="n">
        <v>0.68</v>
      </c>
      <c r="Y629" t="n">
        <v>1</v>
      </c>
      <c r="Z629" t="n">
        <v>10</v>
      </c>
    </row>
    <row r="630">
      <c r="A630" t="n">
        <v>21</v>
      </c>
      <c r="B630" t="n">
        <v>85</v>
      </c>
      <c r="C630" t="inlineStr">
        <is>
          <t xml:space="preserve">CONCLUIDO	</t>
        </is>
      </c>
      <c r="D630" t="n">
        <v>4.7451</v>
      </c>
      <c r="E630" t="n">
        <v>21.07</v>
      </c>
      <c r="F630" t="n">
        <v>17.92</v>
      </c>
      <c r="G630" t="n">
        <v>46.75</v>
      </c>
      <c r="H630" t="n">
        <v>0.63</v>
      </c>
      <c r="I630" t="n">
        <v>23</v>
      </c>
      <c r="J630" t="n">
        <v>175.55</v>
      </c>
      <c r="K630" t="n">
        <v>51.39</v>
      </c>
      <c r="L630" t="n">
        <v>6.25</v>
      </c>
      <c r="M630" t="n">
        <v>21</v>
      </c>
      <c r="N630" t="n">
        <v>32.91</v>
      </c>
      <c r="O630" t="n">
        <v>21885.6</v>
      </c>
      <c r="P630" t="n">
        <v>185.83</v>
      </c>
      <c r="Q630" t="n">
        <v>1319.13</v>
      </c>
      <c r="R630" t="n">
        <v>81.67</v>
      </c>
      <c r="S630" t="n">
        <v>59.92</v>
      </c>
      <c r="T630" t="n">
        <v>10726.62</v>
      </c>
      <c r="U630" t="n">
        <v>0.73</v>
      </c>
      <c r="V630" t="n">
        <v>0.95</v>
      </c>
      <c r="W630" t="n">
        <v>0.2</v>
      </c>
      <c r="X630" t="n">
        <v>0.65</v>
      </c>
      <c r="Y630" t="n">
        <v>1</v>
      </c>
      <c r="Z630" t="n">
        <v>10</v>
      </c>
    </row>
    <row r="631">
      <c r="A631" t="n">
        <v>22</v>
      </c>
      <c r="B631" t="n">
        <v>85</v>
      </c>
      <c r="C631" t="inlineStr">
        <is>
          <t xml:space="preserve">CONCLUIDO	</t>
        </is>
      </c>
      <c r="D631" t="n">
        <v>4.7585</v>
      </c>
      <c r="E631" t="n">
        <v>21.02</v>
      </c>
      <c r="F631" t="n">
        <v>17.9</v>
      </c>
      <c r="G631" t="n">
        <v>48.81</v>
      </c>
      <c r="H631" t="n">
        <v>0.66</v>
      </c>
      <c r="I631" t="n">
        <v>22</v>
      </c>
      <c r="J631" t="n">
        <v>175.92</v>
      </c>
      <c r="K631" t="n">
        <v>51.39</v>
      </c>
      <c r="L631" t="n">
        <v>6.5</v>
      </c>
      <c r="M631" t="n">
        <v>20</v>
      </c>
      <c r="N631" t="n">
        <v>33.03</v>
      </c>
      <c r="O631" t="n">
        <v>21931.08</v>
      </c>
      <c r="P631" t="n">
        <v>183.93</v>
      </c>
      <c r="Q631" t="n">
        <v>1319.12</v>
      </c>
      <c r="R631" t="n">
        <v>80.95</v>
      </c>
      <c r="S631" t="n">
        <v>59.92</v>
      </c>
      <c r="T631" t="n">
        <v>10368.38</v>
      </c>
      <c r="U631" t="n">
        <v>0.74</v>
      </c>
      <c r="V631" t="n">
        <v>0.95</v>
      </c>
      <c r="W631" t="n">
        <v>0.2</v>
      </c>
      <c r="X631" t="n">
        <v>0.62</v>
      </c>
      <c r="Y631" t="n">
        <v>1</v>
      </c>
      <c r="Z631" t="n">
        <v>10</v>
      </c>
    </row>
    <row r="632">
      <c r="A632" t="n">
        <v>23</v>
      </c>
      <c r="B632" t="n">
        <v>85</v>
      </c>
      <c r="C632" t="inlineStr">
        <is>
          <t xml:space="preserve">CONCLUIDO	</t>
        </is>
      </c>
      <c r="D632" t="n">
        <v>4.779</v>
      </c>
      <c r="E632" t="n">
        <v>20.92</v>
      </c>
      <c r="F632" t="n">
        <v>17.84</v>
      </c>
      <c r="G632" t="n">
        <v>50.97</v>
      </c>
      <c r="H632" t="n">
        <v>0.68</v>
      </c>
      <c r="I632" t="n">
        <v>21</v>
      </c>
      <c r="J632" t="n">
        <v>176.29</v>
      </c>
      <c r="K632" t="n">
        <v>51.39</v>
      </c>
      <c r="L632" t="n">
        <v>6.75</v>
      </c>
      <c r="M632" t="n">
        <v>19</v>
      </c>
      <c r="N632" t="n">
        <v>33.15</v>
      </c>
      <c r="O632" t="n">
        <v>21976.61</v>
      </c>
      <c r="P632" t="n">
        <v>180.25</v>
      </c>
      <c r="Q632" t="n">
        <v>1319.08</v>
      </c>
      <c r="R632" t="n">
        <v>78.84999999999999</v>
      </c>
      <c r="S632" t="n">
        <v>59.92</v>
      </c>
      <c r="T632" t="n">
        <v>9324.83</v>
      </c>
      <c r="U632" t="n">
        <v>0.76</v>
      </c>
      <c r="V632" t="n">
        <v>0.95</v>
      </c>
      <c r="W632" t="n">
        <v>0.2</v>
      </c>
      <c r="X632" t="n">
        <v>0.5600000000000001</v>
      </c>
      <c r="Y632" t="n">
        <v>1</v>
      </c>
      <c r="Z632" t="n">
        <v>10</v>
      </c>
    </row>
    <row r="633">
      <c r="A633" t="n">
        <v>24</v>
      </c>
      <c r="B633" t="n">
        <v>85</v>
      </c>
      <c r="C633" t="inlineStr">
        <is>
          <t xml:space="preserve">CONCLUIDO	</t>
        </is>
      </c>
      <c r="D633" t="n">
        <v>4.8079</v>
      </c>
      <c r="E633" t="n">
        <v>20.8</v>
      </c>
      <c r="F633" t="n">
        <v>17.78</v>
      </c>
      <c r="G633" t="n">
        <v>56.16</v>
      </c>
      <c r="H633" t="n">
        <v>0.7</v>
      </c>
      <c r="I633" t="n">
        <v>19</v>
      </c>
      <c r="J633" t="n">
        <v>176.66</v>
      </c>
      <c r="K633" t="n">
        <v>51.39</v>
      </c>
      <c r="L633" t="n">
        <v>7</v>
      </c>
      <c r="M633" t="n">
        <v>17</v>
      </c>
      <c r="N633" t="n">
        <v>33.27</v>
      </c>
      <c r="O633" t="n">
        <v>22022.17</v>
      </c>
      <c r="P633" t="n">
        <v>176.02</v>
      </c>
      <c r="Q633" t="n">
        <v>1319.08</v>
      </c>
      <c r="R633" t="n">
        <v>77.03</v>
      </c>
      <c r="S633" t="n">
        <v>59.92</v>
      </c>
      <c r="T633" t="n">
        <v>8424.719999999999</v>
      </c>
      <c r="U633" t="n">
        <v>0.78</v>
      </c>
      <c r="V633" t="n">
        <v>0.96</v>
      </c>
      <c r="W633" t="n">
        <v>0.2</v>
      </c>
      <c r="X633" t="n">
        <v>0.51</v>
      </c>
      <c r="Y633" t="n">
        <v>1</v>
      </c>
      <c r="Z633" t="n">
        <v>10</v>
      </c>
    </row>
    <row r="634">
      <c r="A634" t="n">
        <v>25</v>
      </c>
      <c r="B634" t="n">
        <v>85</v>
      </c>
      <c r="C634" t="inlineStr">
        <is>
          <t xml:space="preserve">CONCLUIDO	</t>
        </is>
      </c>
      <c r="D634" t="n">
        <v>4.8119</v>
      </c>
      <c r="E634" t="n">
        <v>20.78</v>
      </c>
      <c r="F634" t="n">
        <v>17.77</v>
      </c>
      <c r="G634" t="n">
        <v>56.1</v>
      </c>
      <c r="H634" t="n">
        <v>0.73</v>
      </c>
      <c r="I634" t="n">
        <v>19</v>
      </c>
      <c r="J634" t="n">
        <v>177.03</v>
      </c>
      <c r="K634" t="n">
        <v>51.39</v>
      </c>
      <c r="L634" t="n">
        <v>7.25</v>
      </c>
      <c r="M634" t="n">
        <v>17</v>
      </c>
      <c r="N634" t="n">
        <v>33.39</v>
      </c>
      <c r="O634" t="n">
        <v>22067.77</v>
      </c>
      <c r="P634" t="n">
        <v>175.45</v>
      </c>
      <c r="Q634" t="n">
        <v>1319.13</v>
      </c>
      <c r="R634" t="n">
        <v>76.31</v>
      </c>
      <c r="S634" t="n">
        <v>59.92</v>
      </c>
      <c r="T634" t="n">
        <v>8063.25</v>
      </c>
      <c r="U634" t="n">
        <v>0.79</v>
      </c>
      <c r="V634" t="n">
        <v>0.96</v>
      </c>
      <c r="W634" t="n">
        <v>0.2</v>
      </c>
      <c r="X634" t="n">
        <v>0.49</v>
      </c>
      <c r="Y634" t="n">
        <v>1</v>
      </c>
      <c r="Z634" t="n">
        <v>10</v>
      </c>
    </row>
    <row r="635">
      <c r="A635" t="n">
        <v>26</v>
      </c>
      <c r="B635" t="n">
        <v>85</v>
      </c>
      <c r="C635" t="inlineStr">
        <is>
          <t xml:space="preserve">CONCLUIDO	</t>
        </is>
      </c>
      <c r="D635" t="n">
        <v>4.8024</v>
      </c>
      <c r="E635" t="n">
        <v>20.82</v>
      </c>
      <c r="F635" t="n">
        <v>17.84</v>
      </c>
      <c r="G635" t="n">
        <v>59.47</v>
      </c>
      <c r="H635" t="n">
        <v>0.75</v>
      </c>
      <c r="I635" t="n">
        <v>18</v>
      </c>
      <c r="J635" t="n">
        <v>177.4</v>
      </c>
      <c r="K635" t="n">
        <v>51.39</v>
      </c>
      <c r="L635" t="n">
        <v>7.5</v>
      </c>
      <c r="M635" t="n">
        <v>15</v>
      </c>
      <c r="N635" t="n">
        <v>33.51</v>
      </c>
      <c r="O635" t="n">
        <v>22113.42</v>
      </c>
      <c r="P635" t="n">
        <v>173.6</v>
      </c>
      <c r="Q635" t="n">
        <v>1319.1</v>
      </c>
      <c r="R635" t="n">
        <v>79.26000000000001</v>
      </c>
      <c r="S635" t="n">
        <v>59.92</v>
      </c>
      <c r="T635" t="n">
        <v>9545.110000000001</v>
      </c>
      <c r="U635" t="n">
        <v>0.76</v>
      </c>
      <c r="V635" t="n">
        <v>0.95</v>
      </c>
      <c r="W635" t="n">
        <v>0.19</v>
      </c>
      <c r="X635" t="n">
        <v>0.5600000000000001</v>
      </c>
      <c r="Y635" t="n">
        <v>1</v>
      </c>
      <c r="Z635" t="n">
        <v>10</v>
      </c>
    </row>
    <row r="636">
      <c r="A636" t="n">
        <v>27</v>
      </c>
      <c r="B636" t="n">
        <v>85</v>
      </c>
      <c r="C636" t="inlineStr">
        <is>
          <t xml:space="preserve">CONCLUIDO	</t>
        </is>
      </c>
      <c r="D636" t="n">
        <v>4.8342</v>
      </c>
      <c r="E636" t="n">
        <v>20.69</v>
      </c>
      <c r="F636" t="n">
        <v>17.74</v>
      </c>
      <c r="G636" t="n">
        <v>62.6</v>
      </c>
      <c r="H636" t="n">
        <v>0.77</v>
      </c>
      <c r="I636" t="n">
        <v>17</v>
      </c>
      <c r="J636" t="n">
        <v>177.77</v>
      </c>
      <c r="K636" t="n">
        <v>51.39</v>
      </c>
      <c r="L636" t="n">
        <v>7.75</v>
      </c>
      <c r="M636" t="n">
        <v>10</v>
      </c>
      <c r="N636" t="n">
        <v>33.63</v>
      </c>
      <c r="O636" t="n">
        <v>22159.1</v>
      </c>
      <c r="P636" t="n">
        <v>171.05</v>
      </c>
      <c r="Q636" t="n">
        <v>1319.08</v>
      </c>
      <c r="R636" t="n">
        <v>75.51000000000001</v>
      </c>
      <c r="S636" t="n">
        <v>59.92</v>
      </c>
      <c r="T636" t="n">
        <v>7677.27</v>
      </c>
      <c r="U636" t="n">
        <v>0.79</v>
      </c>
      <c r="V636" t="n">
        <v>0.96</v>
      </c>
      <c r="W636" t="n">
        <v>0.2</v>
      </c>
      <c r="X636" t="n">
        <v>0.46</v>
      </c>
      <c r="Y636" t="n">
        <v>1</v>
      </c>
      <c r="Z636" t="n">
        <v>10</v>
      </c>
    </row>
    <row r="637">
      <c r="A637" t="n">
        <v>28</v>
      </c>
      <c r="B637" t="n">
        <v>85</v>
      </c>
      <c r="C637" t="inlineStr">
        <is>
          <t xml:space="preserve">CONCLUIDO	</t>
        </is>
      </c>
      <c r="D637" t="n">
        <v>4.8296</v>
      </c>
      <c r="E637" t="n">
        <v>20.71</v>
      </c>
      <c r="F637" t="n">
        <v>17.76</v>
      </c>
      <c r="G637" t="n">
        <v>62.67</v>
      </c>
      <c r="H637" t="n">
        <v>0.8</v>
      </c>
      <c r="I637" t="n">
        <v>17</v>
      </c>
      <c r="J637" t="n">
        <v>178.14</v>
      </c>
      <c r="K637" t="n">
        <v>51.39</v>
      </c>
      <c r="L637" t="n">
        <v>8</v>
      </c>
      <c r="M637" t="n">
        <v>3</v>
      </c>
      <c r="N637" t="n">
        <v>33.75</v>
      </c>
      <c r="O637" t="n">
        <v>22204.83</v>
      </c>
      <c r="P637" t="n">
        <v>170.35</v>
      </c>
      <c r="Q637" t="n">
        <v>1319.15</v>
      </c>
      <c r="R637" t="n">
        <v>75.77</v>
      </c>
      <c r="S637" t="n">
        <v>59.92</v>
      </c>
      <c r="T637" t="n">
        <v>7805.45</v>
      </c>
      <c r="U637" t="n">
        <v>0.79</v>
      </c>
      <c r="V637" t="n">
        <v>0.96</v>
      </c>
      <c r="W637" t="n">
        <v>0.21</v>
      </c>
      <c r="X637" t="n">
        <v>0.48</v>
      </c>
      <c r="Y637" t="n">
        <v>1</v>
      </c>
      <c r="Z637" t="n">
        <v>10</v>
      </c>
    </row>
    <row r="638">
      <c r="A638" t="n">
        <v>29</v>
      </c>
      <c r="B638" t="n">
        <v>85</v>
      </c>
      <c r="C638" t="inlineStr">
        <is>
          <t xml:space="preserve">CONCLUIDO	</t>
        </is>
      </c>
      <c r="D638" t="n">
        <v>4.826</v>
      </c>
      <c r="E638" t="n">
        <v>20.72</v>
      </c>
      <c r="F638" t="n">
        <v>17.77</v>
      </c>
      <c r="G638" t="n">
        <v>62.73</v>
      </c>
      <c r="H638" t="n">
        <v>0.82</v>
      </c>
      <c r="I638" t="n">
        <v>17</v>
      </c>
      <c r="J638" t="n">
        <v>178.51</v>
      </c>
      <c r="K638" t="n">
        <v>51.39</v>
      </c>
      <c r="L638" t="n">
        <v>8.25</v>
      </c>
      <c r="M638" t="n">
        <v>0</v>
      </c>
      <c r="N638" t="n">
        <v>33.87</v>
      </c>
      <c r="O638" t="n">
        <v>22250.6</v>
      </c>
      <c r="P638" t="n">
        <v>170.48</v>
      </c>
      <c r="Q638" t="n">
        <v>1319.14</v>
      </c>
      <c r="R638" t="n">
        <v>76.16</v>
      </c>
      <c r="S638" t="n">
        <v>59.92</v>
      </c>
      <c r="T638" t="n">
        <v>8000.03</v>
      </c>
      <c r="U638" t="n">
        <v>0.79</v>
      </c>
      <c r="V638" t="n">
        <v>0.96</v>
      </c>
      <c r="W638" t="n">
        <v>0.21</v>
      </c>
      <c r="X638" t="n">
        <v>0.5</v>
      </c>
      <c r="Y638" t="n">
        <v>1</v>
      </c>
      <c r="Z638" t="n">
        <v>10</v>
      </c>
    </row>
    <row r="639">
      <c r="A639" t="n">
        <v>0</v>
      </c>
      <c r="B639" t="n">
        <v>20</v>
      </c>
      <c r="C639" t="inlineStr">
        <is>
          <t xml:space="preserve">CONCLUIDO	</t>
        </is>
      </c>
      <c r="D639" t="n">
        <v>4.571</v>
      </c>
      <c r="E639" t="n">
        <v>21.88</v>
      </c>
      <c r="F639" t="n">
        <v>19.29</v>
      </c>
      <c r="G639" t="n">
        <v>16.77</v>
      </c>
      <c r="H639" t="n">
        <v>0.34</v>
      </c>
      <c r="I639" t="n">
        <v>69</v>
      </c>
      <c r="J639" t="n">
        <v>51.33</v>
      </c>
      <c r="K639" t="n">
        <v>24.83</v>
      </c>
      <c r="L639" t="n">
        <v>1</v>
      </c>
      <c r="M639" t="n">
        <v>18</v>
      </c>
      <c r="N639" t="n">
        <v>5.51</v>
      </c>
      <c r="O639" t="n">
        <v>6564.78</v>
      </c>
      <c r="P639" t="n">
        <v>89.31999999999999</v>
      </c>
      <c r="Q639" t="n">
        <v>1319.34</v>
      </c>
      <c r="R639" t="n">
        <v>123.93</v>
      </c>
      <c r="S639" t="n">
        <v>59.92</v>
      </c>
      <c r="T639" t="n">
        <v>31623.28</v>
      </c>
      <c r="U639" t="n">
        <v>0.48</v>
      </c>
      <c r="V639" t="n">
        <v>0.88</v>
      </c>
      <c r="W639" t="n">
        <v>0.34</v>
      </c>
      <c r="X639" t="n">
        <v>2.01</v>
      </c>
      <c r="Y639" t="n">
        <v>1</v>
      </c>
      <c r="Z639" t="n">
        <v>10</v>
      </c>
    </row>
    <row r="640">
      <c r="A640" t="n">
        <v>1</v>
      </c>
      <c r="B640" t="n">
        <v>20</v>
      </c>
      <c r="C640" t="inlineStr">
        <is>
          <t xml:space="preserve">CONCLUIDO	</t>
        </is>
      </c>
      <c r="D640" t="n">
        <v>4.5841</v>
      </c>
      <c r="E640" t="n">
        <v>21.81</v>
      </c>
      <c r="F640" t="n">
        <v>19.25</v>
      </c>
      <c r="G640" t="n">
        <v>17.24</v>
      </c>
      <c r="H640" t="n">
        <v>0.42</v>
      </c>
      <c r="I640" t="n">
        <v>67</v>
      </c>
      <c r="J640" t="n">
        <v>51.62</v>
      </c>
      <c r="K640" t="n">
        <v>24.83</v>
      </c>
      <c r="L640" t="n">
        <v>1.25</v>
      </c>
      <c r="M640" t="n">
        <v>0</v>
      </c>
      <c r="N640" t="n">
        <v>5.54</v>
      </c>
      <c r="O640" t="n">
        <v>6599.8</v>
      </c>
      <c r="P640" t="n">
        <v>89.03</v>
      </c>
      <c r="Q640" t="n">
        <v>1319.27</v>
      </c>
      <c r="R640" t="n">
        <v>121.87</v>
      </c>
      <c r="S640" t="n">
        <v>59.92</v>
      </c>
      <c r="T640" t="n">
        <v>30604.91</v>
      </c>
      <c r="U640" t="n">
        <v>0.49</v>
      </c>
      <c r="V640" t="n">
        <v>0.88</v>
      </c>
      <c r="W640" t="n">
        <v>0.36</v>
      </c>
      <c r="X640" t="n">
        <v>1.97</v>
      </c>
      <c r="Y640" t="n">
        <v>1</v>
      </c>
      <c r="Z640" t="n">
        <v>10</v>
      </c>
    </row>
    <row r="641">
      <c r="A641" t="n">
        <v>0</v>
      </c>
      <c r="B641" t="n">
        <v>120</v>
      </c>
      <c r="C641" t="inlineStr">
        <is>
          <t xml:space="preserve">CONCLUIDO	</t>
        </is>
      </c>
      <c r="D641" t="n">
        <v>2.3748</v>
      </c>
      <c r="E641" t="n">
        <v>42.11</v>
      </c>
      <c r="F641" t="n">
        <v>26.05</v>
      </c>
      <c r="G641" t="n">
        <v>5.34</v>
      </c>
      <c r="H641" t="n">
        <v>0.08</v>
      </c>
      <c r="I641" t="n">
        <v>293</v>
      </c>
      <c r="J641" t="n">
        <v>232.68</v>
      </c>
      <c r="K641" t="n">
        <v>57.72</v>
      </c>
      <c r="L641" t="n">
        <v>1</v>
      </c>
      <c r="M641" t="n">
        <v>291</v>
      </c>
      <c r="N641" t="n">
        <v>53.95</v>
      </c>
      <c r="O641" t="n">
        <v>28931.02</v>
      </c>
      <c r="P641" t="n">
        <v>402.99</v>
      </c>
      <c r="Q641" t="n">
        <v>1319.73</v>
      </c>
      <c r="R641" t="n">
        <v>347.77</v>
      </c>
      <c r="S641" t="n">
        <v>59.92</v>
      </c>
      <c r="T641" t="n">
        <v>142423.46</v>
      </c>
      <c r="U641" t="n">
        <v>0.17</v>
      </c>
      <c r="V641" t="n">
        <v>0.65</v>
      </c>
      <c r="W641" t="n">
        <v>0.64</v>
      </c>
      <c r="X641" t="n">
        <v>8.77</v>
      </c>
      <c r="Y641" t="n">
        <v>1</v>
      </c>
      <c r="Z641" t="n">
        <v>10</v>
      </c>
    </row>
    <row r="642">
      <c r="A642" t="n">
        <v>1</v>
      </c>
      <c r="B642" t="n">
        <v>120</v>
      </c>
      <c r="C642" t="inlineStr">
        <is>
          <t xml:space="preserve">CONCLUIDO	</t>
        </is>
      </c>
      <c r="D642" t="n">
        <v>2.7981</v>
      </c>
      <c r="E642" t="n">
        <v>35.74</v>
      </c>
      <c r="F642" t="n">
        <v>23.46</v>
      </c>
      <c r="G642" t="n">
        <v>6.7</v>
      </c>
      <c r="H642" t="n">
        <v>0.1</v>
      </c>
      <c r="I642" t="n">
        <v>210</v>
      </c>
      <c r="J642" t="n">
        <v>233.1</v>
      </c>
      <c r="K642" t="n">
        <v>57.72</v>
      </c>
      <c r="L642" t="n">
        <v>1.25</v>
      </c>
      <c r="M642" t="n">
        <v>208</v>
      </c>
      <c r="N642" t="n">
        <v>54.13</v>
      </c>
      <c r="O642" t="n">
        <v>28983.75</v>
      </c>
      <c r="P642" t="n">
        <v>361.42</v>
      </c>
      <c r="Q642" t="n">
        <v>1319.51</v>
      </c>
      <c r="R642" t="n">
        <v>262.58</v>
      </c>
      <c r="S642" t="n">
        <v>59.92</v>
      </c>
      <c r="T642" t="n">
        <v>100244.26</v>
      </c>
      <c r="U642" t="n">
        <v>0.23</v>
      </c>
      <c r="V642" t="n">
        <v>0.72</v>
      </c>
      <c r="W642" t="n">
        <v>0.5</v>
      </c>
      <c r="X642" t="n">
        <v>6.18</v>
      </c>
      <c r="Y642" t="n">
        <v>1</v>
      </c>
      <c r="Z642" t="n">
        <v>10</v>
      </c>
    </row>
    <row r="643">
      <c r="A643" t="n">
        <v>2</v>
      </c>
      <c r="B643" t="n">
        <v>120</v>
      </c>
      <c r="C643" t="inlineStr">
        <is>
          <t xml:space="preserve">CONCLUIDO	</t>
        </is>
      </c>
      <c r="D643" t="n">
        <v>3.1038</v>
      </c>
      <c r="E643" t="n">
        <v>32.22</v>
      </c>
      <c r="F643" t="n">
        <v>22.04</v>
      </c>
      <c r="G643" t="n">
        <v>8.06</v>
      </c>
      <c r="H643" t="n">
        <v>0.11</v>
      </c>
      <c r="I643" t="n">
        <v>164</v>
      </c>
      <c r="J643" t="n">
        <v>233.53</v>
      </c>
      <c r="K643" t="n">
        <v>57.72</v>
      </c>
      <c r="L643" t="n">
        <v>1.5</v>
      </c>
      <c r="M643" t="n">
        <v>162</v>
      </c>
      <c r="N643" t="n">
        <v>54.31</v>
      </c>
      <c r="O643" t="n">
        <v>29036.54</v>
      </c>
      <c r="P643" t="n">
        <v>338.11</v>
      </c>
      <c r="Q643" t="n">
        <v>1319.45</v>
      </c>
      <c r="R643" t="n">
        <v>216.22</v>
      </c>
      <c r="S643" t="n">
        <v>59.92</v>
      </c>
      <c r="T643" t="n">
        <v>77296.38</v>
      </c>
      <c r="U643" t="n">
        <v>0.28</v>
      </c>
      <c r="V643" t="n">
        <v>0.77</v>
      </c>
      <c r="W643" t="n">
        <v>0.42</v>
      </c>
      <c r="X643" t="n">
        <v>4.76</v>
      </c>
      <c r="Y643" t="n">
        <v>1</v>
      </c>
      <c r="Z643" t="n">
        <v>10</v>
      </c>
    </row>
    <row r="644">
      <c r="A644" t="n">
        <v>3</v>
      </c>
      <c r="B644" t="n">
        <v>120</v>
      </c>
      <c r="C644" t="inlineStr">
        <is>
          <t xml:space="preserve">CONCLUIDO	</t>
        </is>
      </c>
      <c r="D644" t="n">
        <v>3.3381</v>
      </c>
      <c r="E644" t="n">
        <v>29.96</v>
      </c>
      <c r="F644" t="n">
        <v>21.14</v>
      </c>
      <c r="G644" t="n">
        <v>9.470000000000001</v>
      </c>
      <c r="H644" t="n">
        <v>0.13</v>
      </c>
      <c r="I644" t="n">
        <v>134</v>
      </c>
      <c r="J644" t="n">
        <v>233.96</v>
      </c>
      <c r="K644" t="n">
        <v>57.72</v>
      </c>
      <c r="L644" t="n">
        <v>1.75</v>
      </c>
      <c r="M644" t="n">
        <v>132</v>
      </c>
      <c r="N644" t="n">
        <v>54.49</v>
      </c>
      <c r="O644" t="n">
        <v>29089.39</v>
      </c>
      <c r="P644" t="n">
        <v>323.15</v>
      </c>
      <c r="Q644" t="n">
        <v>1319.24</v>
      </c>
      <c r="R644" t="n">
        <v>186.81</v>
      </c>
      <c r="S644" t="n">
        <v>59.92</v>
      </c>
      <c r="T644" t="n">
        <v>62741.44</v>
      </c>
      <c r="U644" t="n">
        <v>0.32</v>
      </c>
      <c r="V644" t="n">
        <v>0.8</v>
      </c>
      <c r="W644" t="n">
        <v>0.38</v>
      </c>
      <c r="X644" t="n">
        <v>3.87</v>
      </c>
      <c r="Y644" t="n">
        <v>1</v>
      </c>
      <c r="Z644" t="n">
        <v>10</v>
      </c>
    </row>
    <row r="645">
      <c r="A645" t="n">
        <v>4</v>
      </c>
      <c r="B645" t="n">
        <v>120</v>
      </c>
      <c r="C645" t="inlineStr">
        <is>
          <t xml:space="preserve">CONCLUIDO	</t>
        </is>
      </c>
      <c r="D645" t="n">
        <v>3.5146</v>
      </c>
      <c r="E645" t="n">
        <v>28.45</v>
      </c>
      <c r="F645" t="n">
        <v>20.55</v>
      </c>
      <c r="G645" t="n">
        <v>10.82</v>
      </c>
      <c r="H645" t="n">
        <v>0.15</v>
      </c>
      <c r="I645" t="n">
        <v>114</v>
      </c>
      <c r="J645" t="n">
        <v>234.39</v>
      </c>
      <c r="K645" t="n">
        <v>57.72</v>
      </c>
      <c r="L645" t="n">
        <v>2</v>
      </c>
      <c r="M645" t="n">
        <v>112</v>
      </c>
      <c r="N645" t="n">
        <v>54.67</v>
      </c>
      <c r="O645" t="n">
        <v>29142.31</v>
      </c>
      <c r="P645" t="n">
        <v>312.85</v>
      </c>
      <c r="Q645" t="n">
        <v>1319.25</v>
      </c>
      <c r="R645" t="n">
        <v>167.16</v>
      </c>
      <c r="S645" t="n">
        <v>59.92</v>
      </c>
      <c r="T645" t="n">
        <v>53017.28</v>
      </c>
      <c r="U645" t="n">
        <v>0.36</v>
      </c>
      <c r="V645" t="n">
        <v>0.83</v>
      </c>
      <c r="W645" t="n">
        <v>0.35</v>
      </c>
      <c r="X645" t="n">
        <v>3.27</v>
      </c>
      <c r="Y645" t="n">
        <v>1</v>
      </c>
      <c r="Z645" t="n">
        <v>10</v>
      </c>
    </row>
    <row r="646">
      <c r="A646" t="n">
        <v>5</v>
      </c>
      <c r="B646" t="n">
        <v>120</v>
      </c>
      <c r="C646" t="inlineStr">
        <is>
          <t xml:space="preserve">CONCLUIDO	</t>
        </is>
      </c>
      <c r="D646" t="n">
        <v>3.6749</v>
      </c>
      <c r="E646" t="n">
        <v>27.21</v>
      </c>
      <c r="F646" t="n">
        <v>20.04</v>
      </c>
      <c r="G646" t="n">
        <v>12.27</v>
      </c>
      <c r="H646" t="n">
        <v>0.17</v>
      </c>
      <c r="I646" t="n">
        <v>98</v>
      </c>
      <c r="J646" t="n">
        <v>234.82</v>
      </c>
      <c r="K646" t="n">
        <v>57.72</v>
      </c>
      <c r="L646" t="n">
        <v>2.25</v>
      </c>
      <c r="M646" t="n">
        <v>96</v>
      </c>
      <c r="N646" t="n">
        <v>54.85</v>
      </c>
      <c r="O646" t="n">
        <v>29195.29</v>
      </c>
      <c r="P646" t="n">
        <v>303.78</v>
      </c>
      <c r="Q646" t="n">
        <v>1319.39</v>
      </c>
      <c r="R646" t="n">
        <v>150.52</v>
      </c>
      <c r="S646" t="n">
        <v>59.92</v>
      </c>
      <c r="T646" t="n">
        <v>44774.57</v>
      </c>
      <c r="U646" t="n">
        <v>0.4</v>
      </c>
      <c r="V646" t="n">
        <v>0.85</v>
      </c>
      <c r="W646" t="n">
        <v>0.32</v>
      </c>
      <c r="X646" t="n">
        <v>2.76</v>
      </c>
      <c r="Y646" t="n">
        <v>1</v>
      </c>
      <c r="Z646" t="n">
        <v>10</v>
      </c>
    </row>
    <row r="647">
      <c r="A647" t="n">
        <v>6</v>
      </c>
      <c r="B647" t="n">
        <v>120</v>
      </c>
      <c r="C647" t="inlineStr">
        <is>
          <t xml:space="preserve">CONCLUIDO	</t>
        </is>
      </c>
      <c r="D647" t="n">
        <v>3.7852</v>
      </c>
      <c r="E647" t="n">
        <v>26.42</v>
      </c>
      <c r="F647" t="n">
        <v>19.75</v>
      </c>
      <c r="G647" t="n">
        <v>13.62</v>
      </c>
      <c r="H647" t="n">
        <v>0.19</v>
      </c>
      <c r="I647" t="n">
        <v>87</v>
      </c>
      <c r="J647" t="n">
        <v>235.25</v>
      </c>
      <c r="K647" t="n">
        <v>57.72</v>
      </c>
      <c r="L647" t="n">
        <v>2.5</v>
      </c>
      <c r="M647" t="n">
        <v>85</v>
      </c>
      <c r="N647" t="n">
        <v>55.03</v>
      </c>
      <c r="O647" t="n">
        <v>29248.33</v>
      </c>
      <c r="P647" t="n">
        <v>298.3</v>
      </c>
      <c r="Q647" t="n">
        <v>1319.23</v>
      </c>
      <c r="R647" t="n">
        <v>141.03</v>
      </c>
      <c r="S647" t="n">
        <v>59.92</v>
      </c>
      <c r="T647" t="n">
        <v>40082.66</v>
      </c>
      <c r="U647" t="n">
        <v>0.42</v>
      </c>
      <c r="V647" t="n">
        <v>0.86</v>
      </c>
      <c r="W647" t="n">
        <v>0.3</v>
      </c>
      <c r="X647" t="n">
        <v>2.47</v>
      </c>
      <c r="Y647" t="n">
        <v>1</v>
      </c>
      <c r="Z647" t="n">
        <v>10</v>
      </c>
    </row>
    <row r="648">
      <c r="A648" t="n">
        <v>7</v>
      </c>
      <c r="B648" t="n">
        <v>120</v>
      </c>
      <c r="C648" t="inlineStr">
        <is>
          <t xml:space="preserve">CONCLUIDO	</t>
        </is>
      </c>
      <c r="D648" t="n">
        <v>3.8872</v>
      </c>
      <c r="E648" t="n">
        <v>25.73</v>
      </c>
      <c r="F648" t="n">
        <v>19.46</v>
      </c>
      <c r="G648" t="n">
        <v>14.97</v>
      </c>
      <c r="H648" t="n">
        <v>0.21</v>
      </c>
      <c r="I648" t="n">
        <v>78</v>
      </c>
      <c r="J648" t="n">
        <v>235.68</v>
      </c>
      <c r="K648" t="n">
        <v>57.72</v>
      </c>
      <c r="L648" t="n">
        <v>2.75</v>
      </c>
      <c r="M648" t="n">
        <v>76</v>
      </c>
      <c r="N648" t="n">
        <v>55.21</v>
      </c>
      <c r="O648" t="n">
        <v>29301.44</v>
      </c>
      <c r="P648" t="n">
        <v>292.81</v>
      </c>
      <c r="Q648" t="n">
        <v>1319.15</v>
      </c>
      <c r="R648" t="n">
        <v>131.76</v>
      </c>
      <c r="S648" t="n">
        <v>59.92</v>
      </c>
      <c r="T648" t="n">
        <v>35492.92</v>
      </c>
      <c r="U648" t="n">
        <v>0.45</v>
      </c>
      <c r="V648" t="n">
        <v>0.87</v>
      </c>
      <c r="W648" t="n">
        <v>0.29</v>
      </c>
      <c r="X648" t="n">
        <v>2.19</v>
      </c>
      <c r="Y648" t="n">
        <v>1</v>
      </c>
      <c r="Z648" t="n">
        <v>10</v>
      </c>
    </row>
    <row r="649">
      <c r="A649" t="n">
        <v>8</v>
      </c>
      <c r="B649" t="n">
        <v>120</v>
      </c>
      <c r="C649" t="inlineStr">
        <is>
          <t xml:space="preserve">CONCLUIDO	</t>
        </is>
      </c>
      <c r="D649" t="n">
        <v>3.9794</v>
      </c>
      <c r="E649" t="n">
        <v>25.13</v>
      </c>
      <c r="F649" t="n">
        <v>19.23</v>
      </c>
      <c r="G649" t="n">
        <v>16.48</v>
      </c>
      <c r="H649" t="n">
        <v>0.23</v>
      </c>
      <c r="I649" t="n">
        <v>70</v>
      </c>
      <c r="J649" t="n">
        <v>236.11</v>
      </c>
      <c r="K649" t="n">
        <v>57.72</v>
      </c>
      <c r="L649" t="n">
        <v>3</v>
      </c>
      <c r="M649" t="n">
        <v>68</v>
      </c>
      <c r="N649" t="n">
        <v>55.39</v>
      </c>
      <c r="O649" t="n">
        <v>29354.61</v>
      </c>
      <c r="P649" t="n">
        <v>288.08</v>
      </c>
      <c r="Q649" t="n">
        <v>1319.22</v>
      </c>
      <c r="R649" t="n">
        <v>124.2</v>
      </c>
      <c r="S649" t="n">
        <v>59.92</v>
      </c>
      <c r="T649" t="n">
        <v>31756.03</v>
      </c>
      <c r="U649" t="n">
        <v>0.48</v>
      </c>
      <c r="V649" t="n">
        <v>0.88</v>
      </c>
      <c r="W649" t="n">
        <v>0.28</v>
      </c>
      <c r="X649" t="n">
        <v>1.95</v>
      </c>
      <c r="Y649" t="n">
        <v>1</v>
      </c>
      <c r="Z649" t="n">
        <v>10</v>
      </c>
    </row>
    <row r="650">
      <c r="A650" t="n">
        <v>9</v>
      </c>
      <c r="B650" t="n">
        <v>120</v>
      </c>
      <c r="C650" t="inlineStr">
        <is>
          <t xml:space="preserve">CONCLUIDO	</t>
        </is>
      </c>
      <c r="D650" t="n">
        <v>4.0534</v>
      </c>
      <c r="E650" t="n">
        <v>24.67</v>
      </c>
      <c r="F650" t="n">
        <v>19.05</v>
      </c>
      <c r="G650" t="n">
        <v>17.86</v>
      </c>
      <c r="H650" t="n">
        <v>0.24</v>
      </c>
      <c r="I650" t="n">
        <v>64</v>
      </c>
      <c r="J650" t="n">
        <v>236.54</v>
      </c>
      <c r="K650" t="n">
        <v>57.72</v>
      </c>
      <c r="L650" t="n">
        <v>3.25</v>
      </c>
      <c r="M650" t="n">
        <v>62</v>
      </c>
      <c r="N650" t="n">
        <v>55.57</v>
      </c>
      <c r="O650" t="n">
        <v>29407.85</v>
      </c>
      <c r="P650" t="n">
        <v>284.23</v>
      </c>
      <c r="Q650" t="n">
        <v>1319.2</v>
      </c>
      <c r="R650" t="n">
        <v>118.2</v>
      </c>
      <c r="S650" t="n">
        <v>59.92</v>
      </c>
      <c r="T650" t="n">
        <v>28786.02</v>
      </c>
      <c r="U650" t="n">
        <v>0.51</v>
      </c>
      <c r="V650" t="n">
        <v>0.89</v>
      </c>
      <c r="W650" t="n">
        <v>0.27</v>
      </c>
      <c r="X650" t="n">
        <v>1.77</v>
      </c>
      <c r="Y650" t="n">
        <v>1</v>
      </c>
      <c r="Z650" t="n">
        <v>10</v>
      </c>
    </row>
    <row r="651">
      <c r="A651" t="n">
        <v>10</v>
      </c>
      <c r="B651" t="n">
        <v>120</v>
      </c>
      <c r="C651" t="inlineStr">
        <is>
          <t xml:space="preserve">CONCLUIDO	</t>
        </is>
      </c>
      <c r="D651" t="n">
        <v>4.1205</v>
      </c>
      <c r="E651" t="n">
        <v>24.27</v>
      </c>
      <c r="F651" t="n">
        <v>18.87</v>
      </c>
      <c r="G651" t="n">
        <v>19.19</v>
      </c>
      <c r="H651" t="n">
        <v>0.26</v>
      </c>
      <c r="I651" t="n">
        <v>59</v>
      </c>
      <c r="J651" t="n">
        <v>236.98</v>
      </c>
      <c r="K651" t="n">
        <v>57.72</v>
      </c>
      <c r="L651" t="n">
        <v>3.5</v>
      </c>
      <c r="M651" t="n">
        <v>57</v>
      </c>
      <c r="N651" t="n">
        <v>55.75</v>
      </c>
      <c r="O651" t="n">
        <v>29461.15</v>
      </c>
      <c r="P651" t="n">
        <v>280.59</v>
      </c>
      <c r="Q651" t="n">
        <v>1319.3</v>
      </c>
      <c r="R651" t="n">
        <v>112.27</v>
      </c>
      <c r="S651" t="n">
        <v>59.92</v>
      </c>
      <c r="T651" t="n">
        <v>25847.38</v>
      </c>
      <c r="U651" t="n">
        <v>0.53</v>
      </c>
      <c r="V651" t="n">
        <v>0.9</v>
      </c>
      <c r="W651" t="n">
        <v>0.26</v>
      </c>
      <c r="X651" t="n">
        <v>1.59</v>
      </c>
      <c r="Y651" t="n">
        <v>1</v>
      </c>
      <c r="Z651" t="n">
        <v>10</v>
      </c>
    </row>
    <row r="652">
      <c r="A652" t="n">
        <v>11</v>
      </c>
      <c r="B652" t="n">
        <v>120</v>
      </c>
      <c r="C652" t="inlineStr">
        <is>
          <t xml:space="preserve">CONCLUIDO	</t>
        </is>
      </c>
      <c r="D652" t="n">
        <v>4.221</v>
      </c>
      <c r="E652" t="n">
        <v>23.69</v>
      </c>
      <c r="F652" t="n">
        <v>18.52</v>
      </c>
      <c r="G652" t="n">
        <v>20.58</v>
      </c>
      <c r="H652" t="n">
        <v>0.28</v>
      </c>
      <c r="I652" t="n">
        <v>54</v>
      </c>
      <c r="J652" t="n">
        <v>237.41</v>
      </c>
      <c r="K652" t="n">
        <v>57.72</v>
      </c>
      <c r="L652" t="n">
        <v>3.75</v>
      </c>
      <c r="M652" t="n">
        <v>52</v>
      </c>
      <c r="N652" t="n">
        <v>55.93</v>
      </c>
      <c r="O652" t="n">
        <v>29514.51</v>
      </c>
      <c r="P652" t="n">
        <v>273.73</v>
      </c>
      <c r="Q652" t="n">
        <v>1319.16</v>
      </c>
      <c r="R652" t="n">
        <v>100.61</v>
      </c>
      <c r="S652" t="n">
        <v>59.92</v>
      </c>
      <c r="T652" t="n">
        <v>20041.8</v>
      </c>
      <c r="U652" t="n">
        <v>0.6</v>
      </c>
      <c r="V652" t="n">
        <v>0.92</v>
      </c>
      <c r="W652" t="n">
        <v>0.24</v>
      </c>
      <c r="X652" t="n">
        <v>1.24</v>
      </c>
      <c r="Y652" t="n">
        <v>1</v>
      </c>
      <c r="Z652" t="n">
        <v>10</v>
      </c>
    </row>
    <row r="653">
      <c r="A653" t="n">
        <v>12</v>
      </c>
      <c r="B653" t="n">
        <v>120</v>
      </c>
      <c r="C653" t="inlineStr">
        <is>
          <t xml:space="preserve">CONCLUIDO	</t>
        </is>
      </c>
      <c r="D653" t="n">
        <v>4.1913</v>
      </c>
      <c r="E653" t="n">
        <v>23.86</v>
      </c>
      <c r="F653" t="n">
        <v>18.83</v>
      </c>
      <c r="G653" t="n">
        <v>22.15</v>
      </c>
      <c r="H653" t="n">
        <v>0.3</v>
      </c>
      <c r="I653" t="n">
        <v>51</v>
      </c>
      <c r="J653" t="n">
        <v>237.84</v>
      </c>
      <c r="K653" t="n">
        <v>57.72</v>
      </c>
      <c r="L653" t="n">
        <v>4</v>
      </c>
      <c r="M653" t="n">
        <v>49</v>
      </c>
      <c r="N653" t="n">
        <v>56.12</v>
      </c>
      <c r="O653" t="n">
        <v>29567.95</v>
      </c>
      <c r="P653" t="n">
        <v>277.9</v>
      </c>
      <c r="Q653" t="n">
        <v>1319.19</v>
      </c>
      <c r="R653" t="n">
        <v>112.66</v>
      </c>
      <c r="S653" t="n">
        <v>59.92</v>
      </c>
      <c r="T653" t="n">
        <v>26081.03</v>
      </c>
      <c r="U653" t="n">
        <v>0.53</v>
      </c>
      <c r="V653" t="n">
        <v>0.9</v>
      </c>
      <c r="W653" t="n">
        <v>0.21</v>
      </c>
      <c r="X653" t="n">
        <v>1.55</v>
      </c>
      <c r="Y653" t="n">
        <v>1</v>
      </c>
      <c r="Z653" t="n">
        <v>10</v>
      </c>
    </row>
    <row r="654">
      <c r="A654" t="n">
        <v>13</v>
      </c>
      <c r="B654" t="n">
        <v>120</v>
      </c>
      <c r="C654" t="inlineStr">
        <is>
          <t xml:space="preserve">CONCLUIDO	</t>
        </is>
      </c>
      <c r="D654" t="n">
        <v>4.2303</v>
      </c>
      <c r="E654" t="n">
        <v>23.64</v>
      </c>
      <c r="F654" t="n">
        <v>18.74</v>
      </c>
      <c r="G654" t="n">
        <v>23.43</v>
      </c>
      <c r="H654" t="n">
        <v>0.32</v>
      </c>
      <c r="I654" t="n">
        <v>48</v>
      </c>
      <c r="J654" t="n">
        <v>238.28</v>
      </c>
      <c r="K654" t="n">
        <v>57.72</v>
      </c>
      <c r="L654" t="n">
        <v>4.25</v>
      </c>
      <c r="M654" t="n">
        <v>46</v>
      </c>
      <c r="N654" t="n">
        <v>56.3</v>
      </c>
      <c r="O654" t="n">
        <v>29621.44</v>
      </c>
      <c r="P654" t="n">
        <v>275.53</v>
      </c>
      <c r="Q654" t="n">
        <v>1319.18</v>
      </c>
      <c r="R654" t="n">
        <v>108.84</v>
      </c>
      <c r="S654" t="n">
        <v>59.92</v>
      </c>
      <c r="T654" t="n">
        <v>24184.5</v>
      </c>
      <c r="U654" t="n">
        <v>0.55</v>
      </c>
      <c r="V654" t="n">
        <v>0.91</v>
      </c>
      <c r="W654" t="n">
        <v>0.24</v>
      </c>
      <c r="X654" t="n">
        <v>1.47</v>
      </c>
      <c r="Y654" t="n">
        <v>1</v>
      </c>
      <c r="Z654" t="n">
        <v>10</v>
      </c>
    </row>
    <row r="655">
      <c r="A655" t="n">
        <v>14</v>
      </c>
      <c r="B655" t="n">
        <v>120</v>
      </c>
      <c r="C655" t="inlineStr">
        <is>
          <t xml:space="preserve">CONCLUIDO	</t>
        </is>
      </c>
      <c r="D655" t="n">
        <v>4.2822</v>
      </c>
      <c r="E655" t="n">
        <v>23.35</v>
      </c>
      <c r="F655" t="n">
        <v>18.59</v>
      </c>
      <c r="G655" t="n">
        <v>24.79</v>
      </c>
      <c r="H655" t="n">
        <v>0.34</v>
      </c>
      <c r="I655" t="n">
        <v>45</v>
      </c>
      <c r="J655" t="n">
        <v>238.71</v>
      </c>
      <c r="K655" t="n">
        <v>57.72</v>
      </c>
      <c r="L655" t="n">
        <v>4.5</v>
      </c>
      <c r="M655" t="n">
        <v>43</v>
      </c>
      <c r="N655" t="n">
        <v>56.49</v>
      </c>
      <c r="O655" t="n">
        <v>29675.01</v>
      </c>
      <c r="P655" t="n">
        <v>271.99</v>
      </c>
      <c r="Q655" t="n">
        <v>1319.19</v>
      </c>
      <c r="R655" t="n">
        <v>103.8</v>
      </c>
      <c r="S655" t="n">
        <v>59.92</v>
      </c>
      <c r="T655" t="n">
        <v>21679.2</v>
      </c>
      <c r="U655" t="n">
        <v>0.58</v>
      </c>
      <c r="V655" t="n">
        <v>0.91</v>
      </c>
      <c r="W655" t="n">
        <v>0.23</v>
      </c>
      <c r="X655" t="n">
        <v>1.31</v>
      </c>
      <c r="Y655" t="n">
        <v>1</v>
      </c>
      <c r="Z655" t="n">
        <v>10</v>
      </c>
    </row>
    <row r="656">
      <c r="A656" t="n">
        <v>15</v>
      </c>
      <c r="B656" t="n">
        <v>120</v>
      </c>
      <c r="C656" t="inlineStr">
        <is>
          <t xml:space="preserve">CONCLUIDO	</t>
        </is>
      </c>
      <c r="D656" t="n">
        <v>4.3296</v>
      </c>
      <c r="E656" t="n">
        <v>23.1</v>
      </c>
      <c r="F656" t="n">
        <v>18.47</v>
      </c>
      <c r="G656" t="n">
        <v>26.39</v>
      </c>
      <c r="H656" t="n">
        <v>0.35</v>
      </c>
      <c r="I656" t="n">
        <v>42</v>
      </c>
      <c r="J656" t="n">
        <v>239.14</v>
      </c>
      <c r="K656" t="n">
        <v>57.72</v>
      </c>
      <c r="L656" t="n">
        <v>4.75</v>
      </c>
      <c r="M656" t="n">
        <v>40</v>
      </c>
      <c r="N656" t="n">
        <v>56.67</v>
      </c>
      <c r="O656" t="n">
        <v>29728.63</v>
      </c>
      <c r="P656" t="n">
        <v>269.44</v>
      </c>
      <c r="Q656" t="n">
        <v>1319.3</v>
      </c>
      <c r="R656" t="n">
        <v>99.72</v>
      </c>
      <c r="S656" t="n">
        <v>59.92</v>
      </c>
      <c r="T656" t="n">
        <v>19652.72</v>
      </c>
      <c r="U656" t="n">
        <v>0.6</v>
      </c>
      <c r="V656" t="n">
        <v>0.92</v>
      </c>
      <c r="W656" t="n">
        <v>0.23</v>
      </c>
      <c r="X656" t="n">
        <v>1.2</v>
      </c>
      <c r="Y656" t="n">
        <v>1</v>
      </c>
      <c r="Z656" t="n">
        <v>10</v>
      </c>
    </row>
    <row r="657">
      <c r="A657" t="n">
        <v>16</v>
      </c>
      <c r="B657" t="n">
        <v>120</v>
      </c>
      <c r="C657" t="inlineStr">
        <is>
          <t xml:space="preserve">CONCLUIDO	</t>
        </is>
      </c>
      <c r="D657" t="n">
        <v>4.3607</v>
      </c>
      <c r="E657" t="n">
        <v>22.93</v>
      </c>
      <c r="F657" t="n">
        <v>18.4</v>
      </c>
      <c r="G657" t="n">
        <v>27.6</v>
      </c>
      <c r="H657" t="n">
        <v>0.37</v>
      </c>
      <c r="I657" t="n">
        <v>40</v>
      </c>
      <c r="J657" t="n">
        <v>239.58</v>
      </c>
      <c r="K657" t="n">
        <v>57.72</v>
      </c>
      <c r="L657" t="n">
        <v>5</v>
      </c>
      <c r="M657" t="n">
        <v>38</v>
      </c>
      <c r="N657" t="n">
        <v>56.86</v>
      </c>
      <c r="O657" t="n">
        <v>29782.33</v>
      </c>
      <c r="P657" t="n">
        <v>266.95</v>
      </c>
      <c r="Q657" t="n">
        <v>1319.15</v>
      </c>
      <c r="R657" t="n">
        <v>97.25</v>
      </c>
      <c r="S657" t="n">
        <v>59.92</v>
      </c>
      <c r="T657" t="n">
        <v>18430.37</v>
      </c>
      <c r="U657" t="n">
        <v>0.62</v>
      </c>
      <c r="V657" t="n">
        <v>0.92</v>
      </c>
      <c r="W657" t="n">
        <v>0.23</v>
      </c>
      <c r="X657" t="n">
        <v>1.12</v>
      </c>
      <c r="Y657" t="n">
        <v>1</v>
      </c>
      <c r="Z657" t="n">
        <v>10</v>
      </c>
    </row>
    <row r="658">
      <c r="A658" t="n">
        <v>17</v>
      </c>
      <c r="B658" t="n">
        <v>120</v>
      </c>
      <c r="C658" t="inlineStr">
        <is>
          <t xml:space="preserve">CONCLUIDO	</t>
        </is>
      </c>
      <c r="D658" t="n">
        <v>4.3871</v>
      </c>
      <c r="E658" t="n">
        <v>22.79</v>
      </c>
      <c r="F658" t="n">
        <v>18.35</v>
      </c>
      <c r="G658" t="n">
        <v>28.98</v>
      </c>
      <c r="H658" t="n">
        <v>0.39</v>
      </c>
      <c r="I658" t="n">
        <v>38</v>
      </c>
      <c r="J658" t="n">
        <v>240.02</v>
      </c>
      <c r="K658" t="n">
        <v>57.72</v>
      </c>
      <c r="L658" t="n">
        <v>5.25</v>
      </c>
      <c r="M658" t="n">
        <v>36</v>
      </c>
      <c r="N658" t="n">
        <v>57.04</v>
      </c>
      <c r="O658" t="n">
        <v>29836.09</v>
      </c>
      <c r="P658" t="n">
        <v>265.02</v>
      </c>
      <c r="Q658" t="n">
        <v>1319.14</v>
      </c>
      <c r="R658" t="n">
        <v>95.73999999999999</v>
      </c>
      <c r="S658" t="n">
        <v>59.92</v>
      </c>
      <c r="T658" t="n">
        <v>17685.04</v>
      </c>
      <c r="U658" t="n">
        <v>0.63</v>
      </c>
      <c r="V658" t="n">
        <v>0.93</v>
      </c>
      <c r="W658" t="n">
        <v>0.23</v>
      </c>
      <c r="X658" t="n">
        <v>1.08</v>
      </c>
      <c r="Y658" t="n">
        <v>1</v>
      </c>
      <c r="Z658" t="n">
        <v>10</v>
      </c>
    </row>
    <row r="659">
      <c r="A659" t="n">
        <v>18</v>
      </c>
      <c r="B659" t="n">
        <v>120</v>
      </c>
      <c r="C659" t="inlineStr">
        <is>
          <t xml:space="preserve">CONCLUIDO	</t>
        </is>
      </c>
      <c r="D659" t="n">
        <v>4.4191</v>
      </c>
      <c r="E659" t="n">
        <v>22.63</v>
      </c>
      <c r="F659" t="n">
        <v>18.28</v>
      </c>
      <c r="G659" t="n">
        <v>30.47</v>
      </c>
      <c r="H659" t="n">
        <v>0.41</v>
      </c>
      <c r="I659" t="n">
        <v>36</v>
      </c>
      <c r="J659" t="n">
        <v>240.45</v>
      </c>
      <c r="K659" t="n">
        <v>57.72</v>
      </c>
      <c r="L659" t="n">
        <v>5.5</v>
      </c>
      <c r="M659" t="n">
        <v>34</v>
      </c>
      <c r="N659" t="n">
        <v>57.23</v>
      </c>
      <c r="O659" t="n">
        <v>29890.04</v>
      </c>
      <c r="P659" t="n">
        <v>263.13</v>
      </c>
      <c r="Q659" t="n">
        <v>1319.3</v>
      </c>
      <c r="R659" t="n">
        <v>93.34</v>
      </c>
      <c r="S659" t="n">
        <v>59.92</v>
      </c>
      <c r="T659" t="n">
        <v>16494.1</v>
      </c>
      <c r="U659" t="n">
        <v>0.64</v>
      </c>
      <c r="V659" t="n">
        <v>0.93</v>
      </c>
      <c r="W659" t="n">
        <v>0.22</v>
      </c>
      <c r="X659" t="n">
        <v>1</v>
      </c>
      <c r="Y659" t="n">
        <v>1</v>
      </c>
      <c r="Z659" t="n">
        <v>10</v>
      </c>
    </row>
    <row r="660">
      <c r="A660" t="n">
        <v>19</v>
      </c>
      <c r="B660" t="n">
        <v>120</v>
      </c>
      <c r="C660" t="inlineStr">
        <is>
          <t xml:space="preserve">CONCLUIDO	</t>
        </is>
      </c>
      <c r="D660" t="n">
        <v>4.4498</v>
      </c>
      <c r="E660" t="n">
        <v>22.47</v>
      </c>
      <c r="F660" t="n">
        <v>18.21</v>
      </c>
      <c r="G660" t="n">
        <v>32.14</v>
      </c>
      <c r="H660" t="n">
        <v>0.42</v>
      </c>
      <c r="I660" t="n">
        <v>34</v>
      </c>
      <c r="J660" t="n">
        <v>240.89</v>
      </c>
      <c r="K660" t="n">
        <v>57.72</v>
      </c>
      <c r="L660" t="n">
        <v>5.75</v>
      </c>
      <c r="M660" t="n">
        <v>32</v>
      </c>
      <c r="N660" t="n">
        <v>57.42</v>
      </c>
      <c r="O660" t="n">
        <v>29943.94</v>
      </c>
      <c r="P660" t="n">
        <v>261.01</v>
      </c>
      <c r="Q660" t="n">
        <v>1319.28</v>
      </c>
      <c r="R660" t="n">
        <v>91.17</v>
      </c>
      <c r="S660" t="n">
        <v>59.92</v>
      </c>
      <c r="T660" t="n">
        <v>15418.28</v>
      </c>
      <c r="U660" t="n">
        <v>0.66</v>
      </c>
      <c r="V660" t="n">
        <v>0.93</v>
      </c>
      <c r="W660" t="n">
        <v>0.22</v>
      </c>
      <c r="X660" t="n">
        <v>0.9399999999999999</v>
      </c>
      <c r="Y660" t="n">
        <v>1</v>
      </c>
      <c r="Z660" t="n">
        <v>10</v>
      </c>
    </row>
    <row r="661">
      <c r="A661" t="n">
        <v>20</v>
      </c>
      <c r="B661" t="n">
        <v>120</v>
      </c>
      <c r="C661" t="inlineStr">
        <is>
          <t xml:space="preserve">CONCLUIDO	</t>
        </is>
      </c>
      <c r="D661" t="n">
        <v>4.4795</v>
      </c>
      <c r="E661" t="n">
        <v>22.32</v>
      </c>
      <c r="F661" t="n">
        <v>18.16</v>
      </c>
      <c r="G661" t="n">
        <v>34.05</v>
      </c>
      <c r="H661" t="n">
        <v>0.44</v>
      </c>
      <c r="I661" t="n">
        <v>32</v>
      </c>
      <c r="J661" t="n">
        <v>241.33</v>
      </c>
      <c r="K661" t="n">
        <v>57.72</v>
      </c>
      <c r="L661" t="n">
        <v>6</v>
      </c>
      <c r="M661" t="n">
        <v>30</v>
      </c>
      <c r="N661" t="n">
        <v>57.6</v>
      </c>
      <c r="O661" t="n">
        <v>29997.9</v>
      </c>
      <c r="P661" t="n">
        <v>258.69</v>
      </c>
      <c r="Q661" t="n">
        <v>1319.12</v>
      </c>
      <c r="R661" t="n">
        <v>89.2</v>
      </c>
      <c r="S661" t="n">
        <v>59.92</v>
      </c>
      <c r="T661" t="n">
        <v>14445.83</v>
      </c>
      <c r="U661" t="n">
        <v>0.67</v>
      </c>
      <c r="V661" t="n">
        <v>0.9399999999999999</v>
      </c>
      <c r="W661" t="n">
        <v>0.22</v>
      </c>
      <c r="X661" t="n">
        <v>0.88</v>
      </c>
      <c r="Y661" t="n">
        <v>1</v>
      </c>
      <c r="Z661" t="n">
        <v>10</v>
      </c>
    </row>
    <row r="662">
      <c r="A662" t="n">
        <v>21</v>
      </c>
      <c r="B662" t="n">
        <v>120</v>
      </c>
      <c r="C662" t="inlineStr">
        <is>
          <t xml:space="preserve">CONCLUIDO	</t>
        </is>
      </c>
      <c r="D662" t="n">
        <v>4.4944</v>
      </c>
      <c r="E662" t="n">
        <v>22.25</v>
      </c>
      <c r="F662" t="n">
        <v>18.13</v>
      </c>
      <c r="G662" t="n">
        <v>35.09</v>
      </c>
      <c r="H662" t="n">
        <v>0.46</v>
      </c>
      <c r="I662" t="n">
        <v>31</v>
      </c>
      <c r="J662" t="n">
        <v>241.77</v>
      </c>
      <c r="K662" t="n">
        <v>57.72</v>
      </c>
      <c r="L662" t="n">
        <v>6.25</v>
      </c>
      <c r="M662" t="n">
        <v>29</v>
      </c>
      <c r="N662" t="n">
        <v>57.79</v>
      </c>
      <c r="O662" t="n">
        <v>30051.93</v>
      </c>
      <c r="P662" t="n">
        <v>256.95</v>
      </c>
      <c r="Q662" t="n">
        <v>1319.17</v>
      </c>
      <c r="R662" t="n">
        <v>88.26000000000001</v>
      </c>
      <c r="S662" t="n">
        <v>59.92</v>
      </c>
      <c r="T662" t="n">
        <v>13978.66</v>
      </c>
      <c r="U662" t="n">
        <v>0.68</v>
      </c>
      <c r="V662" t="n">
        <v>0.9399999999999999</v>
      </c>
      <c r="W662" t="n">
        <v>0.21</v>
      </c>
      <c r="X662" t="n">
        <v>0.85</v>
      </c>
      <c r="Y662" t="n">
        <v>1</v>
      </c>
      <c r="Z662" t="n">
        <v>10</v>
      </c>
    </row>
    <row r="663">
      <c r="A663" t="n">
        <v>22</v>
      </c>
      <c r="B663" t="n">
        <v>120</v>
      </c>
      <c r="C663" t="inlineStr">
        <is>
          <t xml:space="preserve">CONCLUIDO	</t>
        </is>
      </c>
      <c r="D663" t="n">
        <v>4.5127</v>
      </c>
      <c r="E663" t="n">
        <v>22.16</v>
      </c>
      <c r="F663" t="n">
        <v>18.08</v>
      </c>
      <c r="G663" t="n">
        <v>36.17</v>
      </c>
      <c r="H663" t="n">
        <v>0.48</v>
      </c>
      <c r="I663" t="n">
        <v>30</v>
      </c>
      <c r="J663" t="n">
        <v>242.2</v>
      </c>
      <c r="K663" t="n">
        <v>57.72</v>
      </c>
      <c r="L663" t="n">
        <v>6.5</v>
      </c>
      <c r="M663" t="n">
        <v>28</v>
      </c>
      <c r="N663" t="n">
        <v>57.98</v>
      </c>
      <c r="O663" t="n">
        <v>30106.03</v>
      </c>
      <c r="P663" t="n">
        <v>255.42</v>
      </c>
      <c r="Q663" t="n">
        <v>1319.1</v>
      </c>
      <c r="R663" t="n">
        <v>86.86</v>
      </c>
      <c r="S663" t="n">
        <v>59.92</v>
      </c>
      <c r="T663" t="n">
        <v>13287.39</v>
      </c>
      <c r="U663" t="n">
        <v>0.6899999999999999</v>
      </c>
      <c r="V663" t="n">
        <v>0.9399999999999999</v>
      </c>
      <c r="W663" t="n">
        <v>0.21</v>
      </c>
      <c r="X663" t="n">
        <v>0.8100000000000001</v>
      </c>
      <c r="Y663" t="n">
        <v>1</v>
      </c>
      <c r="Z663" t="n">
        <v>10</v>
      </c>
    </row>
    <row r="664">
      <c r="A664" t="n">
        <v>23</v>
      </c>
      <c r="B664" t="n">
        <v>120</v>
      </c>
      <c r="C664" t="inlineStr">
        <is>
          <t xml:space="preserve">CONCLUIDO	</t>
        </is>
      </c>
      <c r="D664" t="n">
        <v>4.5436</v>
      </c>
      <c r="E664" t="n">
        <v>22.01</v>
      </c>
      <c r="F664" t="n">
        <v>18.02</v>
      </c>
      <c r="G664" t="n">
        <v>38.62</v>
      </c>
      <c r="H664" t="n">
        <v>0.49</v>
      </c>
      <c r="I664" t="n">
        <v>28</v>
      </c>
      <c r="J664" t="n">
        <v>242.64</v>
      </c>
      <c r="K664" t="n">
        <v>57.72</v>
      </c>
      <c r="L664" t="n">
        <v>6.75</v>
      </c>
      <c r="M664" t="n">
        <v>26</v>
      </c>
      <c r="N664" t="n">
        <v>58.17</v>
      </c>
      <c r="O664" t="n">
        <v>30160.2</v>
      </c>
      <c r="P664" t="n">
        <v>253.56</v>
      </c>
      <c r="Q664" t="n">
        <v>1319.09</v>
      </c>
      <c r="R664" t="n">
        <v>84.84</v>
      </c>
      <c r="S664" t="n">
        <v>59.92</v>
      </c>
      <c r="T664" t="n">
        <v>12283.39</v>
      </c>
      <c r="U664" t="n">
        <v>0.71</v>
      </c>
      <c r="V664" t="n">
        <v>0.9399999999999999</v>
      </c>
      <c r="W664" t="n">
        <v>0.21</v>
      </c>
      <c r="X664" t="n">
        <v>0.75</v>
      </c>
      <c r="Y664" t="n">
        <v>1</v>
      </c>
      <c r="Z664" t="n">
        <v>10</v>
      </c>
    </row>
    <row r="665">
      <c r="A665" t="n">
        <v>24</v>
      </c>
      <c r="B665" t="n">
        <v>120</v>
      </c>
      <c r="C665" t="inlineStr">
        <is>
          <t xml:space="preserve">CONCLUIDO	</t>
        </is>
      </c>
      <c r="D665" t="n">
        <v>4.5853</v>
      </c>
      <c r="E665" t="n">
        <v>21.81</v>
      </c>
      <c r="F665" t="n">
        <v>17.87</v>
      </c>
      <c r="G665" t="n">
        <v>39.71</v>
      </c>
      <c r="H665" t="n">
        <v>0.51</v>
      </c>
      <c r="I665" t="n">
        <v>27</v>
      </c>
      <c r="J665" t="n">
        <v>243.08</v>
      </c>
      <c r="K665" t="n">
        <v>57.72</v>
      </c>
      <c r="L665" t="n">
        <v>7</v>
      </c>
      <c r="M665" t="n">
        <v>25</v>
      </c>
      <c r="N665" t="n">
        <v>58.36</v>
      </c>
      <c r="O665" t="n">
        <v>30214.44</v>
      </c>
      <c r="P665" t="n">
        <v>249.3</v>
      </c>
      <c r="Q665" t="n">
        <v>1319.08</v>
      </c>
      <c r="R665" t="n">
        <v>79.73999999999999</v>
      </c>
      <c r="S665" t="n">
        <v>59.92</v>
      </c>
      <c r="T665" t="n">
        <v>9740.77</v>
      </c>
      <c r="U665" t="n">
        <v>0.75</v>
      </c>
      <c r="V665" t="n">
        <v>0.95</v>
      </c>
      <c r="W665" t="n">
        <v>0.2</v>
      </c>
      <c r="X665" t="n">
        <v>0.59</v>
      </c>
      <c r="Y665" t="n">
        <v>1</v>
      </c>
      <c r="Z665" t="n">
        <v>10</v>
      </c>
    </row>
    <row r="666">
      <c r="A666" t="n">
        <v>25</v>
      </c>
      <c r="B666" t="n">
        <v>120</v>
      </c>
      <c r="C666" t="inlineStr">
        <is>
          <t xml:space="preserve">CONCLUIDO	</t>
        </is>
      </c>
      <c r="D666" t="n">
        <v>4.5554</v>
      </c>
      <c r="E666" t="n">
        <v>21.95</v>
      </c>
      <c r="F666" t="n">
        <v>18.06</v>
      </c>
      <c r="G666" t="n">
        <v>41.67</v>
      </c>
      <c r="H666" t="n">
        <v>0.53</v>
      </c>
      <c r="I666" t="n">
        <v>26</v>
      </c>
      <c r="J666" t="n">
        <v>243.52</v>
      </c>
      <c r="K666" t="n">
        <v>57.72</v>
      </c>
      <c r="L666" t="n">
        <v>7.25</v>
      </c>
      <c r="M666" t="n">
        <v>24</v>
      </c>
      <c r="N666" t="n">
        <v>58.55</v>
      </c>
      <c r="O666" t="n">
        <v>30268.74</v>
      </c>
      <c r="P666" t="n">
        <v>251.83</v>
      </c>
      <c r="Q666" t="n">
        <v>1319.08</v>
      </c>
      <c r="R666" t="n">
        <v>86.97</v>
      </c>
      <c r="S666" t="n">
        <v>59.92</v>
      </c>
      <c r="T666" t="n">
        <v>13357.71</v>
      </c>
      <c r="U666" t="n">
        <v>0.6899999999999999</v>
      </c>
      <c r="V666" t="n">
        <v>0.9399999999999999</v>
      </c>
      <c r="W666" t="n">
        <v>0.19</v>
      </c>
      <c r="X666" t="n">
        <v>0.78</v>
      </c>
      <c r="Y666" t="n">
        <v>1</v>
      </c>
      <c r="Z666" t="n">
        <v>10</v>
      </c>
    </row>
    <row r="667">
      <c r="A667" t="n">
        <v>26</v>
      </c>
      <c r="B667" t="n">
        <v>120</v>
      </c>
      <c r="C667" t="inlineStr">
        <is>
          <t xml:space="preserve">CONCLUIDO	</t>
        </is>
      </c>
      <c r="D667" t="n">
        <v>4.5808</v>
      </c>
      <c r="E667" t="n">
        <v>21.83</v>
      </c>
      <c r="F667" t="n">
        <v>17.98</v>
      </c>
      <c r="G667" t="n">
        <v>43.16</v>
      </c>
      <c r="H667" t="n">
        <v>0.55</v>
      </c>
      <c r="I667" t="n">
        <v>25</v>
      </c>
      <c r="J667" t="n">
        <v>243.96</v>
      </c>
      <c r="K667" t="n">
        <v>57.72</v>
      </c>
      <c r="L667" t="n">
        <v>7.5</v>
      </c>
      <c r="M667" t="n">
        <v>23</v>
      </c>
      <c r="N667" t="n">
        <v>58.74</v>
      </c>
      <c r="O667" t="n">
        <v>30323.11</v>
      </c>
      <c r="P667" t="n">
        <v>249.73</v>
      </c>
      <c r="Q667" t="n">
        <v>1319.09</v>
      </c>
      <c r="R667" t="n">
        <v>83.72</v>
      </c>
      <c r="S667" t="n">
        <v>59.92</v>
      </c>
      <c r="T667" t="n">
        <v>11738.13</v>
      </c>
      <c r="U667" t="n">
        <v>0.72</v>
      </c>
      <c r="V667" t="n">
        <v>0.9399999999999999</v>
      </c>
      <c r="W667" t="n">
        <v>0.2</v>
      </c>
      <c r="X667" t="n">
        <v>0.71</v>
      </c>
      <c r="Y667" t="n">
        <v>1</v>
      </c>
      <c r="Z667" t="n">
        <v>10</v>
      </c>
    </row>
    <row r="668">
      <c r="A668" t="n">
        <v>27</v>
      </c>
      <c r="B668" t="n">
        <v>120</v>
      </c>
      <c r="C668" t="inlineStr">
        <is>
          <t xml:space="preserve">CONCLUIDO	</t>
        </is>
      </c>
      <c r="D668" t="n">
        <v>4.5972</v>
      </c>
      <c r="E668" t="n">
        <v>21.75</v>
      </c>
      <c r="F668" t="n">
        <v>17.95</v>
      </c>
      <c r="G668" t="n">
        <v>44.88</v>
      </c>
      <c r="H668" t="n">
        <v>0.5600000000000001</v>
      </c>
      <c r="I668" t="n">
        <v>24</v>
      </c>
      <c r="J668" t="n">
        <v>244.41</v>
      </c>
      <c r="K668" t="n">
        <v>57.72</v>
      </c>
      <c r="L668" t="n">
        <v>7.75</v>
      </c>
      <c r="M668" t="n">
        <v>22</v>
      </c>
      <c r="N668" t="n">
        <v>58.93</v>
      </c>
      <c r="O668" t="n">
        <v>30377.55</v>
      </c>
      <c r="P668" t="n">
        <v>247.11</v>
      </c>
      <c r="Q668" t="n">
        <v>1319.08</v>
      </c>
      <c r="R668" t="n">
        <v>82.63</v>
      </c>
      <c r="S668" t="n">
        <v>59.92</v>
      </c>
      <c r="T668" t="n">
        <v>11201.33</v>
      </c>
      <c r="U668" t="n">
        <v>0.73</v>
      </c>
      <c r="V668" t="n">
        <v>0.95</v>
      </c>
      <c r="W668" t="n">
        <v>0.2</v>
      </c>
      <c r="X668" t="n">
        <v>0.67</v>
      </c>
      <c r="Y668" t="n">
        <v>1</v>
      </c>
      <c r="Z668" t="n">
        <v>10</v>
      </c>
    </row>
    <row r="669">
      <c r="A669" t="n">
        <v>28</v>
      </c>
      <c r="B669" t="n">
        <v>120</v>
      </c>
      <c r="C669" t="inlineStr">
        <is>
          <t xml:space="preserve">CONCLUIDO	</t>
        </is>
      </c>
      <c r="D669" t="n">
        <v>4.6148</v>
      </c>
      <c r="E669" t="n">
        <v>21.67</v>
      </c>
      <c r="F669" t="n">
        <v>17.91</v>
      </c>
      <c r="G669" t="n">
        <v>46.73</v>
      </c>
      <c r="H669" t="n">
        <v>0.58</v>
      </c>
      <c r="I669" t="n">
        <v>23</v>
      </c>
      <c r="J669" t="n">
        <v>244.85</v>
      </c>
      <c r="K669" t="n">
        <v>57.72</v>
      </c>
      <c r="L669" t="n">
        <v>8</v>
      </c>
      <c r="M669" t="n">
        <v>21</v>
      </c>
      <c r="N669" t="n">
        <v>59.12</v>
      </c>
      <c r="O669" t="n">
        <v>30432.06</v>
      </c>
      <c r="P669" t="n">
        <v>245.5</v>
      </c>
      <c r="Q669" t="n">
        <v>1319.1</v>
      </c>
      <c r="R669" t="n">
        <v>81.40000000000001</v>
      </c>
      <c r="S669" t="n">
        <v>59.92</v>
      </c>
      <c r="T669" t="n">
        <v>10588.23</v>
      </c>
      <c r="U669" t="n">
        <v>0.74</v>
      </c>
      <c r="V669" t="n">
        <v>0.95</v>
      </c>
      <c r="W669" t="n">
        <v>0.2</v>
      </c>
      <c r="X669" t="n">
        <v>0.64</v>
      </c>
      <c r="Y669" t="n">
        <v>1</v>
      </c>
      <c r="Z669" t="n">
        <v>10</v>
      </c>
    </row>
    <row r="670">
      <c r="A670" t="n">
        <v>29</v>
      </c>
      <c r="B670" t="n">
        <v>120</v>
      </c>
      <c r="C670" t="inlineStr">
        <is>
          <t xml:space="preserve">CONCLUIDO	</t>
        </is>
      </c>
      <c r="D670" t="n">
        <v>4.6137</v>
      </c>
      <c r="E670" t="n">
        <v>21.67</v>
      </c>
      <c r="F670" t="n">
        <v>17.92</v>
      </c>
      <c r="G670" t="n">
        <v>46.74</v>
      </c>
      <c r="H670" t="n">
        <v>0.6</v>
      </c>
      <c r="I670" t="n">
        <v>23</v>
      </c>
      <c r="J670" t="n">
        <v>245.29</v>
      </c>
      <c r="K670" t="n">
        <v>57.72</v>
      </c>
      <c r="L670" t="n">
        <v>8.25</v>
      </c>
      <c r="M670" t="n">
        <v>21</v>
      </c>
      <c r="N670" t="n">
        <v>59.32</v>
      </c>
      <c r="O670" t="n">
        <v>30486.64</v>
      </c>
      <c r="P670" t="n">
        <v>244.74</v>
      </c>
      <c r="Q670" t="n">
        <v>1319.08</v>
      </c>
      <c r="R670" t="n">
        <v>81.53</v>
      </c>
      <c r="S670" t="n">
        <v>59.92</v>
      </c>
      <c r="T670" t="n">
        <v>10657.06</v>
      </c>
      <c r="U670" t="n">
        <v>0.73</v>
      </c>
      <c r="V670" t="n">
        <v>0.95</v>
      </c>
      <c r="W670" t="n">
        <v>0.2</v>
      </c>
      <c r="X670" t="n">
        <v>0.64</v>
      </c>
      <c r="Y670" t="n">
        <v>1</v>
      </c>
      <c r="Z670" t="n">
        <v>10</v>
      </c>
    </row>
    <row r="671">
      <c r="A671" t="n">
        <v>30</v>
      </c>
      <c r="B671" t="n">
        <v>120</v>
      </c>
      <c r="C671" t="inlineStr">
        <is>
          <t xml:space="preserve">CONCLUIDO	</t>
        </is>
      </c>
      <c r="D671" t="n">
        <v>4.6324</v>
      </c>
      <c r="E671" t="n">
        <v>21.59</v>
      </c>
      <c r="F671" t="n">
        <v>17.88</v>
      </c>
      <c r="G671" t="n">
        <v>48.75</v>
      </c>
      <c r="H671" t="n">
        <v>0.62</v>
      </c>
      <c r="I671" t="n">
        <v>22</v>
      </c>
      <c r="J671" t="n">
        <v>245.73</v>
      </c>
      <c r="K671" t="n">
        <v>57.72</v>
      </c>
      <c r="L671" t="n">
        <v>8.5</v>
      </c>
      <c r="M671" t="n">
        <v>20</v>
      </c>
      <c r="N671" t="n">
        <v>59.51</v>
      </c>
      <c r="O671" t="n">
        <v>30541.29</v>
      </c>
      <c r="P671" t="n">
        <v>242.99</v>
      </c>
      <c r="Q671" t="n">
        <v>1319.08</v>
      </c>
      <c r="R671" t="n">
        <v>80.12</v>
      </c>
      <c r="S671" t="n">
        <v>59.92</v>
      </c>
      <c r="T671" t="n">
        <v>9955.67</v>
      </c>
      <c r="U671" t="n">
        <v>0.75</v>
      </c>
      <c r="V671" t="n">
        <v>0.95</v>
      </c>
      <c r="W671" t="n">
        <v>0.2</v>
      </c>
      <c r="X671" t="n">
        <v>0.6</v>
      </c>
      <c r="Y671" t="n">
        <v>1</v>
      </c>
      <c r="Z671" t="n">
        <v>10</v>
      </c>
    </row>
    <row r="672">
      <c r="A672" t="n">
        <v>31</v>
      </c>
      <c r="B672" t="n">
        <v>120</v>
      </c>
      <c r="C672" t="inlineStr">
        <is>
          <t xml:space="preserve">CONCLUIDO	</t>
        </is>
      </c>
      <c r="D672" t="n">
        <v>4.6489</v>
      </c>
      <c r="E672" t="n">
        <v>21.51</v>
      </c>
      <c r="F672" t="n">
        <v>17.84</v>
      </c>
      <c r="G672" t="n">
        <v>50.98</v>
      </c>
      <c r="H672" t="n">
        <v>0.63</v>
      </c>
      <c r="I672" t="n">
        <v>21</v>
      </c>
      <c r="J672" t="n">
        <v>246.18</v>
      </c>
      <c r="K672" t="n">
        <v>57.72</v>
      </c>
      <c r="L672" t="n">
        <v>8.75</v>
      </c>
      <c r="M672" t="n">
        <v>19</v>
      </c>
      <c r="N672" t="n">
        <v>59.7</v>
      </c>
      <c r="O672" t="n">
        <v>30596.01</v>
      </c>
      <c r="P672" t="n">
        <v>241.69</v>
      </c>
      <c r="Q672" t="n">
        <v>1319.14</v>
      </c>
      <c r="R672" t="n">
        <v>79.15000000000001</v>
      </c>
      <c r="S672" t="n">
        <v>59.92</v>
      </c>
      <c r="T672" t="n">
        <v>9473.290000000001</v>
      </c>
      <c r="U672" t="n">
        <v>0.76</v>
      </c>
      <c r="V672" t="n">
        <v>0.95</v>
      </c>
      <c r="W672" t="n">
        <v>0.2</v>
      </c>
      <c r="X672" t="n">
        <v>0.57</v>
      </c>
      <c r="Y672" t="n">
        <v>1</v>
      </c>
      <c r="Z672" t="n">
        <v>10</v>
      </c>
    </row>
    <row r="673">
      <c r="A673" t="n">
        <v>32</v>
      </c>
      <c r="B673" t="n">
        <v>120</v>
      </c>
      <c r="C673" t="inlineStr">
        <is>
          <t xml:space="preserve">CONCLUIDO	</t>
        </is>
      </c>
      <c r="D673" t="n">
        <v>4.6679</v>
      </c>
      <c r="E673" t="n">
        <v>21.42</v>
      </c>
      <c r="F673" t="n">
        <v>17.8</v>
      </c>
      <c r="G673" t="n">
        <v>53.41</v>
      </c>
      <c r="H673" t="n">
        <v>0.65</v>
      </c>
      <c r="I673" t="n">
        <v>20</v>
      </c>
      <c r="J673" t="n">
        <v>246.62</v>
      </c>
      <c r="K673" t="n">
        <v>57.72</v>
      </c>
      <c r="L673" t="n">
        <v>9</v>
      </c>
      <c r="M673" t="n">
        <v>18</v>
      </c>
      <c r="N673" t="n">
        <v>59.9</v>
      </c>
      <c r="O673" t="n">
        <v>30650.8</v>
      </c>
      <c r="P673" t="n">
        <v>238.95</v>
      </c>
      <c r="Q673" t="n">
        <v>1319.15</v>
      </c>
      <c r="R673" t="n">
        <v>77.67</v>
      </c>
      <c r="S673" t="n">
        <v>59.92</v>
      </c>
      <c r="T673" t="n">
        <v>8741.610000000001</v>
      </c>
      <c r="U673" t="n">
        <v>0.77</v>
      </c>
      <c r="V673" t="n">
        <v>0.95</v>
      </c>
      <c r="W673" t="n">
        <v>0.2</v>
      </c>
      <c r="X673" t="n">
        <v>0.53</v>
      </c>
      <c r="Y673" t="n">
        <v>1</v>
      </c>
      <c r="Z673" t="n">
        <v>10</v>
      </c>
    </row>
    <row r="674">
      <c r="A674" t="n">
        <v>33</v>
      </c>
      <c r="B674" t="n">
        <v>120</v>
      </c>
      <c r="C674" t="inlineStr">
        <is>
          <t xml:space="preserve">CONCLUIDO	</t>
        </is>
      </c>
      <c r="D674" t="n">
        <v>4.6661</v>
      </c>
      <c r="E674" t="n">
        <v>21.43</v>
      </c>
      <c r="F674" t="n">
        <v>17.81</v>
      </c>
      <c r="G674" t="n">
        <v>53.43</v>
      </c>
      <c r="H674" t="n">
        <v>0.67</v>
      </c>
      <c r="I674" t="n">
        <v>20</v>
      </c>
      <c r="J674" t="n">
        <v>247.07</v>
      </c>
      <c r="K674" t="n">
        <v>57.72</v>
      </c>
      <c r="L674" t="n">
        <v>9.25</v>
      </c>
      <c r="M674" t="n">
        <v>18</v>
      </c>
      <c r="N674" t="n">
        <v>60.09</v>
      </c>
      <c r="O674" t="n">
        <v>30705.66</v>
      </c>
      <c r="P674" t="n">
        <v>237.88</v>
      </c>
      <c r="Q674" t="n">
        <v>1319.16</v>
      </c>
      <c r="R674" t="n">
        <v>78.01000000000001</v>
      </c>
      <c r="S674" t="n">
        <v>59.92</v>
      </c>
      <c r="T674" t="n">
        <v>8908.99</v>
      </c>
      <c r="U674" t="n">
        <v>0.77</v>
      </c>
      <c r="V674" t="n">
        <v>0.95</v>
      </c>
      <c r="W674" t="n">
        <v>0.2</v>
      </c>
      <c r="X674" t="n">
        <v>0.53</v>
      </c>
      <c r="Y674" t="n">
        <v>1</v>
      </c>
      <c r="Z674" t="n">
        <v>10</v>
      </c>
    </row>
    <row r="675">
      <c r="A675" t="n">
        <v>34</v>
      </c>
      <c r="B675" t="n">
        <v>120</v>
      </c>
      <c r="C675" t="inlineStr">
        <is>
          <t xml:space="preserve">CONCLUIDO	</t>
        </is>
      </c>
      <c r="D675" t="n">
        <v>4.6851</v>
      </c>
      <c r="E675" t="n">
        <v>21.34</v>
      </c>
      <c r="F675" t="n">
        <v>17.77</v>
      </c>
      <c r="G675" t="n">
        <v>56.12</v>
      </c>
      <c r="H675" t="n">
        <v>0.68</v>
      </c>
      <c r="I675" t="n">
        <v>19</v>
      </c>
      <c r="J675" t="n">
        <v>247.51</v>
      </c>
      <c r="K675" t="n">
        <v>57.72</v>
      </c>
      <c r="L675" t="n">
        <v>9.5</v>
      </c>
      <c r="M675" t="n">
        <v>17</v>
      </c>
      <c r="N675" t="n">
        <v>60.29</v>
      </c>
      <c r="O675" t="n">
        <v>30760.6</v>
      </c>
      <c r="P675" t="n">
        <v>236.17</v>
      </c>
      <c r="Q675" t="n">
        <v>1319.08</v>
      </c>
      <c r="R675" t="n">
        <v>76.63</v>
      </c>
      <c r="S675" t="n">
        <v>59.92</v>
      </c>
      <c r="T675" t="n">
        <v>8225.25</v>
      </c>
      <c r="U675" t="n">
        <v>0.78</v>
      </c>
      <c r="V675" t="n">
        <v>0.96</v>
      </c>
      <c r="W675" t="n">
        <v>0.19</v>
      </c>
      <c r="X675" t="n">
        <v>0.49</v>
      </c>
      <c r="Y675" t="n">
        <v>1</v>
      </c>
      <c r="Z675" t="n">
        <v>10</v>
      </c>
    </row>
    <row r="676">
      <c r="A676" t="n">
        <v>35</v>
      </c>
      <c r="B676" t="n">
        <v>120</v>
      </c>
      <c r="C676" t="inlineStr">
        <is>
          <t xml:space="preserve">CONCLUIDO	</t>
        </is>
      </c>
      <c r="D676" t="n">
        <v>4.6873</v>
      </c>
      <c r="E676" t="n">
        <v>21.33</v>
      </c>
      <c r="F676" t="n">
        <v>17.76</v>
      </c>
      <c r="G676" t="n">
        <v>56.08</v>
      </c>
      <c r="H676" t="n">
        <v>0.7</v>
      </c>
      <c r="I676" t="n">
        <v>19</v>
      </c>
      <c r="J676" t="n">
        <v>247.96</v>
      </c>
      <c r="K676" t="n">
        <v>57.72</v>
      </c>
      <c r="L676" t="n">
        <v>9.75</v>
      </c>
      <c r="M676" t="n">
        <v>17</v>
      </c>
      <c r="N676" t="n">
        <v>60.48</v>
      </c>
      <c r="O676" t="n">
        <v>30815.6</v>
      </c>
      <c r="P676" t="n">
        <v>235.42</v>
      </c>
      <c r="Q676" t="n">
        <v>1319.09</v>
      </c>
      <c r="R676" t="n">
        <v>76.06999999999999</v>
      </c>
      <c r="S676" t="n">
        <v>59.92</v>
      </c>
      <c r="T676" t="n">
        <v>7943.18</v>
      </c>
      <c r="U676" t="n">
        <v>0.79</v>
      </c>
      <c r="V676" t="n">
        <v>0.96</v>
      </c>
      <c r="W676" t="n">
        <v>0.2</v>
      </c>
      <c r="X676" t="n">
        <v>0.48</v>
      </c>
      <c r="Y676" t="n">
        <v>1</v>
      </c>
      <c r="Z676" t="n">
        <v>10</v>
      </c>
    </row>
    <row r="677">
      <c r="A677" t="n">
        <v>36</v>
      </c>
      <c r="B677" t="n">
        <v>120</v>
      </c>
      <c r="C677" t="inlineStr">
        <is>
          <t xml:space="preserve">CONCLUIDO	</t>
        </is>
      </c>
      <c r="D677" t="n">
        <v>4.7068</v>
      </c>
      <c r="E677" t="n">
        <v>21.25</v>
      </c>
      <c r="F677" t="n">
        <v>17.72</v>
      </c>
      <c r="G677" t="n">
        <v>59.06</v>
      </c>
      <c r="H677" t="n">
        <v>0.72</v>
      </c>
      <c r="I677" t="n">
        <v>18</v>
      </c>
      <c r="J677" t="n">
        <v>248.4</v>
      </c>
      <c r="K677" t="n">
        <v>57.72</v>
      </c>
      <c r="L677" t="n">
        <v>10</v>
      </c>
      <c r="M677" t="n">
        <v>16</v>
      </c>
      <c r="N677" t="n">
        <v>60.68</v>
      </c>
      <c r="O677" t="n">
        <v>30870.67</v>
      </c>
      <c r="P677" t="n">
        <v>232.93</v>
      </c>
      <c r="Q677" t="n">
        <v>1319.12</v>
      </c>
      <c r="R677" t="n">
        <v>75.22</v>
      </c>
      <c r="S677" t="n">
        <v>59.92</v>
      </c>
      <c r="T677" t="n">
        <v>7523.41</v>
      </c>
      <c r="U677" t="n">
        <v>0.8</v>
      </c>
      <c r="V677" t="n">
        <v>0.96</v>
      </c>
      <c r="W677" t="n">
        <v>0.18</v>
      </c>
      <c r="X677" t="n">
        <v>0.44</v>
      </c>
      <c r="Y677" t="n">
        <v>1</v>
      </c>
      <c r="Z677" t="n">
        <v>10</v>
      </c>
    </row>
    <row r="678">
      <c r="A678" t="n">
        <v>37</v>
      </c>
      <c r="B678" t="n">
        <v>120</v>
      </c>
      <c r="C678" t="inlineStr">
        <is>
          <t xml:space="preserve">CONCLUIDO	</t>
        </is>
      </c>
      <c r="D678" t="n">
        <v>4.6924</v>
      </c>
      <c r="E678" t="n">
        <v>21.31</v>
      </c>
      <c r="F678" t="n">
        <v>17.78</v>
      </c>
      <c r="G678" t="n">
        <v>59.27</v>
      </c>
      <c r="H678" t="n">
        <v>0.73</v>
      </c>
      <c r="I678" t="n">
        <v>18</v>
      </c>
      <c r="J678" t="n">
        <v>248.85</v>
      </c>
      <c r="K678" t="n">
        <v>57.72</v>
      </c>
      <c r="L678" t="n">
        <v>10.25</v>
      </c>
      <c r="M678" t="n">
        <v>16</v>
      </c>
      <c r="N678" t="n">
        <v>60.88</v>
      </c>
      <c r="O678" t="n">
        <v>30925.82</v>
      </c>
      <c r="P678" t="n">
        <v>232.63</v>
      </c>
      <c r="Q678" t="n">
        <v>1319.1</v>
      </c>
      <c r="R678" t="n">
        <v>77.3</v>
      </c>
      <c r="S678" t="n">
        <v>59.92</v>
      </c>
      <c r="T678" t="n">
        <v>8565.9</v>
      </c>
      <c r="U678" t="n">
        <v>0.78</v>
      </c>
      <c r="V678" t="n">
        <v>0.96</v>
      </c>
      <c r="W678" t="n">
        <v>0.19</v>
      </c>
      <c r="X678" t="n">
        <v>0.51</v>
      </c>
      <c r="Y678" t="n">
        <v>1</v>
      </c>
      <c r="Z678" t="n">
        <v>10</v>
      </c>
    </row>
    <row r="679">
      <c r="A679" t="n">
        <v>38</v>
      </c>
      <c r="B679" t="n">
        <v>120</v>
      </c>
      <c r="C679" t="inlineStr">
        <is>
          <t xml:space="preserve">CONCLUIDO	</t>
        </is>
      </c>
      <c r="D679" t="n">
        <v>4.7096</v>
      </c>
      <c r="E679" t="n">
        <v>21.23</v>
      </c>
      <c r="F679" t="n">
        <v>17.75</v>
      </c>
      <c r="G679" t="n">
        <v>62.65</v>
      </c>
      <c r="H679" t="n">
        <v>0.75</v>
      </c>
      <c r="I679" t="n">
        <v>17</v>
      </c>
      <c r="J679" t="n">
        <v>249.3</v>
      </c>
      <c r="K679" t="n">
        <v>57.72</v>
      </c>
      <c r="L679" t="n">
        <v>10.5</v>
      </c>
      <c r="M679" t="n">
        <v>15</v>
      </c>
      <c r="N679" t="n">
        <v>61.07</v>
      </c>
      <c r="O679" t="n">
        <v>30981.04</v>
      </c>
      <c r="P679" t="n">
        <v>231.29</v>
      </c>
      <c r="Q679" t="n">
        <v>1319.11</v>
      </c>
      <c r="R679" t="n">
        <v>76.08</v>
      </c>
      <c r="S679" t="n">
        <v>59.92</v>
      </c>
      <c r="T679" t="n">
        <v>7960.2</v>
      </c>
      <c r="U679" t="n">
        <v>0.79</v>
      </c>
      <c r="V679" t="n">
        <v>0.96</v>
      </c>
      <c r="W679" t="n">
        <v>0.19</v>
      </c>
      <c r="X679" t="n">
        <v>0.47</v>
      </c>
      <c r="Y679" t="n">
        <v>1</v>
      </c>
      <c r="Z679" t="n">
        <v>10</v>
      </c>
    </row>
    <row r="680">
      <c r="A680" t="n">
        <v>39</v>
      </c>
      <c r="B680" t="n">
        <v>120</v>
      </c>
      <c r="C680" t="inlineStr">
        <is>
          <t xml:space="preserve">CONCLUIDO	</t>
        </is>
      </c>
      <c r="D680" t="n">
        <v>4.7089</v>
      </c>
      <c r="E680" t="n">
        <v>21.24</v>
      </c>
      <c r="F680" t="n">
        <v>17.75</v>
      </c>
      <c r="G680" t="n">
        <v>62.66</v>
      </c>
      <c r="H680" t="n">
        <v>0.77</v>
      </c>
      <c r="I680" t="n">
        <v>17</v>
      </c>
      <c r="J680" t="n">
        <v>249.75</v>
      </c>
      <c r="K680" t="n">
        <v>57.72</v>
      </c>
      <c r="L680" t="n">
        <v>10.75</v>
      </c>
      <c r="M680" t="n">
        <v>15</v>
      </c>
      <c r="N680" t="n">
        <v>61.27</v>
      </c>
      <c r="O680" t="n">
        <v>31036.33</v>
      </c>
      <c r="P680" t="n">
        <v>229.19</v>
      </c>
      <c r="Q680" t="n">
        <v>1319.09</v>
      </c>
      <c r="R680" t="n">
        <v>76.20999999999999</v>
      </c>
      <c r="S680" t="n">
        <v>59.92</v>
      </c>
      <c r="T680" t="n">
        <v>8027.06</v>
      </c>
      <c r="U680" t="n">
        <v>0.79</v>
      </c>
      <c r="V680" t="n">
        <v>0.96</v>
      </c>
      <c r="W680" t="n">
        <v>0.19</v>
      </c>
      <c r="X680" t="n">
        <v>0.48</v>
      </c>
      <c r="Y680" t="n">
        <v>1</v>
      </c>
      <c r="Z680" t="n">
        <v>10</v>
      </c>
    </row>
    <row r="681">
      <c r="A681" t="n">
        <v>40</v>
      </c>
      <c r="B681" t="n">
        <v>120</v>
      </c>
      <c r="C681" t="inlineStr">
        <is>
          <t xml:space="preserve">CONCLUIDO	</t>
        </is>
      </c>
      <c r="D681" t="n">
        <v>4.7302</v>
      </c>
      <c r="E681" t="n">
        <v>21.14</v>
      </c>
      <c r="F681" t="n">
        <v>17.7</v>
      </c>
      <c r="G681" t="n">
        <v>66.39</v>
      </c>
      <c r="H681" t="n">
        <v>0.78</v>
      </c>
      <c r="I681" t="n">
        <v>16</v>
      </c>
      <c r="J681" t="n">
        <v>250.2</v>
      </c>
      <c r="K681" t="n">
        <v>57.72</v>
      </c>
      <c r="L681" t="n">
        <v>11</v>
      </c>
      <c r="M681" t="n">
        <v>14</v>
      </c>
      <c r="N681" t="n">
        <v>61.47</v>
      </c>
      <c r="O681" t="n">
        <v>31091.69</v>
      </c>
      <c r="P681" t="n">
        <v>227.8</v>
      </c>
      <c r="Q681" t="n">
        <v>1319.08</v>
      </c>
      <c r="R681" t="n">
        <v>74.62</v>
      </c>
      <c r="S681" t="n">
        <v>59.92</v>
      </c>
      <c r="T681" t="n">
        <v>7234.83</v>
      </c>
      <c r="U681" t="n">
        <v>0.8</v>
      </c>
      <c r="V681" t="n">
        <v>0.96</v>
      </c>
      <c r="W681" t="n">
        <v>0.19</v>
      </c>
      <c r="X681" t="n">
        <v>0.43</v>
      </c>
      <c r="Y681" t="n">
        <v>1</v>
      </c>
      <c r="Z681" t="n">
        <v>10</v>
      </c>
    </row>
    <row r="682">
      <c r="A682" t="n">
        <v>41</v>
      </c>
      <c r="B682" t="n">
        <v>120</v>
      </c>
      <c r="C682" t="inlineStr">
        <is>
          <t xml:space="preserve">CONCLUIDO	</t>
        </is>
      </c>
      <c r="D682" t="n">
        <v>4.7268</v>
      </c>
      <c r="E682" t="n">
        <v>21.16</v>
      </c>
      <c r="F682" t="n">
        <v>17.72</v>
      </c>
      <c r="G682" t="n">
        <v>66.44</v>
      </c>
      <c r="H682" t="n">
        <v>0.8</v>
      </c>
      <c r="I682" t="n">
        <v>16</v>
      </c>
      <c r="J682" t="n">
        <v>250.65</v>
      </c>
      <c r="K682" t="n">
        <v>57.72</v>
      </c>
      <c r="L682" t="n">
        <v>11.25</v>
      </c>
      <c r="M682" t="n">
        <v>14</v>
      </c>
      <c r="N682" t="n">
        <v>61.67</v>
      </c>
      <c r="O682" t="n">
        <v>31147.12</v>
      </c>
      <c r="P682" t="n">
        <v>225.77</v>
      </c>
      <c r="Q682" t="n">
        <v>1319.17</v>
      </c>
      <c r="R682" t="n">
        <v>75.01000000000001</v>
      </c>
      <c r="S682" t="n">
        <v>59.92</v>
      </c>
      <c r="T682" t="n">
        <v>7429.57</v>
      </c>
      <c r="U682" t="n">
        <v>0.8</v>
      </c>
      <c r="V682" t="n">
        <v>0.96</v>
      </c>
      <c r="W682" t="n">
        <v>0.19</v>
      </c>
      <c r="X682" t="n">
        <v>0.44</v>
      </c>
      <c r="Y682" t="n">
        <v>1</v>
      </c>
      <c r="Z682" t="n">
        <v>10</v>
      </c>
    </row>
    <row r="683">
      <c r="A683" t="n">
        <v>42</v>
      </c>
      <c r="B683" t="n">
        <v>120</v>
      </c>
      <c r="C683" t="inlineStr">
        <is>
          <t xml:space="preserve">CONCLUIDO	</t>
        </is>
      </c>
      <c r="D683" t="n">
        <v>4.7488</v>
      </c>
      <c r="E683" t="n">
        <v>21.06</v>
      </c>
      <c r="F683" t="n">
        <v>17.67</v>
      </c>
      <c r="G683" t="n">
        <v>70.66</v>
      </c>
      <c r="H683" t="n">
        <v>0.8100000000000001</v>
      </c>
      <c r="I683" t="n">
        <v>15</v>
      </c>
      <c r="J683" t="n">
        <v>251.1</v>
      </c>
      <c r="K683" t="n">
        <v>57.72</v>
      </c>
      <c r="L683" t="n">
        <v>11.5</v>
      </c>
      <c r="M683" t="n">
        <v>13</v>
      </c>
      <c r="N683" t="n">
        <v>61.87</v>
      </c>
      <c r="O683" t="n">
        <v>31202.63</v>
      </c>
      <c r="P683" t="n">
        <v>223.82</v>
      </c>
      <c r="Q683" t="n">
        <v>1319.09</v>
      </c>
      <c r="R683" t="n">
        <v>73.23999999999999</v>
      </c>
      <c r="S683" t="n">
        <v>59.92</v>
      </c>
      <c r="T683" t="n">
        <v>6552.21</v>
      </c>
      <c r="U683" t="n">
        <v>0.82</v>
      </c>
      <c r="V683" t="n">
        <v>0.96</v>
      </c>
      <c r="W683" t="n">
        <v>0.19</v>
      </c>
      <c r="X683" t="n">
        <v>0.39</v>
      </c>
      <c r="Y683" t="n">
        <v>1</v>
      </c>
      <c r="Z683" t="n">
        <v>10</v>
      </c>
    </row>
    <row r="684">
      <c r="A684" t="n">
        <v>43</v>
      </c>
      <c r="B684" t="n">
        <v>120</v>
      </c>
      <c r="C684" t="inlineStr">
        <is>
          <t xml:space="preserve">CONCLUIDO	</t>
        </is>
      </c>
      <c r="D684" t="n">
        <v>4.7482</v>
      </c>
      <c r="E684" t="n">
        <v>21.06</v>
      </c>
      <c r="F684" t="n">
        <v>17.67</v>
      </c>
      <c r="G684" t="n">
        <v>70.67</v>
      </c>
      <c r="H684" t="n">
        <v>0.83</v>
      </c>
      <c r="I684" t="n">
        <v>15</v>
      </c>
      <c r="J684" t="n">
        <v>251.55</v>
      </c>
      <c r="K684" t="n">
        <v>57.72</v>
      </c>
      <c r="L684" t="n">
        <v>11.75</v>
      </c>
      <c r="M684" t="n">
        <v>13</v>
      </c>
      <c r="N684" t="n">
        <v>62.07</v>
      </c>
      <c r="O684" t="n">
        <v>31258.21</v>
      </c>
      <c r="P684" t="n">
        <v>223.54</v>
      </c>
      <c r="Q684" t="n">
        <v>1319.11</v>
      </c>
      <c r="R684" t="n">
        <v>73.44</v>
      </c>
      <c r="S684" t="n">
        <v>59.92</v>
      </c>
      <c r="T684" t="n">
        <v>6648.26</v>
      </c>
      <c r="U684" t="n">
        <v>0.82</v>
      </c>
      <c r="V684" t="n">
        <v>0.96</v>
      </c>
      <c r="W684" t="n">
        <v>0.19</v>
      </c>
      <c r="X684" t="n">
        <v>0.39</v>
      </c>
      <c r="Y684" t="n">
        <v>1</v>
      </c>
      <c r="Z684" t="n">
        <v>10</v>
      </c>
    </row>
    <row r="685">
      <c r="A685" t="n">
        <v>44</v>
      </c>
      <c r="B685" t="n">
        <v>120</v>
      </c>
      <c r="C685" t="inlineStr">
        <is>
          <t xml:space="preserve">CONCLUIDO	</t>
        </is>
      </c>
      <c r="D685" t="n">
        <v>4.7482</v>
      </c>
      <c r="E685" t="n">
        <v>21.06</v>
      </c>
      <c r="F685" t="n">
        <v>17.67</v>
      </c>
      <c r="G685" t="n">
        <v>70.67</v>
      </c>
      <c r="H685" t="n">
        <v>0.85</v>
      </c>
      <c r="I685" t="n">
        <v>15</v>
      </c>
      <c r="J685" t="n">
        <v>252</v>
      </c>
      <c r="K685" t="n">
        <v>57.72</v>
      </c>
      <c r="L685" t="n">
        <v>12</v>
      </c>
      <c r="M685" t="n">
        <v>13</v>
      </c>
      <c r="N685" t="n">
        <v>62.27</v>
      </c>
      <c r="O685" t="n">
        <v>31313.87</v>
      </c>
      <c r="P685" t="n">
        <v>219.77</v>
      </c>
      <c r="Q685" t="n">
        <v>1319.08</v>
      </c>
      <c r="R685" t="n">
        <v>73.28</v>
      </c>
      <c r="S685" t="n">
        <v>59.92</v>
      </c>
      <c r="T685" t="n">
        <v>6571.08</v>
      </c>
      <c r="U685" t="n">
        <v>0.82</v>
      </c>
      <c r="V685" t="n">
        <v>0.96</v>
      </c>
      <c r="W685" t="n">
        <v>0.19</v>
      </c>
      <c r="X685" t="n">
        <v>0.39</v>
      </c>
      <c r="Y685" t="n">
        <v>1</v>
      </c>
      <c r="Z685" t="n">
        <v>10</v>
      </c>
    </row>
    <row r="686">
      <c r="A686" t="n">
        <v>45</v>
      </c>
      <c r="B686" t="n">
        <v>120</v>
      </c>
      <c r="C686" t="inlineStr">
        <is>
          <t xml:space="preserve">CONCLUIDO	</t>
        </is>
      </c>
      <c r="D686" t="n">
        <v>4.782</v>
      </c>
      <c r="E686" t="n">
        <v>20.91</v>
      </c>
      <c r="F686" t="n">
        <v>17.57</v>
      </c>
      <c r="G686" t="n">
        <v>75.28</v>
      </c>
      <c r="H686" t="n">
        <v>0.86</v>
      </c>
      <c r="I686" t="n">
        <v>14</v>
      </c>
      <c r="J686" t="n">
        <v>252.45</v>
      </c>
      <c r="K686" t="n">
        <v>57.72</v>
      </c>
      <c r="L686" t="n">
        <v>12.25</v>
      </c>
      <c r="M686" t="n">
        <v>12</v>
      </c>
      <c r="N686" t="n">
        <v>62.48</v>
      </c>
      <c r="O686" t="n">
        <v>31369.6</v>
      </c>
      <c r="P686" t="n">
        <v>217.51</v>
      </c>
      <c r="Q686" t="n">
        <v>1319.12</v>
      </c>
      <c r="R686" t="n">
        <v>69.75</v>
      </c>
      <c r="S686" t="n">
        <v>59.92</v>
      </c>
      <c r="T686" t="n">
        <v>4808.57</v>
      </c>
      <c r="U686" t="n">
        <v>0.86</v>
      </c>
      <c r="V686" t="n">
        <v>0.97</v>
      </c>
      <c r="W686" t="n">
        <v>0.19</v>
      </c>
      <c r="X686" t="n">
        <v>0.29</v>
      </c>
      <c r="Y686" t="n">
        <v>1</v>
      </c>
      <c r="Z686" t="n">
        <v>10</v>
      </c>
    </row>
    <row r="687">
      <c r="A687" t="n">
        <v>46</v>
      </c>
      <c r="B687" t="n">
        <v>120</v>
      </c>
      <c r="C687" t="inlineStr">
        <is>
          <t xml:space="preserve">CONCLUIDO	</t>
        </is>
      </c>
      <c r="D687" t="n">
        <v>4.7507</v>
      </c>
      <c r="E687" t="n">
        <v>21.05</v>
      </c>
      <c r="F687" t="n">
        <v>17.7</v>
      </c>
      <c r="G687" t="n">
        <v>75.87</v>
      </c>
      <c r="H687" t="n">
        <v>0.88</v>
      </c>
      <c r="I687" t="n">
        <v>14</v>
      </c>
      <c r="J687" t="n">
        <v>252.9</v>
      </c>
      <c r="K687" t="n">
        <v>57.72</v>
      </c>
      <c r="L687" t="n">
        <v>12.5</v>
      </c>
      <c r="M687" t="n">
        <v>12</v>
      </c>
      <c r="N687" t="n">
        <v>62.68</v>
      </c>
      <c r="O687" t="n">
        <v>31425.4</v>
      </c>
      <c r="P687" t="n">
        <v>218.52</v>
      </c>
      <c r="Q687" t="n">
        <v>1319.16</v>
      </c>
      <c r="R687" t="n">
        <v>74.84999999999999</v>
      </c>
      <c r="S687" t="n">
        <v>59.92</v>
      </c>
      <c r="T687" t="n">
        <v>7359.55</v>
      </c>
      <c r="U687" t="n">
        <v>0.8</v>
      </c>
      <c r="V687" t="n">
        <v>0.96</v>
      </c>
      <c r="W687" t="n">
        <v>0.18</v>
      </c>
      <c r="X687" t="n">
        <v>0.43</v>
      </c>
      <c r="Y687" t="n">
        <v>1</v>
      </c>
      <c r="Z687" t="n">
        <v>10</v>
      </c>
    </row>
    <row r="688">
      <c r="A688" t="n">
        <v>47</v>
      </c>
      <c r="B688" t="n">
        <v>120</v>
      </c>
      <c r="C688" t="inlineStr">
        <is>
          <t xml:space="preserve">CONCLUIDO	</t>
        </is>
      </c>
      <c r="D688" t="n">
        <v>4.7579</v>
      </c>
      <c r="E688" t="n">
        <v>21.02</v>
      </c>
      <c r="F688" t="n">
        <v>17.67</v>
      </c>
      <c r="G688" t="n">
        <v>75.73</v>
      </c>
      <c r="H688" t="n">
        <v>0.9</v>
      </c>
      <c r="I688" t="n">
        <v>14</v>
      </c>
      <c r="J688" t="n">
        <v>253.35</v>
      </c>
      <c r="K688" t="n">
        <v>57.72</v>
      </c>
      <c r="L688" t="n">
        <v>12.75</v>
      </c>
      <c r="M688" t="n">
        <v>11</v>
      </c>
      <c r="N688" t="n">
        <v>62.88</v>
      </c>
      <c r="O688" t="n">
        <v>31481.28</v>
      </c>
      <c r="P688" t="n">
        <v>215.36</v>
      </c>
      <c r="Q688" t="n">
        <v>1319.08</v>
      </c>
      <c r="R688" t="n">
        <v>73.53</v>
      </c>
      <c r="S688" t="n">
        <v>59.92</v>
      </c>
      <c r="T688" t="n">
        <v>6699.09</v>
      </c>
      <c r="U688" t="n">
        <v>0.8100000000000001</v>
      </c>
      <c r="V688" t="n">
        <v>0.96</v>
      </c>
      <c r="W688" t="n">
        <v>0.19</v>
      </c>
      <c r="X688" t="n">
        <v>0.39</v>
      </c>
      <c r="Y688" t="n">
        <v>1</v>
      </c>
      <c r="Z688" t="n">
        <v>10</v>
      </c>
    </row>
    <row r="689">
      <c r="A689" t="n">
        <v>48</v>
      </c>
      <c r="B689" t="n">
        <v>120</v>
      </c>
      <c r="C689" t="inlineStr">
        <is>
          <t xml:space="preserve">CONCLUIDO	</t>
        </is>
      </c>
      <c r="D689" t="n">
        <v>4.7783</v>
      </c>
      <c r="E689" t="n">
        <v>20.93</v>
      </c>
      <c r="F689" t="n">
        <v>17.63</v>
      </c>
      <c r="G689" t="n">
        <v>81.34999999999999</v>
      </c>
      <c r="H689" t="n">
        <v>0.91</v>
      </c>
      <c r="I689" t="n">
        <v>13</v>
      </c>
      <c r="J689" t="n">
        <v>253.81</v>
      </c>
      <c r="K689" t="n">
        <v>57.72</v>
      </c>
      <c r="L689" t="n">
        <v>13</v>
      </c>
      <c r="M689" t="n">
        <v>11</v>
      </c>
      <c r="N689" t="n">
        <v>63.08</v>
      </c>
      <c r="O689" t="n">
        <v>31537.23</v>
      </c>
      <c r="P689" t="n">
        <v>215.15</v>
      </c>
      <c r="Q689" t="n">
        <v>1319.12</v>
      </c>
      <c r="R689" t="n">
        <v>72.01000000000001</v>
      </c>
      <c r="S689" t="n">
        <v>59.92</v>
      </c>
      <c r="T689" t="n">
        <v>5943.76</v>
      </c>
      <c r="U689" t="n">
        <v>0.83</v>
      </c>
      <c r="V689" t="n">
        <v>0.96</v>
      </c>
      <c r="W689" t="n">
        <v>0.19</v>
      </c>
      <c r="X689" t="n">
        <v>0.35</v>
      </c>
      <c r="Y689" t="n">
        <v>1</v>
      </c>
      <c r="Z689" t="n">
        <v>10</v>
      </c>
    </row>
    <row r="690">
      <c r="A690" t="n">
        <v>49</v>
      </c>
      <c r="B690" t="n">
        <v>120</v>
      </c>
      <c r="C690" t="inlineStr">
        <is>
          <t xml:space="preserve">CONCLUIDO	</t>
        </is>
      </c>
      <c r="D690" t="n">
        <v>4.7791</v>
      </c>
      <c r="E690" t="n">
        <v>20.92</v>
      </c>
      <c r="F690" t="n">
        <v>17.62</v>
      </c>
      <c r="G690" t="n">
        <v>81.34</v>
      </c>
      <c r="H690" t="n">
        <v>0.93</v>
      </c>
      <c r="I690" t="n">
        <v>13</v>
      </c>
      <c r="J690" t="n">
        <v>254.26</v>
      </c>
      <c r="K690" t="n">
        <v>57.72</v>
      </c>
      <c r="L690" t="n">
        <v>13.25</v>
      </c>
      <c r="M690" t="n">
        <v>8</v>
      </c>
      <c r="N690" t="n">
        <v>63.29</v>
      </c>
      <c r="O690" t="n">
        <v>31593.26</v>
      </c>
      <c r="P690" t="n">
        <v>214.02</v>
      </c>
      <c r="Q690" t="n">
        <v>1319.08</v>
      </c>
      <c r="R690" t="n">
        <v>71.78</v>
      </c>
      <c r="S690" t="n">
        <v>59.92</v>
      </c>
      <c r="T690" t="n">
        <v>5827.62</v>
      </c>
      <c r="U690" t="n">
        <v>0.83</v>
      </c>
      <c r="V690" t="n">
        <v>0.96</v>
      </c>
      <c r="W690" t="n">
        <v>0.19</v>
      </c>
      <c r="X690" t="n">
        <v>0.35</v>
      </c>
      <c r="Y690" t="n">
        <v>1</v>
      </c>
      <c r="Z690" t="n">
        <v>10</v>
      </c>
    </row>
    <row r="691">
      <c r="A691" t="n">
        <v>50</v>
      </c>
      <c r="B691" t="n">
        <v>120</v>
      </c>
      <c r="C691" t="inlineStr">
        <is>
          <t xml:space="preserve">CONCLUIDO	</t>
        </is>
      </c>
      <c r="D691" t="n">
        <v>4.7768</v>
      </c>
      <c r="E691" t="n">
        <v>20.93</v>
      </c>
      <c r="F691" t="n">
        <v>17.63</v>
      </c>
      <c r="G691" t="n">
        <v>81.38</v>
      </c>
      <c r="H691" t="n">
        <v>0.9399999999999999</v>
      </c>
      <c r="I691" t="n">
        <v>13</v>
      </c>
      <c r="J691" t="n">
        <v>254.72</v>
      </c>
      <c r="K691" t="n">
        <v>57.72</v>
      </c>
      <c r="L691" t="n">
        <v>13.5</v>
      </c>
      <c r="M691" t="n">
        <v>6</v>
      </c>
      <c r="N691" t="n">
        <v>63.49</v>
      </c>
      <c r="O691" t="n">
        <v>31649.36</v>
      </c>
      <c r="P691" t="n">
        <v>213.06</v>
      </c>
      <c r="Q691" t="n">
        <v>1319.15</v>
      </c>
      <c r="R691" t="n">
        <v>72.02</v>
      </c>
      <c r="S691" t="n">
        <v>59.92</v>
      </c>
      <c r="T691" t="n">
        <v>5952.08</v>
      </c>
      <c r="U691" t="n">
        <v>0.83</v>
      </c>
      <c r="V691" t="n">
        <v>0.96</v>
      </c>
      <c r="W691" t="n">
        <v>0.19</v>
      </c>
      <c r="X691" t="n">
        <v>0.36</v>
      </c>
      <c r="Y691" t="n">
        <v>1</v>
      </c>
      <c r="Z691" t="n">
        <v>10</v>
      </c>
    </row>
    <row r="692">
      <c r="A692" t="n">
        <v>51</v>
      </c>
      <c r="B692" t="n">
        <v>120</v>
      </c>
      <c r="C692" t="inlineStr">
        <is>
          <t xml:space="preserve">CONCLUIDO	</t>
        </is>
      </c>
      <c r="D692" t="n">
        <v>4.7749</v>
      </c>
      <c r="E692" t="n">
        <v>20.94</v>
      </c>
      <c r="F692" t="n">
        <v>17.64</v>
      </c>
      <c r="G692" t="n">
        <v>81.42</v>
      </c>
      <c r="H692" t="n">
        <v>0.96</v>
      </c>
      <c r="I692" t="n">
        <v>13</v>
      </c>
      <c r="J692" t="n">
        <v>255.17</v>
      </c>
      <c r="K692" t="n">
        <v>57.72</v>
      </c>
      <c r="L692" t="n">
        <v>13.75</v>
      </c>
      <c r="M692" t="n">
        <v>5</v>
      </c>
      <c r="N692" t="n">
        <v>63.7</v>
      </c>
      <c r="O692" t="n">
        <v>31705.54</v>
      </c>
      <c r="P692" t="n">
        <v>211.57</v>
      </c>
      <c r="Q692" t="n">
        <v>1319.1</v>
      </c>
      <c r="R692" t="n">
        <v>72.29000000000001</v>
      </c>
      <c r="S692" t="n">
        <v>59.92</v>
      </c>
      <c r="T692" t="n">
        <v>6083.04</v>
      </c>
      <c r="U692" t="n">
        <v>0.83</v>
      </c>
      <c r="V692" t="n">
        <v>0.96</v>
      </c>
      <c r="W692" t="n">
        <v>0.19</v>
      </c>
      <c r="X692" t="n">
        <v>0.36</v>
      </c>
      <c r="Y692" t="n">
        <v>1</v>
      </c>
      <c r="Z692" t="n">
        <v>10</v>
      </c>
    </row>
    <row r="693">
      <c r="A693" t="n">
        <v>52</v>
      </c>
      <c r="B693" t="n">
        <v>120</v>
      </c>
      <c r="C693" t="inlineStr">
        <is>
          <t xml:space="preserve">CONCLUIDO	</t>
        </is>
      </c>
      <c r="D693" t="n">
        <v>4.7973</v>
      </c>
      <c r="E693" t="n">
        <v>20.84</v>
      </c>
      <c r="F693" t="n">
        <v>17.59</v>
      </c>
      <c r="G693" t="n">
        <v>87.95</v>
      </c>
      <c r="H693" t="n">
        <v>0.97</v>
      </c>
      <c r="I693" t="n">
        <v>12</v>
      </c>
      <c r="J693" t="n">
        <v>255.63</v>
      </c>
      <c r="K693" t="n">
        <v>57.72</v>
      </c>
      <c r="L693" t="n">
        <v>14</v>
      </c>
      <c r="M693" t="n">
        <v>2</v>
      </c>
      <c r="N693" t="n">
        <v>63.91</v>
      </c>
      <c r="O693" t="n">
        <v>31761.8</v>
      </c>
      <c r="P693" t="n">
        <v>209.85</v>
      </c>
      <c r="Q693" t="n">
        <v>1319.08</v>
      </c>
      <c r="R693" t="n">
        <v>70.48</v>
      </c>
      <c r="S693" t="n">
        <v>59.92</v>
      </c>
      <c r="T693" t="n">
        <v>5186.03</v>
      </c>
      <c r="U693" t="n">
        <v>0.85</v>
      </c>
      <c r="V693" t="n">
        <v>0.97</v>
      </c>
      <c r="W693" t="n">
        <v>0.19</v>
      </c>
      <c r="X693" t="n">
        <v>0.31</v>
      </c>
      <c r="Y693" t="n">
        <v>1</v>
      </c>
      <c r="Z693" t="n">
        <v>10</v>
      </c>
    </row>
    <row r="694">
      <c r="A694" t="n">
        <v>53</v>
      </c>
      <c r="B694" t="n">
        <v>120</v>
      </c>
      <c r="C694" t="inlineStr">
        <is>
          <t xml:space="preserve">CONCLUIDO	</t>
        </is>
      </c>
      <c r="D694" t="n">
        <v>4.7965</v>
      </c>
      <c r="E694" t="n">
        <v>20.85</v>
      </c>
      <c r="F694" t="n">
        <v>17.59</v>
      </c>
      <c r="G694" t="n">
        <v>87.97</v>
      </c>
      <c r="H694" t="n">
        <v>0.99</v>
      </c>
      <c r="I694" t="n">
        <v>12</v>
      </c>
      <c r="J694" t="n">
        <v>256.09</v>
      </c>
      <c r="K694" t="n">
        <v>57.72</v>
      </c>
      <c r="L694" t="n">
        <v>14.25</v>
      </c>
      <c r="M694" t="n">
        <v>0</v>
      </c>
      <c r="N694" t="n">
        <v>64.11</v>
      </c>
      <c r="O694" t="n">
        <v>31818.13</v>
      </c>
      <c r="P694" t="n">
        <v>210.38</v>
      </c>
      <c r="Q694" t="n">
        <v>1319.14</v>
      </c>
      <c r="R694" t="n">
        <v>70.45999999999999</v>
      </c>
      <c r="S694" t="n">
        <v>59.92</v>
      </c>
      <c r="T694" t="n">
        <v>5173.85</v>
      </c>
      <c r="U694" t="n">
        <v>0.85</v>
      </c>
      <c r="V694" t="n">
        <v>0.97</v>
      </c>
      <c r="W694" t="n">
        <v>0.2</v>
      </c>
      <c r="X694" t="n">
        <v>0.32</v>
      </c>
      <c r="Y694" t="n">
        <v>1</v>
      </c>
      <c r="Z694" t="n">
        <v>10</v>
      </c>
    </row>
    <row r="695">
      <c r="A695" t="n">
        <v>0</v>
      </c>
      <c r="B695" t="n">
        <v>145</v>
      </c>
      <c r="C695" t="inlineStr">
        <is>
          <t xml:space="preserve">CONCLUIDO	</t>
        </is>
      </c>
      <c r="D695" t="n">
        <v>1.9641</v>
      </c>
      <c r="E695" t="n">
        <v>50.91</v>
      </c>
      <c r="F695" t="n">
        <v>28.35</v>
      </c>
      <c r="G695" t="n">
        <v>4.67</v>
      </c>
      <c r="H695" t="n">
        <v>0.06</v>
      </c>
      <c r="I695" t="n">
        <v>364</v>
      </c>
      <c r="J695" t="n">
        <v>285.18</v>
      </c>
      <c r="K695" t="n">
        <v>61.2</v>
      </c>
      <c r="L695" t="n">
        <v>1</v>
      </c>
      <c r="M695" t="n">
        <v>362</v>
      </c>
      <c r="N695" t="n">
        <v>77.98</v>
      </c>
      <c r="O695" t="n">
        <v>35406.83</v>
      </c>
      <c r="P695" t="n">
        <v>500</v>
      </c>
      <c r="Q695" t="n">
        <v>1319.84</v>
      </c>
      <c r="R695" t="n">
        <v>423.49</v>
      </c>
      <c r="S695" t="n">
        <v>59.92</v>
      </c>
      <c r="T695" t="n">
        <v>179930.28</v>
      </c>
      <c r="U695" t="n">
        <v>0.14</v>
      </c>
      <c r="V695" t="n">
        <v>0.6</v>
      </c>
      <c r="W695" t="n">
        <v>0.75</v>
      </c>
      <c r="X695" t="n">
        <v>11.06</v>
      </c>
      <c r="Y695" t="n">
        <v>1</v>
      </c>
      <c r="Z695" t="n">
        <v>10</v>
      </c>
    </row>
    <row r="696">
      <c r="A696" t="n">
        <v>1</v>
      </c>
      <c r="B696" t="n">
        <v>145</v>
      </c>
      <c r="C696" t="inlineStr">
        <is>
          <t xml:space="preserve">CONCLUIDO	</t>
        </is>
      </c>
      <c r="D696" t="n">
        <v>2.4114</v>
      </c>
      <c r="E696" t="n">
        <v>41.47</v>
      </c>
      <c r="F696" t="n">
        <v>24.83</v>
      </c>
      <c r="G696" t="n">
        <v>5.87</v>
      </c>
      <c r="H696" t="n">
        <v>0.08</v>
      </c>
      <c r="I696" t="n">
        <v>254</v>
      </c>
      <c r="J696" t="n">
        <v>285.68</v>
      </c>
      <c r="K696" t="n">
        <v>61.2</v>
      </c>
      <c r="L696" t="n">
        <v>1.25</v>
      </c>
      <c r="M696" t="n">
        <v>252</v>
      </c>
      <c r="N696" t="n">
        <v>78.23999999999999</v>
      </c>
      <c r="O696" t="n">
        <v>35468.6</v>
      </c>
      <c r="P696" t="n">
        <v>436.68</v>
      </c>
      <c r="Q696" t="n">
        <v>1319.85</v>
      </c>
      <c r="R696" t="n">
        <v>307.83</v>
      </c>
      <c r="S696" t="n">
        <v>59.92</v>
      </c>
      <c r="T696" t="n">
        <v>122649.27</v>
      </c>
      <c r="U696" t="n">
        <v>0.19</v>
      </c>
      <c r="V696" t="n">
        <v>0.68</v>
      </c>
      <c r="W696" t="n">
        <v>0.5600000000000001</v>
      </c>
      <c r="X696" t="n">
        <v>7.55</v>
      </c>
      <c r="Y696" t="n">
        <v>1</v>
      </c>
      <c r="Z696" t="n">
        <v>10</v>
      </c>
    </row>
    <row r="697">
      <c r="A697" t="n">
        <v>2</v>
      </c>
      <c r="B697" t="n">
        <v>145</v>
      </c>
      <c r="C697" t="inlineStr">
        <is>
          <t xml:space="preserve">CONCLUIDO	</t>
        </is>
      </c>
      <c r="D697" t="n">
        <v>2.7443</v>
      </c>
      <c r="E697" t="n">
        <v>36.44</v>
      </c>
      <c r="F697" t="n">
        <v>22.98</v>
      </c>
      <c r="G697" t="n">
        <v>7.07</v>
      </c>
      <c r="H697" t="n">
        <v>0.09</v>
      </c>
      <c r="I697" t="n">
        <v>195</v>
      </c>
      <c r="J697" t="n">
        <v>286.19</v>
      </c>
      <c r="K697" t="n">
        <v>61.2</v>
      </c>
      <c r="L697" t="n">
        <v>1.5</v>
      </c>
      <c r="M697" t="n">
        <v>193</v>
      </c>
      <c r="N697" t="n">
        <v>78.48999999999999</v>
      </c>
      <c r="O697" t="n">
        <v>35530.47</v>
      </c>
      <c r="P697" t="n">
        <v>403.02</v>
      </c>
      <c r="Q697" t="n">
        <v>1319.59</v>
      </c>
      <c r="R697" t="n">
        <v>247.13</v>
      </c>
      <c r="S697" t="n">
        <v>59.92</v>
      </c>
      <c r="T697" t="n">
        <v>92597.41</v>
      </c>
      <c r="U697" t="n">
        <v>0.24</v>
      </c>
      <c r="V697" t="n">
        <v>0.74</v>
      </c>
      <c r="W697" t="n">
        <v>0.47</v>
      </c>
      <c r="X697" t="n">
        <v>5.7</v>
      </c>
      <c r="Y697" t="n">
        <v>1</v>
      </c>
      <c r="Z697" t="n">
        <v>10</v>
      </c>
    </row>
    <row r="698">
      <c r="A698" t="n">
        <v>3</v>
      </c>
      <c r="B698" t="n">
        <v>145</v>
      </c>
      <c r="C698" t="inlineStr">
        <is>
          <t xml:space="preserve">CONCLUIDO	</t>
        </is>
      </c>
      <c r="D698" t="n">
        <v>2.9935</v>
      </c>
      <c r="E698" t="n">
        <v>33.41</v>
      </c>
      <c r="F698" t="n">
        <v>21.89</v>
      </c>
      <c r="G698" t="n">
        <v>8.26</v>
      </c>
      <c r="H698" t="n">
        <v>0.11</v>
      </c>
      <c r="I698" t="n">
        <v>159</v>
      </c>
      <c r="J698" t="n">
        <v>286.69</v>
      </c>
      <c r="K698" t="n">
        <v>61.2</v>
      </c>
      <c r="L698" t="n">
        <v>1.75</v>
      </c>
      <c r="M698" t="n">
        <v>157</v>
      </c>
      <c r="N698" t="n">
        <v>78.73999999999999</v>
      </c>
      <c r="O698" t="n">
        <v>35592.57</v>
      </c>
      <c r="P698" t="n">
        <v>382.75</v>
      </c>
      <c r="Q698" t="n">
        <v>1319.36</v>
      </c>
      <c r="R698" t="n">
        <v>211.44</v>
      </c>
      <c r="S698" t="n">
        <v>59.92</v>
      </c>
      <c r="T698" t="n">
        <v>74929.23</v>
      </c>
      <c r="U698" t="n">
        <v>0.28</v>
      </c>
      <c r="V698" t="n">
        <v>0.78</v>
      </c>
      <c r="W698" t="n">
        <v>0.41</v>
      </c>
      <c r="X698" t="n">
        <v>4.61</v>
      </c>
      <c r="Y698" t="n">
        <v>1</v>
      </c>
      <c r="Z698" t="n">
        <v>10</v>
      </c>
    </row>
    <row r="699">
      <c r="A699" t="n">
        <v>4</v>
      </c>
      <c r="B699" t="n">
        <v>145</v>
      </c>
      <c r="C699" t="inlineStr">
        <is>
          <t xml:space="preserve">CONCLUIDO	</t>
        </is>
      </c>
      <c r="D699" t="n">
        <v>3.1936</v>
      </c>
      <c r="E699" t="n">
        <v>31.31</v>
      </c>
      <c r="F699" t="n">
        <v>21.14</v>
      </c>
      <c r="G699" t="n">
        <v>9.470000000000001</v>
      </c>
      <c r="H699" t="n">
        <v>0.12</v>
      </c>
      <c r="I699" t="n">
        <v>134</v>
      </c>
      <c r="J699" t="n">
        <v>287.19</v>
      </c>
      <c r="K699" t="n">
        <v>61.2</v>
      </c>
      <c r="L699" t="n">
        <v>2</v>
      </c>
      <c r="M699" t="n">
        <v>132</v>
      </c>
      <c r="N699" t="n">
        <v>78.98999999999999</v>
      </c>
      <c r="O699" t="n">
        <v>35654.65</v>
      </c>
      <c r="P699" t="n">
        <v>368.81</v>
      </c>
      <c r="Q699" t="n">
        <v>1319.29</v>
      </c>
      <c r="R699" t="n">
        <v>187.02</v>
      </c>
      <c r="S699" t="n">
        <v>59.92</v>
      </c>
      <c r="T699" t="n">
        <v>62846.07</v>
      </c>
      <c r="U699" t="n">
        <v>0.32</v>
      </c>
      <c r="V699" t="n">
        <v>0.8</v>
      </c>
      <c r="W699" t="n">
        <v>0.37</v>
      </c>
      <c r="X699" t="n">
        <v>3.86</v>
      </c>
      <c r="Y699" t="n">
        <v>1</v>
      </c>
      <c r="Z699" t="n">
        <v>10</v>
      </c>
    </row>
    <row r="700">
      <c r="A700" t="n">
        <v>5</v>
      </c>
      <c r="B700" t="n">
        <v>145</v>
      </c>
      <c r="C700" t="inlineStr">
        <is>
          <t xml:space="preserve">CONCLUIDO	</t>
        </is>
      </c>
      <c r="D700" t="n">
        <v>3.3555</v>
      </c>
      <c r="E700" t="n">
        <v>29.8</v>
      </c>
      <c r="F700" t="n">
        <v>20.6</v>
      </c>
      <c r="G700" t="n">
        <v>10.66</v>
      </c>
      <c r="H700" t="n">
        <v>0.14</v>
      </c>
      <c r="I700" t="n">
        <v>116</v>
      </c>
      <c r="J700" t="n">
        <v>287.7</v>
      </c>
      <c r="K700" t="n">
        <v>61.2</v>
      </c>
      <c r="L700" t="n">
        <v>2.25</v>
      </c>
      <c r="M700" t="n">
        <v>114</v>
      </c>
      <c r="N700" t="n">
        <v>79.25</v>
      </c>
      <c r="O700" t="n">
        <v>35716.83</v>
      </c>
      <c r="P700" t="n">
        <v>358.49</v>
      </c>
      <c r="Q700" t="n">
        <v>1319.2</v>
      </c>
      <c r="R700" t="n">
        <v>169.08</v>
      </c>
      <c r="S700" t="n">
        <v>59.92</v>
      </c>
      <c r="T700" t="n">
        <v>53966.62</v>
      </c>
      <c r="U700" t="n">
        <v>0.35</v>
      </c>
      <c r="V700" t="n">
        <v>0.82</v>
      </c>
      <c r="W700" t="n">
        <v>0.35</v>
      </c>
      <c r="X700" t="n">
        <v>3.32</v>
      </c>
      <c r="Y700" t="n">
        <v>1</v>
      </c>
      <c r="Z700" t="n">
        <v>10</v>
      </c>
    </row>
    <row r="701">
      <c r="A701" t="n">
        <v>6</v>
      </c>
      <c r="B701" t="n">
        <v>145</v>
      </c>
      <c r="C701" t="inlineStr">
        <is>
          <t xml:space="preserve">CONCLUIDO	</t>
        </is>
      </c>
      <c r="D701" t="n">
        <v>3.4959</v>
      </c>
      <c r="E701" t="n">
        <v>28.61</v>
      </c>
      <c r="F701" t="n">
        <v>20.16</v>
      </c>
      <c r="G701" t="n">
        <v>11.86</v>
      </c>
      <c r="H701" t="n">
        <v>0.15</v>
      </c>
      <c r="I701" t="n">
        <v>102</v>
      </c>
      <c r="J701" t="n">
        <v>288.2</v>
      </c>
      <c r="K701" t="n">
        <v>61.2</v>
      </c>
      <c r="L701" t="n">
        <v>2.5</v>
      </c>
      <c r="M701" t="n">
        <v>100</v>
      </c>
      <c r="N701" t="n">
        <v>79.5</v>
      </c>
      <c r="O701" t="n">
        <v>35779.11</v>
      </c>
      <c r="P701" t="n">
        <v>349.93</v>
      </c>
      <c r="Q701" t="n">
        <v>1319.29</v>
      </c>
      <c r="R701" t="n">
        <v>154.4</v>
      </c>
      <c r="S701" t="n">
        <v>59.92</v>
      </c>
      <c r="T701" t="n">
        <v>46695.99</v>
      </c>
      <c r="U701" t="n">
        <v>0.39</v>
      </c>
      <c r="V701" t="n">
        <v>0.84</v>
      </c>
      <c r="W701" t="n">
        <v>0.33</v>
      </c>
      <c r="X701" t="n">
        <v>2.88</v>
      </c>
      <c r="Y701" t="n">
        <v>1</v>
      </c>
      <c r="Z701" t="n">
        <v>10</v>
      </c>
    </row>
    <row r="702">
      <c r="A702" t="n">
        <v>7</v>
      </c>
      <c r="B702" t="n">
        <v>145</v>
      </c>
      <c r="C702" t="inlineStr">
        <is>
          <t xml:space="preserve">CONCLUIDO	</t>
        </is>
      </c>
      <c r="D702" t="n">
        <v>3.6074</v>
      </c>
      <c r="E702" t="n">
        <v>27.72</v>
      </c>
      <c r="F702" t="n">
        <v>19.87</v>
      </c>
      <c r="G702" t="n">
        <v>13.1</v>
      </c>
      <c r="H702" t="n">
        <v>0.17</v>
      </c>
      <c r="I702" t="n">
        <v>91</v>
      </c>
      <c r="J702" t="n">
        <v>288.71</v>
      </c>
      <c r="K702" t="n">
        <v>61.2</v>
      </c>
      <c r="L702" t="n">
        <v>2.75</v>
      </c>
      <c r="M702" t="n">
        <v>89</v>
      </c>
      <c r="N702" t="n">
        <v>79.76000000000001</v>
      </c>
      <c r="O702" t="n">
        <v>35841.5</v>
      </c>
      <c r="P702" t="n">
        <v>343.98</v>
      </c>
      <c r="Q702" t="n">
        <v>1319.22</v>
      </c>
      <c r="R702" t="n">
        <v>145.13</v>
      </c>
      <c r="S702" t="n">
        <v>59.92</v>
      </c>
      <c r="T702" t="n">
        <v>42113.5</v>
      </c>
      <c r="U702" t="n">
        <v>0.41</v>
      </c>
      <c r="V702" t="n">
        <v>0.86</v>
      </c>
      <c r="W702" t="n">
        <v>0.31</v>
      </c>
      <c r="X702" t="n">
        <v>2.59</v>
      </c>
      <c r="Y702" t="n">
        <v>1</v>
      </c>
      <c r="Z702" t="n">
        <v>10</v>
      </c>
    </row>
    <row r="703">
      <c r="A703" t="n">
        <v>8</v>
      </c>
      <c r="B703" t="n">
        <v>145</v>
      </c>
      <c r="C703" t="inlineStr">
        <is>
          <t xml:space="preserve">CONCLUIDO	</t>
        </is>
      </c>
      <c r="D703" t="n">
        <v>3.7095</v>
      </c>
      <c r="E703" t="n">
        <v>26.96</v>
      </c>
      <c r="F703" t="n">
        <v>19.59</v>
      </c>
      <c r="G703" t="n">
        <v>14.33</v>
      </c>
      <c r="H703" t="n">
        <v>0.18</v>
      </c>
      <c r="I703" t="n">
        <v>82</v>
      </c>
      <c r="J703" t="n">
        <v>289.21</v>
      </c>
      <c r="K703" t="n">
        <v>61.2</v>
      </c>
      <c r="L703" t="n">
        <v>3</v>
      </c>
      <c r="M703" t="n">
        <v>80</v>
      </c>
      <c r="N703" t="n">
        <v>80.02</v>
      </c>
      <c r="O703" t="n">
        <v>35903.99</v>
      </c>
      <c r="P703" t="n">
        <v>338.26</v>
      </c>
      <c r="Q703" t="n">
        <v>1319.23</v>
      </c>
      <c r="R703" t="n">
        <v>135.93</v>
      </c>
      <c r="S703" t="n">
        <v>59.92</v>
      </c>
      <c r="T703" t="n">
        <v>37558.86</v>
      </c>
      <c r="U703" t="n">
        <v>0.44</v>
      </c>
      <c r="V703" t="n">
        <v>0.87</v>
      </c>
      <c r="W703" t="n">
        <v>0.29</v>
      </c>
      <c r="X703" t="n">
        <v>2.31</v>
      </c>
      <c r="Y703" t="n">
        <v>1</v>
      </c>
      <c r="Z703" t="n">
        <v>10</v>
      </c>
    </row>
    <row r="704">
      <c r="A704" t="n">
        <v>9</v>
      </c>
      <c r="B704" t="n">
        <v>145</v>
      </c>
      <c r="C704" t="inlineStr">
        <is>
          <t xml:space="preserve">CONCLUIDO	</t>
        </is>
      </c>
      <c r="D704" t="n">
        <v>3.7903</v>
      </c>
      <c r="E704" t="n">
        <v>26.38</v>
      </c>
      <c r="F704" t="n">
        <v>19.39</v>
      </c>
      <c r="G704" t="n">
        <v>15.51</v>
      </c>
      <c r="H704" t="n">
        <v>0.2</v>
      </c>
      <c r="I704" t="n">
        <v>75</v>
      </c>
      <c r="J704" t="n">
        <v>289.72</v>
      </c>
      <c r="K704" t="n">
        <v>61.2</v>
      </c>
      <c r="L704" t="n">
        <v>3.25</v>
      </c>
      <c r="M704" t="n">
        <v>73</v>
      </c>
      <c r="N704" t="n">
        <v>80.27</v>
      </c>
      <c r="O704" t="n">
        <v>35966.59</v>
      </c>
      <c r="P704" t="n">
        <v>334.01</v>
      </c>
      <c r="Q704" t="n">
        <v>1319.16</v>
      </c>
      <c r="R704" t="n">
        <v>129.48</v>
      </c>
      <c r="S704" t="n">
        <v>59.92</v>
      </c>
      <c r="T704" t="n">
        <v>34371.19</v>
      </c>
      <c r="U704" t="n">
        <v>0.46</v>
      </c>
      <c r="V704" t="n">
        <v>0.88</v>
      </c>
      <c r="W704" t="n">
        <v>0.29</v>
      </c>
      <c r="X704" t="n">
        <v>2.11</v>
      </c>
      <c r="Y704" t="n">
        <v>1</v>
      </c>
      <c r="Z704" t="n">
        <v>10</v>
      </c>
    </row>
    <row r="705">
      <c r="A705" t="n">
        <v>10</v>
      </c>
      <c r="B705" t="n">
        <v>145</v>
      </c>
      <c r="C705" t="inlineStr">
        <is>
          <t xml:space="preserve">CONCLUIDO	</t>
        </is>
      </c>
      <c r="D705" t="n">
        <v>3.867</v>
      </c>
      <c r="E705" t="n">
        <v>25.86</v>
      </c>
      <c r="F705" t="n">
        <v>19.19</v>
      </c>
      <c r="G705" t="n">
        <v>16.69</v>
      </c>
      <c r="H705" t="n">
        <v>0.21</v>
      </c>
      <c r="I705" t="n">
        <v>69</v>
      </c>
      <c r="J705" t="n">
        <v>290.23</v>
      </c>
      <c r="K705" t="n">
        <v>61.2</v>
      </c>
      <c r="L705" t="n">
        <v>3.5</v>
      </c>
      <c r="M705" t="n">
        <v>67</v>
      </c>
      <c r="N705" t="n">
        <v>80.53</v>
      </c>
      <c r="O705" t="n">
        <v>36029.29</v>
      </c>
      <c r="P705" t="n">
        <v>329.69</v>
      </c>
      <c r="Q705" t="n">
        <v>1319.23</v>
      </c>
      <c r="R705" t="n">
        <v>123</v>
      </c>
      <c r="S705" t="n">
        <v>59.92</v>
      </c>
      <c r="T705" t="n">
        <v>31159.66</v>
      </c>
      <c r="U705" t="n">
        <v>0.49</v>
      </c>
      <c r="V705" t="n">
        <v>0.89</v>
      </c>
      <c r="W705" t="n">
        <v>0.27</v>
      </c>
      <c r="X705" t="n">
        <v>1.91</v>
      </c>
      <c r="Y705" t="n">
        <v>1</v>
      </c>
      <c r="Z705" t="n">
        <v>10</v>
      </c>
    </row>
    <row r="706">
      <c r="A706" t="n">
        <v>11</v>
      </c>
      <c r="B706" t="n">
        <v>145</v>
      </c>
      <c r="C706" t="inlineStr">
        <is>
          <t xml:space="preserve">CONCLUIDO	</t>
        </is>
      </c>
      <c r="D706" t="n">
        <v>3.9297</v>
      </c>
      <c r="E706" t="n">
        <v>25.45</v>
      </c>
      <c r="F706" t="n">
        <v>19.05</v>
      </c>
      <c r="G706" t="n">
        <v>17.86</v>
      </c>
      <c r="H706" t="n">
        <v>0.23</v>
      </c>
      <c r="I706" t="n">
        <v>64</v>
      </c>
      <c r="J706" t="n">
        <v>290.74</v>
      </c>
      <c r="K706" t="n">
        <v>61.2</v>
      </c>
      <c r="L706" t="n">
        <v>3.75</v>
      </c>
      <c r="M706" t="n">
        <v>62</v>
      </c>
      <c r="N706" t="n">
        <v>80.79000000000001</v>
      </c>
      <c r="O706" t="n">
        <v>36092.1</v>
      </c>
      <c r="P706" t="n">
        <v>326.52</v>
      </c>
      <c r="Q706" t="n">
        <v>1319.2</v>
      </c>
      <c r="R706" t="n">
        <v>118.23</v>
      </c>
      <c r="S706" t="n">
        <v>59.92</v>
      </c>
      <c r="T706" t="n">
        <v>28801.47</v>
      </c>
      <c r="U706" t="n">
        <v>0.51</v>
      </c>
      <c r="V706" t="n">
        <v>0.89</v>
      </c>
      <c r="W706" t="n">
        <v>0.27</v>
      </c>
      <c r="X706" t="n">
        <v>1.77</v>
      </c>
      <c r="Y706" t="n">
        <v>1</v>
      </c>
      <c r="Z706" t="n">
        <v>10</v>
      </c>
    </row>
    <row r="707">
      <c r="A707" t="n">
        <v>12</v>
      </c>
      <c r="B707" t="n">
        <v>145</v>
      </c>
      <c r="C707" t="inlineStr">
        <is>
          <t xml:space="preserve">CONCLUIDO	</t>
        </is>
      </c>
      <c r="D707" t="n">
        <v>3.9993</v>
      </c>
      <c r="E707" t="n">
        <v>25</v>
      </c>
      <c r="F707" t="n">
        <v>18.88</v>
      </c>
      <c r="G707" t="n">
        <v>19.2</v>
      </c>
      <c r="H707" t="n">
        <v>0.24</v>
      </c>
      <c r="I707" t="n">
        <v>59</v>
      </c>
      <c r="J707" t="n">
        <v>291.25</v>
      </c>
      <c r="K707" t="n">
        <v>61.2</v>
      </c>
      <c r="L707" t="n">
        <v>4</v>
      </c>
      <c r="M707" t="n">
        <v>57</v>
      </c>
      <c r="N707" t="n">
        <v>81.05</v>
      </c>
      <c r="O707" t="n">
        <v>36155.02</v>
      </c>
      <c r="P707" t="n">
        <v>322.62</v>
      </c>
      <c r="Q707" t="n">
        <v>1319.12</v>
      </c>
      <c r="R707" t="n">
        <v>112.51</v>
      </c>
      <c r="S707" t="n">
        <v>59.92</v>
      </c>
      <c r="T707" t="n">
        <v>25965.55</v>
      </c>
      <c r="U707" t="n">
        <v>0.53</v>
      </c>
      <c r="V707" t="n">
        <v>0.9</v>
      </c>
      <c r="W707" t="n">
        <v>0.26</v>
      </c>
      <c r="X707" t="n">
        <v>1.6</v>
      </c>
      <c r="Y707" t="n">
        <v>1</v>
      </c>
      <c r="Z707" t="n">
        <v>10</v>
      </c>
    </row>
    <row r="708">
      <c r="A708" t="n">
        <v>13</v>
      </c>
      <c r="B708" t="n">
        <v>145</v>
      </c>
      <c r="C708" t="inlineStr">
        <is>
          <t xml:space="preserve">CONCLUIDO	</t>
        </is>
      </c>
      <c r="D708" t="n">
        <v>4.0777</v>
      </c>
      <c r="E708" t="n">
        <v>24.52</v>
      </c>
      <c r="F708" t="n">
        <v>18.61</v>
      </c>
      <c r="G708" t="n">
        <v>20.3</v>
      </c>
      <c r="H708" t="n">
        <v>0.26</v>
      </c>
      <c r="I708" t="n">
        <v>55</v>
      </c>
      <c r="J708" t="n">
        <v>291.76</v>
      </c>
      <c r="K708" t="n">
        <v>61.2</v>
      </c>
      <c r="L708" t="n">
        <v>4.25</v>
      </c>
      <c r="M708" t="n">
        <v>53</v>
      </c>
      <c r="N708" t="n">
        <v>81.31</v>
      </c>
      <c r="O708" t="n">
        <v>36218.04</v>
      </c>
      <c r="P708" t="n">
        <v>317.14</v>
      </c>
      <c r="Q708" t="n">
        <v>1319.23</v>
      </c>
      <c r="R708" t="n">
        <v>103.35</v>
      </c>
      <c r="S708" t="n">
        <v>59.92</v>
      </c>
      <c r="T708" t="n">
        <v>21406.71</v>
      </c>
      <c r="U708" t="n">
        <v>0.58</v>
      </c>
      <c r="V708" t="n">
        <v>0.91</v>
      </c>
      <c r="W708" t="n">
        <v>0.25</v>
      </c>
      <c r="X708" t="n">
        <v>1.33</v>
      </c>
      <c r="Y708" t="n">
        <v>1</v>
      </c>
      <c r="Z708" t="n">
        <v>10</v>
      </c>
    </row>
    <row r="709">
      <c r="A709" t="n">
        <v>14</v>
      </c>
      <c r="B709" t="n">
        <v>145</v>
      </c>
      <c r="C709" t="inlineStr">
        <is>
          <t xml:space="preserve">CONCLUIDO	</t>
        </is>
      </c>
      <c r="D709" t="n">
        <v>4.107</v>
      </c>
      <c r="E709" t="n">
        <v>24.35</v>
      </c>
      <c r="F709" t="n">
        <v>18.6</v>
      </c>
      <c r="G709" t="n">
        <v>21.46</v>
      </c>
      <c r="H709" t="n">
        <v>0.27</v>
      </c>
      <c r="I709" t="n">
        <v>52</v>
      </c>
      <c r="J709" t="n">
        <v>292.27</v>
      </c>
      <c r="K709" t="n">
        <v>61.2</v>
      </c>
      <c r="L709" t="n">
        <v>4.5</v>
      </c>
      <c r="M709" t="n">
        <v>50</v>
      </c>
      <c r="N709" t="n">
        <v>81.56999999999999</v>
      </c>
      <c r="O709" t="n">
        <v>36281.16</v>
      </c>
      <c r="P709" t="n">
        <v>316.25</v>
      </c>
      <c r="Q709" t="n">
        <v>1319.19</v>
      </c>
      <c r="R709" t="n">
        <v>103.98</v>
      </c>
      <c r="S709" t="n">
        <v>59.92</v>
      </c>
      <c r="T709" t="n">
        <v>21733.13</v>
      </c>
      <c r="U709" t="n">
        <v>0.58</v>
      </c>
      <c r="V709" t="n">
        <v>0.91</v>
      </c>
      <c r="W709" t="n">
        <v>0.22</v>
      </c>
      <c r="X709" t="n">
        <v>1.32</v>
      </c>
      <c r="Y709" t="n">
        <v>1</v>
      </c>
      <c r="Z709" t="n">
        <v>10</v>
      </c>
    </row>
    <row r="710">
      <c r="A710" t="n">
        <v>15</v>
      </c>
      <c r="B710" t="n">
        <v>145</v>
      </c>
      <c r="C710" t="inlineStr">
        <is>
          <t xml:space="preserve">CONCLUIDO	</t>
        </is>
      </c>
      <c r="D710" t="n">
        <v>4.0677</v>
      </c>
      <c r="E710" t="n">
        <v>24.58</v>
      </c>
      <c r="F710" t="n">
        <v>18.94</v>
      </c>
      <c r="G710" t="n">
        <v>22.73</v>
      </c>
      <c r="H710" t="n">
        <v>0.29</v>
      </c>
      <c r="I710" t="n">
        <v>50</v>
      </c>
      <c r="J710" t="n">
        <v>292.79</v>
      </c>
      <c r="K710" t="n">
        <v>61.2</v>
      </c>
      <c r="L710" t="n">
        <v>4.75</v>
      </c>
      <c r="M710" t="n">
        <v>48</v>
      </c>
      <c r="N710" t="n">
        <v>81.84</v>
      </c>
      <c r="O710" t="n">
        <v>36344.4</v>
      </c>
      <c r="P710" t="n">
        <v>321.79</v>
      </c>
      <c r="Q710" t="n">
        <v>1319.09</v>
      </c>
      <c r="R710" t="n">
        <v>116.21</v>
      </c>
      <c r="S710" t="n">
        <v>59.92</v>
      </c>
      <c r="T710" t="n">
        <v>27860.92</v>
      </c>
      <c r="U710" t="n">
        <v>0.52</v>
      </c>
      <c r="V710" t="n">
        <v>0.9</v>
      </c>
      <c r="W710" t="n">
        <v>0.23</v>
      </c>
      <c r="X710" t="n">
        <v>1.66</v>
      </c>
      <c r="Y710" t="n">
        <v>1</v>
      </c>
      <c r="Z710" t="n">
        <v>10</v>
      </c>
    </row>
    <row r="711">
      <c r="A711" t="n">
        <v>16</v>
      </c>
      <c r="B711" t="n">
        <v>145</v>
      </c>
      <c r="C711" t="inlineStr">
        <is>
          <t xml:space="preserve">CONCLUIDO	</t>
        </is>
      </c>
      <c r="D711" t="n">
        <v>4.1393</v>
      </c>
      <c r="E711" t="n">
        <v>24.16</v>
      </c>
      <c r="F711" t="n">
        <v>18.68</v>
      </c>
      <c r="G711" t="n">
        <v>23.84</v>
      </c>
      <c r="H711" t="n">
        <v>0.3</v>
      </c>
      <c r="I711" t="n">
        <v>47</v>
      </c>
      <c r="J711" t="n">
        <v>293.3</v>
      </c>
      <c r="K711" t="n">
        <v>61.2</v>
      </c>
      <c r="L711" t="n">
        <v>5</v>
      </c>
      <c r="M711" t="n">
        <v>45</v>
      </c>
      <c r="N711" t="n">
        <v>82.09999999999999</v>
      </c>
      <c r="O711" t="n">
        <v>36407.75</v>
      </c>
      <c r="P711" t="n">
        <v>316.1</v>
      </c>
      <c r="Q711" t="n">
        <v>1319.17</v>
      </c>
      <c r="R711" t="n">
        <v>106.49</v>
      </c>
      <c r="S711" t="n">
        <v>59.92</v>
      </c>
      <c r="T711" t="n">
        <v>23015.21</v>
      </c>
      <c r="U711" t="n">
        <v>0.5600000000000001</v>
      </c>
      <c r="V711" t="n">
        <v>0.91</v>
      </c>
      <c r="W711" t="n">
        <v>0.24</v>
      </c>
      <c r="X711" t="n">
        <v>1.4</v>
      </c>
      <c r="Y711" t="n">
        <v>1</v>
      </c>
      <c r="Z711" t="n">
        <v>10</v>
      </c>
    </row>
    <row r="712">
      <c r="A712" t="n">
        <v>17</v>
      </c>
      <c r="B712" t="n">
        <v>145</v>
      </c>
      <c r="C712" t="inlineStr">
        <is>
          <t xml:space="preserve">CONCLUIDO	</t>
        </is>
      </c>
      <c r="D712" t="n">
        <v>4.1921</v>
      </c>
      <c r="E712" t="n">
        <v>23.85</v>
      </c>
      <c r="F712" t="n">
        <v>18.53</v>
      </c>
      <c r="G712" t="n">
        <v>25.27</v>
      </c>
      <c r="H712" t="n">
        <v>0.32</v>
      </c>
      <c r="I712" t="n">
        <v>44</v>
      </c>
      <c r="J712" t="n">
        <v>293.81</v>
      </c>
      <c r="K712" t="n">
        <v>61.2</v>
      </c>
      <c r="L712" t="n">
        <v>5.25</v>
      </c>
      <c r="M712" t="n">
        <v>42</v>
      </c>
      <c r="N712" t="n">
        <v>82.36</v>
      </c>
      <c r="O712" t="n">
        <v>36471.2</v>
      </c>
      <c r="P712" t="n">
        <v>313.1</v>
      </c>
      <c r="Q712" t="n">
        <v>1319.18</v>
      </c>
      <c r="R712" t="n">
        <v>101.67</v>
      </c>
      <c r="S712" t="n">
        <v>59.92</v>
      </c>
      <c r="T712" t="n">
        <v>20618.68</v>
      </c>
      <c r="U712" t="n">
        <v>0.59</v>
      </c>
      <c r="V712" t="n">
        <v>0.92</v>
      </c>
      <c r="W712" t="n">
        <v>0.23</v>
      </c>
      <c r="X712" t="n">
        <v>1.26</v>
      </c>
      <c r="Y712" t="n">
        <v>1</v>
      </c>
      <c r="Z712" t="n">
        <v>10</v>
      </c>
    </row>
    <row r="713">
      <c r="A713" t="n">
        <v>18</v>
      </c>
      <c r="B713" t="n">
        <v>145</v>
      </c>
      <c r="C713" t="inlineStr">
        <is>
          <t xml:space="preserve">CONCLUIDO	</t>
        </is>
      </c>
      <c r="D713" t="n">
        <v>4.2224</v>
      </c>
      <c r="E713" t="n">
        <v>23.68</v>
      </c>
      <c r="F713" t="n">
        <v>18.47</v>
      </c>
      <c r="G713" t="n">
        <v>26.39</v>
      </c>
      <c r="H713" t="n">
        <v>0.33</v>
      </c>
      <c r="I713" t="n">
        <v>42</v>
      </c>
      <c r="J713" t="n">
        <v>294.33</v>
      </c>
      <c r="K713" t="n">
        <v>61.2</v>
      </c>
      <c r="L713" t="n">
        <v>5.5</v>
      </c>
      <c r="M713" t="n">
        <v>40</v>
      </c>
      <c r="N713" t="n">
        <v>82.63</v>
      </c>
      <c r="O713" t="n">
        <v>36534.76</v>
      </c>
      <c r="P713" t="n">
        <v>311.34</v>
      </c>
      <c r="Q713" t="n">
        <v>1319.08</v>
      </c>
      <c r="R713" t="n">
        <v>99.61</v>
      </c>
      <c r="S713" t="n">
        <v>59.92</v>
      </c>
      <c r="T713" t="n">
        <v>19600.93</v>
      </c>
      <c r="U713" t="n">
        <v>0.6</v>
      </c>
      <c r="V713" t="n">
        <v>0.92</v>
      </c>
      <c r="W713" t="n">
        <v>0.23</v>
      </c>
      <c r="X713" t="n">
        <v>1.19</v>
      </c>
      <c r="Y713" t="n">
        <v>1</v>
      </c>
      <c r="Z713" t="n">
        <v>10</v>
      </c>
    </row>
    <row r="714">
      <c r="A714" t="n">
        <v>19</v>
      </c>
      <c r="B714" t="n">
        <v>145</v>
      </c>
      <c r="C714" t="inlineStr">
        <is>
          <t xml:space="preserve">CONCLUIDO	</t>
        </is>
      </c>
      <c r="D714" t="n">
        <v>4.254</v>
      </c>
      <c r="E714" t="n">
        <v>23.51</v>
      </c>
      <c r="F714" t="n">
        <v>18.4</v>
      </c>
      <c r="G714" t="n">
        <v>27.6</v>
      </c>
      <c r="H714" t="n">
        <v>0.35</v>
      </c>
      <c r="I714" t="n">
        <v>40</v>
      </c>
      <c r="J714" t="n">
        <v>294.84</v>
      </c>
      <c r="K714" t="n">
        <v>61.2</v>
      </c>
      <c r="L714" t="n">
        <v>5.75</v>
      </c>
      <c r="M714" t="n">
        <v>38</v>
      </c>
      <c r="N714" t="n">
        <v>82.90000000000001</v>
      </c>
      <c r="O714" t="n">
        <v>36598.44</v>
      </c>
      <c r="P714" t="n">
        <v>309.14</v>
      </c>
      <c r="Q714" t="n">
        <v>1319.13</v>
      </c>
      <c r="R714" t="n">
        <v>97.31999999999999</v>
      </c>
      <c r="S714" t="n">
        <v>59.92</v>
      </c>
      <c r="T714" t="n">
        <v>18465.83</v>
      </c>
      <c r="U714" t="n">
        <v>0.62</v>
      </c>
      <c r="V714" t="n">
        <v>0.92</v>
      </c>
      <c r="W714" t="n">
        <v>0.23</v>
      </c>
      <c r="X714" t="n">
        <v>1.13</v>
      </c>
      <c r="Y714" t="n">
        <v>1</v>
      </c>
      <c r="Z714" t="n">
        <v>10</v>
      </c>
    </row>
    <row r="715">
      <c r="A715" t="n">
        <v>20</v>
      </c>
      <c r="B715" t="n">
        <v>145</v>
      </c>
      <c r="C715" t="inlineStr">
        <is>
          <t xml:space="preserve">CONCLUIDO	</t>
        </is>
      </c>
      <c r="D715" t="n">
        <v>4.2849</v>
      </c>
      <c r="E715" t="n">
        <v>23.34</v>
      </c>
      <c r="F715" t="n">
        <v>18.34</v>
      </c>
      <c r="G715" t="n">
        <v>28.96</v>
      </c>
      <c r="H715" t="n">
        <v>0.36</v>
      </c>
      <c r="I715" t="n">
        <v>38</v>
      </c>
      <c r="J715" t="n">
        <v>295.36</v>
      </c>
      <c r="K715" t="n">
        <v>61.2</v>
      </c>
      <c r="L715" t="n">
        <v>6</v>
      </c>
      <c r="M715" t="n">
        <v>36</v>
      </c>
      <c r="N715" t="n">
        <v>83.16</v>
      </c>
      <c r="O715" t="n">
        <v>36662.22</v>
      </c>
      <c r="P715" t="n">
        <v>307.37</v>
      </c>
      <c r="Q715" t="n">
        <v>1319.16</v>
      </c>
      <c r="R715" t="n">
        <v>95.31</v>
      </c>
      <c r="S715" t="n">
        <v>59.92</v>
      </c>
      <c r="T715" t="n">
        <v>17471.64</v>
      </c>
      <c r="U715" t="n">
        <v>0.63</v>
      </c>
      <c r="V715" t="n">
        <v>0.93</v>
      </c>
      <c r="W715" t="n">
        <v>0.22</v>
      </c>
      <c r="X715" t="n">
        <v>1.06</v>
      </c>
      <c r="Y715" t="n">
        <v>1</v>
      </c>
      <c r="Z715" t="n">
        <v>10</v>
      </c>
    </row>
    <row r="716">
      <c r="A716" t="n">
        <v>21</v>
      </c>
      <c r="B716" t="n">
        <v>145</v>
      </c>
      <c r="C716" t="inlineStr">
        <is>
          <t xml:space="preserve">CONCLUIDO	</t>
        </is>
      </c>
      <c r="D716" t="n">
        <v>4.316</v>
      </c>
      <c r="E716" t="n">
        <v>23.17</v>
      </c>
      <c r="F716" t="n">
        <v>18.28</v>
      </c>
      <c r="G716" t="n">
        <v>30.47</v>
      </c>
      <c r="H716" t="n">
        <v>0.38</v>
      </c>
      <c r="I716" t="n">
        <v>36</v>
      </c>
      <c r="J716" t="n">
        <v>295.88</v>
      </c>
      <c r="K716" t="n">
        <v>61.2</v>
      </c>
      <c r="L716" t="n">
        <v>6.25</v>
      </c>
      <c r="M716" t="n">
        <v>34</v>
      </c>
      <c r="N716" t="n">
        <v>83.43000000000001</v>
      </c>
      <c r="O716" t="n">
        <v>36726.12</v>
      </c>
      <c r="P716" t="n">
        <v>305.12</v>
      </c>
      <c r="Q716" t="n">
        <v>1319.15</v>
      </c>
      <c r="R716" t="n">
        <v>93.29000000000001</v>
      </c>
      <c r="S716" t="n">
        <v>59.92</v>
      </c>
      <c r="T716" t="n">
        <v>16471.64</v>
      </c>
      <c r="U716" t="n">
        <v>0.64</v>
      </c>
      <c r="V716" t="n">
        <v>0.93</v>
      </c>
      <c r="W716" t="n">
        <v>0.22</v>
      </c>
      <c r="X716" t="n">
        <v>1</v>
      </c>
      <c r="Y716" t="n">
        <v>1</v>
      </c>
      <c r="Z716" t="n">
        <v>10</v>
      </c>
    </row>
    <row r="717">
      <c r="A717" t="n">
        <v>22</v>
      </c>
      <c r="B717" t="n">
        <v>145</v>
      </c>
      <c r="C717" t="inlineStr">
        <is>
          <t xml:space="preserve">CONCLUIDO	</t>
        </is>
      </c>
      <c r="D717" t="n">
        <v>4.3327</v>
      </c>
      <c r="E717" t="n">
        <v>23.08</v>
      </c>
      <c r="F717" t="n">
        <v>18.25</v>
      </c>
      <c r="G717" t="n">
        <v>31.28</v>
      </c>
      <c r="H717" t="n">
        <v>0.39</v>
      </c>
      <c r="I717" t="n">
        <v>35</v>
      </c>
      <c r="J717" t="n">
        <v>296.4</v>
      </c>
      <c r="K717" t="n">
        <v>61.2</v>
      </c>
      <c r="L717" t="n">
        <v>6.5</v>
      </c>
      <c r="M717" t="n">
        <v>33</v>
      </c>
      <c r="N717" t="n">
        <v>83.7</v>
      </c>
      <c r="O717" t="n">
        <v>36790.13</v>
      </c>
      <c r="P717" t="n">
        <v>304.08</v>
      </c>
      <c r="Q717" t="n">
        <v>1319.11</v>
      </c>
      <c r="R717" t="n">
        <v>92.01000000000001</v>
      </c>
      <c r="S717" t="n">
        <v>59.92</v>
      </c>
      <c r="T717" t="n">
        <v>15834.05</v>
      </c>
      <c r="U717" t="n">
        <v>0.65</v>
      </c>
      <c r="V717" t="n">
        <v>0.93</v>
      </c>
      <c r="W717" t="n">
        <v>0.22</v>
      </c>
      <c r="X717" t="n">
        <v>0.97</v>
      </c>
      <c r="Y717" t="n">
        <v>1</v>
      </c>
      <c r="Z717" t="n">
        <v>10</v>
      </c>
    </row>
    <row r="718">
      <c r="A718" t="n">
        <v>23</v>
      </c>
      <c r="B718" t="n">
        <v>145</v>
      </c>
      <c r="C718" t="inlineStr">
        <is>
          <t xml:space="preserve">CONCLUIDO	</t>
        </is>
      </c>
      <c r="D718" t="n">
        <v>4.3474</v>
      </c>
      <c r="E718" t="n">
        <v>23</v>
      </c>
      <c r="F718" t="n">
        <v>18.22</v>
      </c>
      <c r="G718" t="n">
        <v>32.15</v>
      </c>
      <c r="H718" t="n">
        <v>0.4</v>
      </c>
      <c r="I718" t="n">
        <v>34</v>
      </c>
      <c r="J718" t="n">
        <v>296.92</v>
      </c>
      <c r="K718" t="n">
        <v>61.2</v>
      </c>
      <c r="L718" t="n">
        <v>6.75</v>
      </c>
      <c r="M718" t="n">
        <v>32</v>
      </c>
      <c r="N718" t="n">
        <v>83.97</v>
      </c>
      <c r="O718" t="n">
        <v>36854.25</v>
      </c>
      <c r="P718" t="n">
        <v>302.71</v>
      </c>
      <c r="Q718" t="n">
        <v>1319.08</v>
      </c>
      <c r="R718" t="n">
        <v>91.34</v>
      </c>
      <c r="S718" t="n">
        <v>59.92</v>
      </c>
      <c r="T718" t="n">
        <v>15505.81</v>
      </c>
      <c r="U718" t="n">
        <v>0.66</v>
      </c>
      <c r="V718" t="n">
        <v>0.93</v>
      </c>
      <c r="W718" t="n">
        <v>0.22</v>
      </c>
      <c r="X718" t="n">
        <v>0.9399999999999999</v>
      </c>
      <c r="Y718" t="n">
        <v>1</v>
      </c>
      <c r="Z718" t="n">
        <v>10</v>
      </c>
    </row>
    <row r="719">
      <c r="A719" t="n">
        <v>24</v>
      </c>
      <c r="B719" t="n">
        <v>145</v>
      </c>
      <c r="C719" t="inlineStr">
        <is>
          <t xml:space="preserve">CONCLUIDO	</t>
        </is>
      </c>
      <c r="D719" t="n">
        <v>4.3811</v>
      </c>
      <c r="E719" t="n">
        <v>22.83</v>
      </c>
      <c r="F719" t="n">
        <v>18.15</v>
      </c>
      <c r="G719" t="n">
        <v>34.03</v>
      </c>
      <c r="H719" t="n">
        <v>0.42</v>
      </c>
      <c r="I719" t="n">
        <v>32</v>
      </c>
      <c r="J719" t="n">
        <v>297.44</v>
      </c>
      <c r="K719" t="n">
        <v>61.2</v>
      </c>
      <c r="L719" t="n">
        <v>7</v>
      </c>
      <c r="M719" t="n">
        <v>30</v>
      </c>
      <c r="N719" t="n">
        <v>84.23999999999999</v>
      </c>
      <c r="O719" t="n">
        <v>36918.48</v>
      </c>
      <c r="P719" t="n">
        <v>300.6</v>
      </c>
      <c r="Q719" t="n">
        <v>1319.18</v>
      </c>
      <c r="R719" t="n">
        <v>89</v>
      </c>
      <c r="S719" t="n">
        <v>59.92</v>
      </c>
      <c r="T719" t="n">
        <v>14346.52</v>
      </c>
      <c r="U719" t="n">
        <v>0.67</v>
      </c>
      <c r="V719" t="n">
        <v>0.9399999999999999</v>
      </c>
      <c r="W719" t="n">
        <v>0.22</v>
      </c>
      <c r="X719" t="n">
        <v>0.87</v>
      </c>
      <c r="Y719" t="n">
        <v>1</v>
      </c>
      <c r="Z719" t="n">
        <v>10</v>
      </c>
    </row>
    <row r="720">
      <c r="A720" t="n">
        <v>25</v>
      </c>
      <c r="B720" t="n">
        <v>145</v>
      </c>
      <c r="C720" t="inlineStr">
        <is>
          <t xml:space="preserve">CONCLUIDO	</t>
        </is>
      </c>
      <c r="D720" t="n">
        <v>4.3959</v>
      </c>
      <c r="E720" t="n">
        <v>22.75</v>
      </c>
      <c r="F720" t="n">
        <v>18.13</v>
      </c>
      <c r="G720" t="n">
        <v>35.09</v>
      </c>
      <c r="H720" t="n">
        <v>0.43</v>
      </c>
      <c r="I720" t="n">
        <v>31</v>
      </c>
      <c r="J720" t="n">
        <v>297.96</v>
      </c>
      <c r="K720" t="n">
        <v>61.2</v>
      </c>
      <c r="L720" t="n">
        <v>7.25</v>
      </c>
      <c r="M720" t="n">
        <v>29</v>
      </c>
      <c r="N720" t="n">
        <v>84.51000000000001</v>
      </c>
      <c r="O720" t="n">
        <v>36982.83</v>
      </c>
      <c r="P720" t="n">
        <v>299.46</v>
      </c>
      <c r="Q720" t="n">
        <v>1319.2</v>
      </c>
      <c r="R720" t="n">
        <v>88.51000000000001</v>
      </c>
      <c r="S720" t="n">
        <v>59.92</v>
      </c>
      <c r="T720" t="n">
        <v>14105.93</v>
      </c>
      <c r="U720" t="n">
        <v>0.68</v>
      </c>
      <c r="V720" t="n">
        <v>0.9399999999999999</v>
      </c>
      <c r="W720" t="n">
        <v>0.21</v>
      </c>
      <c r="X720" t="n">
        <v>0.85</v>
      </c>
      <c r="Y720" t="n">
        <v>1</v>
      </c>
      <c r="Z720" t="n">
        <v>10</v>
      </c>
    </row>
    <row r="721">
      <c r="A721" t="n">
        <v>26</v>
      </c>
      <c r="B721" t="n">
        <v>145</v>
      </c>
      <c r="C721" t="inlineStr">
        <is>
          <t xml:space="preserve">CONCLUIDO	</t>
        </is>
      </c>
      <c r="D721" t="n">
        <v>4.4129</v>
      </c>
      <c r="E721" t="n">
        <v>22.66</v>
      </c>
      <c r="F721" t="n">
        <v>18.09</v>
      </c>
      <c r="G721" t="n">
        <v>36.19</v>
      </c>
      <c r="H721" t="n">
        <v>0.45</v>
      </c>
      <c r="I721" t="n">
        <v>30</v>
      </c>
      <c r="J721" t="n">
        <v>298.48</v>
      </c>
      <c r="K721" t="n">
        <v>61.2</v>
      </c>
      <c r="L721" t="n">
        <v>7.5</v>
      </c>
      <c r="M721" t="n">
        <v>28</v>
      </c>
      <c r="N721" t="n">
        <v>84.79000000000001</v>
      </c>
      <c r="O721" t="n">
        <v>37047.29</v>
      </c>
      <c r="P721" t="n">
        <v>298.45</v>
      </c>
      <c r="Q721" t="n">
        <v>1319.1</v>
      </c>
      <c r="R721" t="n">
        <v>87.20999999999999</v>
      </c>
      <c r="S721" t="n">
        <v>59.92</v>
      </c>
      <c r="T721" t="n">
        <v>13460.43</v>
      </c>
      <c r="U721" t="n">
        <v>0.6899999999999999</v>
      </c>
      <c r="V721" t="n">
        <v>0.9399999999999999</v>
      </c>
      <c r="W721" t="n">
        <v>0.21</v>
      </c>
      <c r="X721" t="n">
        <v>0.82</v>
      </c>
      <c r="Y721" t="n">
        <v>1</v>
      </c>
      <c r="Z721" t="n">
        <v>10</v>
      </c>
    </row>
    <row r="722">
      <c r="A722" t="n">
        <v>27</v>
      </c>
      <c r="B722" t="n">
        <v>145</v>
      </c>
      <c r="C722" t="inlineStr">
        <is>
          <t xml:space="preserve">CONCLUIDO	</t>
        </is>
      </c>
      <c r="D722" t="n">
        <v>4.4294</v>
      </c>
      <c r="E722" t="n">
        <v>22.58</v>
      </c>
      <c r="F722" t="n">
        <v>18.06</v>
      </c>
      <c r="G722" t="n">
        <v>37.38</v>
      </c>
      <c r="H722" t="n">
        <v>0.46</v>
      </c>
      <c r="I722" t="n">
        <v>29</v>
      </c>
      <c r="J722" t="n">
        <v>299.01</v>
      </c>
      <c r="K722" t="n">
        <v>61.2</v>
      </c>
      <c r="L722" t="n">
        <v>7.75</v>
      </c>
      <c r="M722" t="n">
        <v>27</v>
      </c>
      <c r="N722" t="n">
        <v>85.06</v>
      </c>
      <c r="O722" t="n">
        <v>37111.87</v>
      </c>
      <c r="P722" t="n">
        <v>296.97</v>
      </c>
      <c r="Q722" t="n">
        <v>1319.21</v>
      </c>
      <c r="R722" t="n">
        <v>86.11</v>
      </c>
      <c r="S722" t="n">
        <v>59.92</v>
      </c>
      <c r="T722" t="n">
        <v>12914.85</v>
      </c>
      <c r="U722" t="n">
        <v>0.7</v>
      </c>
      <c r="V722" t="n">
        <v>0.9399999999999999</v>
      </c>
      <c r="W722" t="n">
        <v>0.21</v>
      </c>
      <c r="X722" t="n">
        <v>0.79</v>
      </c>
      <c r="Y722" t="n">
        <v>1</v>
      </c>
      <c r="Z722" t="n">
        <v>10</v>
      </c>
    </row>
    <row r="723">
      <c r="A723" t="n">
        <v>28</v>
      </c>
      <c r="B723" t="n">
        <v>145</v>
      </c>
      <c r="C723" t="inlineStr">
        <is>
          <t xml:space="preserve">CONCLUIDO	</t>
        </is>
      </c>
      <c r="D723" t="n">
        <v>4.4511</v>
      </c>
      <c r="E723" t="n">
        <v>22.47</v>
      </c>
      <c r="F723" t="n">
        <v>18.01</v>
      </c>
      <c r="G723" t="n">
        <v>38.59</v>
      </c>
      <c r="H723" t="n">
        <v>0.48</v>
      </c>
      <c r="I723" t="n">
        <v>28</v>
      </c>
      <c r="J723" t="n">
        <v>299.53</v>
      </c>
      <c r="K723" t="n">
        <v>61.2</v>
      </c>
      <c r="L723" t="n">
        <v>8</v>
      </c>
      <c r="M723" t="n">
        <v>26</v>
      </c>
      <c r="N723" t="n">
        <v>85.33</v>
      </c>
      <c r="O723" t="n">
        <v>37176.68</v>
      </c>
      <c r="P723" t="n">
        <v>295.08</v>
      </c>
      <c r="Q723" t="n">
        <v>1319.14</v>
      </c>
      <c r="R723" t="n">
        <v>84.31999999999999</v>
      </c>
      <c r="S723" t="n">
        <v>59.92</v>
      </c>
      <c r="T723" t="n">
        <v>12027.08</v>
      </c>
      <c r="U723" t="n">
        <v>0.71</v>
      </c>
      <c r="V723" t="n">
        <v>0.9399999999999999</v>
      </c>
      <c r="W723" t="n">
        <v>0.21</v>
      </c>
      <c r="X723" t="n">
        <v>0.73</v>
      </c>
      <c r="Y723" t="n">
        <v>1</v>
      </c>
      <c r="Z723" t="n">
        <v>10</v>
      </c>
    </row>
    <row r="724">
      <c r="A724" t="n">
        <v>29</v>
      </c>
      <c r="B724" t="n">
        <v>145</v>
      </c>
      <c r="C724" t="inlineStr">
        <is>
          <t xml:space="preserve">CONCLUIDO	</t>
        </is>
      </c>
      <c r="D724" t="n">
        <v>4.4884</v>
      </c>
      <c r="E724" t="n">
        <v>22.28</v>
      </c>
      <c r="F724" t="n">
        <v>17.88</v>
      </c>
      <c r="G724" t="n">
        <v>39.72</v>
      </c>
      <c r="H724" t="n">
        <v>0.49</v>
      </c>
      <c r="I724" t="n">
        <v>27</v>
      </c>
      <c r="J724" t="n">
        <v>300.06</v>
      </c>
      <c r="K724" t="n">
        <v>61.2</v>
      </c>
      <c r="L724" t="n">
        <v>8.25</v>
      </c>
      <c r="M724" t="n">
        <v>25</v>
      </c>
      <c r="N724" t="n">
        <v>85.61</v>
      </c>
      <c r="O724" t="n">
        <v>37241.49</v>
      </c>
      <c r="P724" t="n">
        <v>291.58</v>
      </c>
      <c r="Q724" t="n">
        <v>1319.08</v>
      </c>
      <c r="R724" t="n">
        <v>79.84</v>
      </c>
      <c r="S724" t="n">
        <v>59.92</v>
      </c>
      <c r="T724" t="n">
        <v>9790.129999999999</v>
      </c>
      <c r="U724" t="n">
        <v>0.75</v>
      </c>
      <c r="V724" t="n">
        <v>0.95</v>
      </c>
      <c r="W724" t="n">
        <v>0.2</v>
      </c>
      <c r="X724" t="n">
        <v>0.6</v>
      </c>
      <c r="Y724" t="n">
        <v>1</v>
      </c>
      <c r="Z724" t="n">
        <v>10</v>
      </c>
    </row>
    <row r="725">
      <c r="A725" t="n">
        <v>30</v>
      </c>
      <c r="B725" t="n">
        <v>145</v>
      </c>
      <c r="C725" t="inlineStr">
        <is>
          <t xml:space="preserve">CONCLUIDO	</t>
        </is>
      </c>
      <c r="D725" t="n">
        <v>4.4579</v>
      </c>
      <c r="E725" t="n">
        <v>22.43</v>
      </c>
      <c r="F725" t="n">
        <v>18.08</v>
      </c>
      <c r="G725" t="n">
        <v>41.73</v>
      </c>
      <c r="H725" t="n">
        <v>0.5</v>
      </c>
      <c r="I725" t="n">
        <v>26</v>
      </c>
      <c r="J725" t="n">
        <v>300.59</v>
      </c>
      <c r="K725" t="n">
        <v>61.2</v>
      </c>
      <c r="L725" t="n">
        <v>8.5</v>
      </c>
      <c r="M725" t="n">
        <v>24</v>
      </c>
      <c r="N725" t="n">
        <v>85.89</v>
      </c>
      <c r="O725" t="n">
        <v>37306.42</v>
      </c>
      <c r="P725" t="n">
        <v>295</v>
      </c>
      <c r="Q725" t="n">
        <v>1319.09</v>
      </c>
      <c r="R725" t="n">
        <v>87.77</v>
      </c>
      <c r="S725" t="n">
        <v>59.92</v>
      </c>
      <c r="T725" t="n">
        <v>13761.04</v>
      </c>
      <c r="U725" t="n">
        <v>0.68</v>
      </c>
      <c r="V725" t="n">
        <v>0.9399999999999999</v>
      </c>
      <c r="W725" t="n">
        <v>0.19</v>
      </c>
      <c r="X725" t="n">
        <v>0.8</v>
      </c>
      <c r="Y725" t="n">
        <v>1</v>
      </c>
      <c r="Z725" t="n">
        <v>10</v>
      </c>
    </row>
    <row r="726">
      <c r="A726" t="n">
        <v>31</v>
      </c>
      <c r="B726" t="n">
        <v>145</v>
      </c>
      <c r="C726" t="inlineStr">
        <is>
          <t xml:space="preserve">CONCLUIDO	</t>
        </is>
      </c>
      <c r="D726" t="n">
        <v>4.4842</v>
      </c>
      <c r="E726" t="n">
        <v>22.3</v>
      </c>
      <c r="F726" t="n">
        <v>18</v>
      </c>
      <c r="G726" t="n">
        <v>43.21</v>
      </c>
      <c r="H726" t="n">
        <v>0.52</v>
      </c>
      <c r="I726" t="n">
        <v>25</v>
      </c>
      <c r="J726" t="n">
        <v>301.11</v>
      </c>
      <c r="K726" t="n">
        <v>61.2</v>
      </c>
      <c r="L726" t="n">
        <v>8.75</v>
      </c>
      <c r="M726" t="n">
        <v>23</v>
      </c>
      <c r="N726" t="n">
        <v>86.16</v>
      </c>
      <c r="O726" t="n">
        <v>37371.47</v>
      </c>
      <c r="P726" t="n">
        <v>292.67</v>
      </c>
      <c r="Q726" t="n">
        <v>1319.12</v>
      </c>
      <c r="R726" t="n">
        <v>84.38</v>
      </c>
      <c r="S726" t="n">
        <v>59.92</v>
      </c>
      <c r="T726" t="n">
        <v>12069.69</v>
      </c>
      <c r="U726" t="n">
        <v>0.71</v>
      </c>
      <c r="V726" t="n">
        <v>0.9399999999999999</v>
      </c>
      <c r="W726" t="n">
        <v>0.21</v>
      </c>
      <c r="X726" t="n">
        <v>0.73</v>
      </c>
      <c r="Y726" t="n">
        <v>1</v>
      </c>
      <c r="Z726" t="n">
        <v>10</v>
      </c>
    </row>
    <row r="727">
      <c r="A727" t="n">
        <v>32</v>
      </c>
      <c r="B727" t="n">
        <v>145</v>
      </c>
      <c r="C727" t="inlineStr">
        <is>
          <t xml:space="preserve">CONCLUIDO	</t>
        </is>
      </c>
      <c r="D727" t="n">
        <v>4.4858</v>
      </c>
      <c r="E727" t="n">
        <v>22.29</v>
      </c>
      <c r="F727" t="n">
        <v>18</v>
      </c>
      <c r="G727" t="n">
        <v>43.19</v>
      </c>
      <c r="H727" t="n">
        <v>0.53</v>
      </c>
      <c r="I727" t="n">
        <v>25</v>
      </c>
      <c r="J727" t="n">
        <v>301.64</v>
      </c>
      <c r="K727" t="n">
        <v>61.2</v>
      </c>
      <c r="L727" t="n">
        <v>9</v>
      </c>
      <c r="M727" t="n">
        <v>23</v>
      </c>
      <c r="N727" t="n">
        <v>86.44</v>
      </c>
      <c r="O727" t="n">
        <v>37436.63</v>
      </c>
      <c r="P727" t="n">
        <v>291.41</v>
      </c>
      <c r="Q727" t="n">
        <v>1319.16</v>
      </c>
      <c r="R727" t="n">
        <v>84.19</v>
      </c>
      <c r="S727" t="n">
        <v>59.92</v>
      </c>
      <c r="T727" t="n">
        <v>11976.59</v>
      </c>
      <c r="U727" t="n">
        <v>0.71</v>
      </c>
      <c r="V727" t="n">
        <v>0.9399999999999999</v>
      </c>
      <c r="W727" t="n">
        <v>0.2</v>
      </c>
      <c r="X727" t="n">
        <v>0.72</v>
      </c>
      <c r="Y727" t="n">
        <v>1</v>
      </c>
      <c r="Z727" t="n">
        <v>10</v>
      </c>
    </row>
    <row r="728">
      <c r="A728" t="n">
        <v>33</v>
      </c>
      <c r="B728" t="n">
        <v>145</v>
      </c>
      <c r="C728" t="inlineStr">
        <is>
          <t xml:space="preserve">CONCLUIDO	</t>
        </is>
      </c>
      <c r="D728" t="n">
        <v>4.5059</v>
      </c>
      <c r="E728" t="n">
        <v>22.19</v>
      </c>
      <c r="F728" t="n">
        <v>17.95</v>
      </c>
      <c r="G728" t="n">
        <v>44.88</v>
      </c>
      <c r="H728" t="n">
        <v>0.55</v>
      </c>
      <c r="I728" t="n">
        <v>24</v>
      </c>
      <c r="J728" t="n">
        <v>302.17</v>
      </c>
      <c r="K728" t="n">
        <v>61.2</v>
      </c>
      <c r="L728" t="n">
        <v>9.25</v>
      </c>
      <c r="M728" t="n">
        <v>22</v>
      </c>
      <c r="N728" t="n">
        <v>86.72</v>
      </c>
      <c r="O728" t="n">
        <v>37501.91</v>
      </c>
      <c r="P728" t="n">
        <v>290.39</v>
      </c>
      <c r="Q728" t="n">
        <v>1319.2</v>
      </c>
      <c r="R728" t="n">
        <v>82.69</v>
      </c>
      <c r="S728" t="n">
        <v>59.92</v>
      </c>
      <c r="T728" t="n">
        <v>11229.98</v>
      </c>
      <c r="U728" t="n">
        <v>0.72</v>
      </c>
      <c r="V728" t="n">
        <v>0.95</v>
      </c>
      <c r="W728" t="n">
        <v>0.2</v>
      </c>
      <c r="X728" t="n">
        <v>0.67</v>
      </c>
      <c r="Y728" t="n">
        <v>1</v>
      </c>
      <c r="Z728" t="n">
        <v>10</v>
      </c>
    </row>
    <row r="729">
      <c r="A729" t="n">
        <v>34</v>
      </c>
      <c r="B729" t="n">
        <v>145</v>
      </c>
      <c r="C729" t="inlineStr">
        <is>
          <t xml:space="preserve">CONCLUIDO	</t>
        </is>
      </c>
      <c r="D729" t="n">
        <v>4.5248</v>
      </c>
      <c r="E729" t="n">
        <v>22.1</v>
      </c>
      <c r="F729" t="n">
        <v>17.91</v>
      </c>
      <c r="G729" t="n">
        <v>46.73</v>
      </c>
      <c r="H729" t="n">
        <v>0.5600000000000001</v>
      </c>
      <c r="I729" t="n">
        <v>23</v>
      </c>
      <c r="J729" t="n">
        <v>302.7</v>
      </c>
      <c r="K729" t="n">
        <v>61.2</v>
      </c>
      <c r="L729" t="n">
        <v>9.5</v>
      </c>
      <c r="M729" t="n">
        <v>21</v>
      </c>
      <c r="N729" t="n">
        <v>87</v>
      </c>
      <c r="O729" t="n">
        <v>37567.32</v>
      </c>
      <c r="P729" t="n">
        <v>288.27</v>
      </c>
      <c r="Q729" t="n">
        <v>1319.21</v>
      </c>
      <c r="R729" t="n">
        <v>81.3</v>
      </c>
      <c r="S729" t="n">
        <v>59.92</v>
      </c>
      <c r="T729" t="n">
        <v>10539.85</v>
      </c>
      <c r="U729" t="n">
        <v>0.74</v>
      </c>
      <c r="V729" t="n">
        <v>0.95</v>
      </c>
      <c r="W729" t="n">
        <v>0.2</v>
      </c>
      <c r="X729" t="n">
        <v>0.63</v>
      </c>
      <c r="Y729" t="n">
        <v>1</v>
      </c>
      <c r="Z729" t="n">
        <v>10</v>
      </c>
    </row>
    <row r="730">
      <c r="A730" t="n">
        <v>35</v>
      </c>
      <c r="B730" t="n">
        <v>145</v>
      </c>
      <c r="C730" t="inlineStr">
        <is>
          <t xml:space="preserve">CONCLUIDO	</t>
        </is>
      </c>
      <c r="D730" t="n">
        <v>4.5234</v>
      </c>
      <c r="E730" t="n">
        <v>22.11</v>
      </c>
      <c r="F730" t="n">
        <v>17.92</v>
      </c>
      <c r="G730" t="n">
        <v>46.74</v>
      </c>
      <c r="H730" t="n">
        <v>0.57</v>
      </c>
      <c r="I730" t="n">
        <v>23</v>
      </c>
      <c r="J730" t="n">
        <v>303.23</v>
      </c>
      <c r="K730" t="n">
        <v>61.2</v>
      </c>
      <c r="L730" t="n">
        <v>9.75</v>
      </c>
      <c r="M730" t="n">
        <v>21</v>
      </c>
      <c r="N730" t="n">
        <v>87.28</v>
      </c>
      <c r="O730" t="n">
        <v>37632.84</v>
      </c>
      <c r="P730" t="n">
        <v>288.05</v>
      </c>
      <c r="Q730" t="n">
        <v>1319.17</v>
      </c>
      <c r="R730" t="n">
        <v>81.51000000000001</v>
      </c>
      <c r="S730" t="n">
        <v>59.92</v>
      </c>
      <c r="T730" t="n">
        <v>10645.67</v>
      </c>
      <c r="U730" t="n">
        <v>0.74</v>
      </c>
      <c r="V730" t="n">
        <v>0.95</v>
      </c>
      <c r="W730" t="n">
        <v>0.2</v>
      </c>
      <c r="X730" t="n">
        <v>0.64</v>
      </c>
      <c r="Y730" t="n">
        <v>1</v>
      </c>
      <c r="Z730" t="n">
        <v>10</v>
      </c>
    </row>
    <row r="731">
      <c r="A731" t="n">
        <v>36</v>
      </c>
      <c r="B731" t="n">
        <v>145</v>
      </c>
      <c r="C731" t="inlineStr">
        <is>
          <t xml:space="preserve">CONCLUIDO	</t>
        </is>
      </c>
      <c r="D731" t="n">
        <v>4.5425</v>
      </c>
      <c r="E731" t="n">
        <v>22.01</v>
      </c>
      <c r="F731" t="n">
        <v>17.88</v>
      </c>
      <c r="G731" t="n">
        <v>48.76</v>
      </c>
      <c r="H731" t="n">
        <v>0.59</v>
      </c>
      <c r="I731" t="n">
        <v>22</v>
      </c>
      <c r="J731" t="n">
        <v>303.76</v>
      </c>
      <c r="K731" t="n">
        <v>61.2</v>
      </c>
      <c r="L731" t="n">
        <v>10</v>
      </c>
      <c r="M731" t="n">
        <v>20</v>
      </c>
      <c r="N731" t="n">
        <v>87.56999999999999</v>
      </c>
      <c r="O731" t="n">
        <v>37698.48</v>
      </c>
      <c r="P731" t="n">
        <v>286.51</v>
      </c>
      <c r="Q731" t="n">
        <v>1319.15</v>
      </c>
      <c r="R731" t="n">
        <v>80.19</v>
      </c>
      <c r="S731" t="n">
        <v>59.92</v>
      </c>
      <c r="T731" t="n">
        <v>9989.709999999999</v>
      </c>
      <c r="U731" t="n">
        <v>0.75</v>
      </c>
      <c r="V731" t="n">
        <v>0.95</v>
      </c>
      <c r="W731" t="n">
        <v>0.2</v>
      </c>
      <c r="X731" t="n">
        <v>0.6</v>
      </c>
      <c r="Y731" t="n">
        <v>1</v>
      </c>
      <c r="Z731" t="n">
        <v>10</v>
      </c>
    </row>
    <row r="732">
      <c r="A732" t="n">
        <v>37</v>
      </c>
      <c r="B732" t="n">
        <v>145</v>
      </c>
      <c r="C732" t="inlineStr">
        <is>
          <t xml:space="preserve">CONCLUIDO	</t>
        </is>
      </c>
      <c r="D732" t="n">
        <v>4.564</v>
      </c>
      <c r="E732" t="n">
        <v>21.91</v>
      </c>
      <c r="F732" t="n">
        <v>17.83</v>
      </c>
      <c r="G732" t="n">
        <v>50.94</v>
      </c>
      <c r="H732" t="n">
        <v>0.6</v>
      </c>
      <c r="I732" t="n">
        <v>21</v>
      </c>
      <c r="J732" t="n">
        <v>304.3</v>
      </c>
      <c r="K732" t="n">
        <v>61.2</v>
      </c>
      <c r="L732" t="n">
        <v>10.25</v>
      </c>
      <c r="M732" t="n">
        <v>19</v>
      </c>
      <c r="N732" t="n">
        <v>87.84999999999999</v>
      </c>
      <c r="O732" t="n">
        <v>37764.25</v>
      </c>
      <c r="P732" t="n">
        <v>284.96</v>
      </c>
      <c r="Q732" t="n">
        <v>1319.14</v>
      </c>
      <c r="R732" t="n">
        <v>78.54000000000001</v>
      </c>
      <c r="S732" t="n">
        <v>59.92</v>
      </c>
      <c r="T732" t="n">
        <v>9167.809999999999</v>
      </c>
      <c r="U732" t="n">
        <v>0.76</v>
      </c>
      <c r="V732" t="n">
        <v>0.95</v>
      </c>
      <c r="W732" t="n">
        <v>0.2</v>
      </c>
      <c r="X732" t="n">
        <v>0.55</v>
      </c>
      <c r="Y732" t="n">
        <v>1</v>
      </c>
      <c r="Z732" t="n">
        <v>10</v>
      </c>
    </row>
    <row r="733">
      <c r="A733" t="n">
        <v>38</v>
      </c>
      <c r="B733" t="n">
        <v>145</v>
      </c>
      <c r="C733" t="inlineStr">
        <is>
          <t xml:space="preserve">CONCLUIDO	</t>
        </is>
      </c>
      <c r="D733" t="n">
        <v>4.5598</v>
      </c>
      <c r="E733" t="n">
        <v>21.93</v>
      </c>
      <c r="F733" t="n">
        <v>17.85</v>
      </c>
      <c r="G733" t="n">
        <v>51</v>
      </c>
      <c r="H733" t="n">
        <v>0.61</v>
      </c>
      <c r="I733" t="n">
        <v>21</v>
      </c>
      <c r="J733" t="n">
        <v>304.83</v>
      </c>
      <c r="K733" t="n">
        <v>61.2</v>
      </c>
      <c r="L733" t="n">
        <v>10.5</v>
      </c>
      <c r="M733" t="n">
        <v>19</v>
      </c>
      <c r="N733" t="n">
        <v>88.13</v>
      </c>
      <c r="O733" t="n">
        <v>37830.13</v>
      </c>
      <c r="P733" t="n">
        <v>284.47</v>
      </c>
      <c r="Q733" t="n">
        <v>1319.09</v>
      </c>
      <c r="R733" t="n">
        <v>79.36</v>
      </c>
      <c r="S733" t="n">
        <v>59.92</v>
      </c>
      <c r="T733" t="n">
        <v>9578.530000000001</v>
      </c>
      <c r="U733" t="n">
        <v>0.76</v>
      </c>
      <c r="V733" t="n">
        <v>0.95</v>
      </c>
      <c r="W733" t="n">
        <v>0.2</v>
      </c>
      <c r="X733" t="n">
        <v>0.57</v>
      </c>
      <c r="Y733" t="n">
        <v>1</v>
      </c>
      <c r="Z733" t="n">
        <v>10</v>
      </c>
    </row>
    <row r="734">
      <c r="A734" t="n">
        <v>39</v>
      </c>
      <c r="B734" t="n">
        <v>145</v>
      </c>
      <c r="C734" t="inlineStr">
        <is>
          <t xml:space="preserve">CONCLUIDO	</t>
        </is>
      </c>
      <c r="D734" t="n">
        <v>4.5803</v>
      </c>
      <c r="E734" t="n">
        <v>21.83</v>
      </c>
      <c r="F734" t="n">
        <v>17.81</v>
      </c>
      <c r="G734" t="n">
        <v>53.42</v>
      </c>
      <c r="H734" t="n">
        <v>0.63</v>
      </c>
      <c r="I734" t="n">
        <v>20</v>
      </c>
      <c r="J734" t="n">
        <v>305.37</v>
      </c>
      <c r="K734" t="n">
        <v>61.2</v>
      </c>
      <c r="L734" t="n">
        <v>10.75</v>
      </c>
      <c r="M734" t="n">
        <v>18</v>
      </c>
      <c r="N734" t="n">
        <v>88.42</v>
      </c>
      <c r="O734" t="n">
        <v>37896.14</v>
      </c>
      <c r="P734" t="n">
        <v>282.36</v>
      </c>
      <c r="Q734" t="n">
        <v>1319.09</v>
      </c>
      <c r="R734" t="n">
        <v>77.90000000000001</v>
      </c>
      <c r="S734" t="n">
        <v>59.92</v>
      </c>
      <c r="T734" t="n">
        <v>8853.879999999999</v>
      </c>
      <c r="U734" t="n">
        <v>0.77</v>
      </c>
      <c r="V734" t="n">
        <v>0.95</v>
      </c>
      <c r="W734" t="n">
        <v>0.19</v>
      </c>
      <c r="X734" t="n">
        <v>0.53</v>
      </c>
      <c r="Y734" t="n">
        <v>1</v>
      </c>
      <c r="Z734" t="n">
        <v>10</v>
      </c>
    </row>
    <row r="735">
      <c r="A735" t="n">
        <v>40</v>
      </c>
      <c r="B735" t="n">
        <v>145</v>
      </c>
      <c r="C735" t="inlineStr">
        <is>
          <t xml:space="preserve">CONCLUIDO	</t>
        </is>
      </c>
      <c r="D735" t="n">
        <v>4.5779</v>
      </c>
      <c r="E735" t="n">
        <v>21.84</v>
      </c>
      <c r="F735" t="n">
        <v>17.82</v>
      </c>
      <c r="G735" t="n">
        <v>53.45</v>
      </c>
      <c r="H735" t="n">
        <v>0.64</v>
      </c>
      <c r="I735" t="n">
        <v>20</v>
      </c>
      <c r="J735" t="n">
        <v>305.9</v>
      </c>
      <c r="K735" t="n">
        <v>61.2</v>
      </c>
      <c r="L735" t="n">
        <v>11</v>
      </c>
      <c r="M735" t="n">
        <v>18</v>
      </c>
      <c r="N735" t="n">
        <v>88.7</v>
      </c>
      <c r="O735" t="n">
        <v>37962.28</v>
      </c>
      <c r="P735" t="n">
        <v>281.83</v>
      </c>
      <c r="Q735" t="n">
        <v>1319.11</v>
      </c>
      <c r="R735" t="n">
        <v>78.23</v>
      </c>
      <c r="S735" t="n">
        <v>59.92</v>
      </c>
      <c r="T735" t="n">
        <v>9020.16</v>
      </c>
      <c r="U735" t="n">
        <v>0.77</v>
      </c>
      <c r="V735" t="n">
        <v>0.95</v>
      </c>
      <c r="W735" t="n">
        <v>0.2</v>
      </c>
      <c r="X735" t="n">
        <v>0.54</v>
      </c>
      <c r="Y735" t="n">
        <v>1</v>
      </c>
      <c r="Z735" t="n">
        <v>10</v>
      </c>
    </row>
    <row r="736">
      <c r="A736" t="n">
        <v>41</v>
      </c>
      <c r="B736" t="n">
        <v>145</v>
      </c>
      <c r="C736" t="inlineStr">
        <is>
          <t xml:space="preserve">CONCLUIDO	</t>
        </is>
      </c>
      <c r="D736" t="n">
        <v>4.5985</v>
      </c>
      <c r="E736" t="n">
        <v>21.75</v>
      </c>
      <c r="F736" t="n">
        <v>17.77</v>
      </c>
      <c r="G736" t="n">
        <v>56.13</v>
      </c>
      <c r="H736" t="n">
        <v>0.65</v>
      </c>
      <c r="I736" t="n">
        <v>19</v>
      </c>
      <c r="J736" t="n">
        <v>306.44</v>
      </c>
      <c r="K736" t="n">
        <v>61.2</v>
      </c>
      <c r="L736" t="n">
        <v>11.25</v>
      </c>
      <c r="M736" t="n">
        <v>17</v>
      </c>
      <c r="N736" t="n">
        <v>88.98999999999999</v>
      </c>
      <c r="O736" t="n">
        <v>38028.53</v>
      </c>
      <c r="P736" t="n">
        <v>280.41</v>
      </c>
      <c r="Q736" t="n">
        <v>1319.09</v>
      </c>
      <c r="R736" t="n">
        <v>76.77</v>
      </c>
      <c r="S736" t="n">
        <v>59.92</v>
      </c>
      <c r="T736" t="n">
        <v>8293.889999999999</v>
      </c>
      <c r="U736" t="n">
        <v>0.78</v>
      </c>
      <c r="V736" t="n">
        <v>0.96</v>
      </c>
      <c r="W736" t="n">
        <v>0.19</v>
      </c>
      <c r="X736" t="n">
        <v>0.5</v>
      </c>
      <c r="Y736" t="n">
        <v>1</v>
      </c>
      <c r="Z736" t="n">
        <v>10</v>
      </c>
    </row>
    <row r="737">
      <c r="A737" t="n">
        <v>42</v>
      </c>
      <c r="B737" t="n">
        <v>145</v>
      </c>
      <c r="C737" t="inlineStr">
        <is>
          <t xml:space="preserve">CONCLUIDO	</t>
        </is>
      </c>
      <c r="D737" t="n">
        <v>4.6011</v>
      </c>
      <c r="E737" t="n">
        <v>21.73</v>
      </c>
      <c r="F737" t="n">
        <v>17.76</v>
      </c>
      <c r="G737" t="n">
        <v>56.09</v>
      </c>
      <c r="H737" t="n">
        <v>0.67</v>
      </c>
      <c r="I737" t="n">
        <v>19</v>
      </c>
      <c r="J737" t="n">
        <v>306.98</v>
      </c>
      <c r="K737" t="n">
        <v>61.2</v>
      </c>
      <c r="L737" t="n">
        <v>11.5</v>
      </c>
      <c r="M737" t="n">
        <v>17</v>
      </c>
      <c r="N737" t="n">
        <v>89.28</v>
      </c>
      <c r="O737" t="n">
        <v>38094.91</v>
      </c>
      <c r="P737" t="n">
        <v>279.68</v>
      </c>
      <c r="Q737" t="n">
        <v>1319.13</v>
      </c>
      <c r="R737" t="n">
        <v>76.36</v>
      </c>
      <c r="S737" t="n">
        <v>59.92</v>
      </c>
      <c r="T737" t="n">
        <v>8090.79</v>
      </c>
      <c r="U737" t="n">
        <v>0.78</v>
      </c>
      <c r="V737" t="n">
        <v>0.96</v>
      </c>
      <c r="W737" t="n">
        <v>0.19</v>
      </c>
      <c r="X737" t="n">
        <v>0.48</v>
      </c>
      <c r="Y737" t="n">
        <v>1</v>
      </c>
      <c r="Z737" t="n">
        <v>10</v>
      </c>
    </row>
    <row r="738">
      <c r="A738" t="n">
        <v>43</v>
      </c>
      <c r="B738" t="n">
        <v>145</v>
      </c>
      <c r="C738" t="inlineStr">
        <is>
          <t xml:space="preserve">CONCLUIDO	</t>
        </is>
      </c>
      <c r="D738" t="n">
        <v>4.6414</v>
      </c>
      <c r="E738" t="n">
        <v>21.54</v>
      </c>
      <c r="F738" t="n">
        <v>17.63</v>
      </c>
      <c r="G738" t="n">
        <v>58.75</v>
      </c>
      <c r="H738" t="n">
        <v>0.68</v>
      </c>
      <c r="I738" t="n">
        <v>18</v>
      </c>
      <c r="J738" t="n">
        <v>307.52</v>
      </c>
      <c r="K738" t="n">
        <v>61.2</v>
      </c>
      <c r="L738" t="n">
        <v>11.75</v>
      </c>
      <c r="M738" t="n">
        <v>16</v>
      </c>
      <c r="N738" t="n">
        <v>89.56999999999999</v>
      </c>
      <c r="O738" t="n">
        <v>38161.42</v>
      </c>
      <c r="P738" t="n">
        <v>275.91</v>
      </c>
      <c r="Q738" t="n">
        <v>1319.09</v>
      </c>
      <c r="R738" t="n">
        <v>71.69</v>
      </c>
      <c r="S738" t="n">
        <v>59.92</v>
      </c>
      <c r="T738" t="n">
        <v>5759.78</v>
      </c>
      <c r="U738" t="n">
        <v>0.84</v>
      </c>
      <c r="V738" t="n">
        <v>0.96</v>
      </c>
      <c r="W738" t="n">
        <v>0.19</v>
      </c>
      <c r="X738" t="n">
        <v>0.35</v>
      </c>
      <c r="Y738" t="n">
        <v>1</v>
      </c>
      <c r="Z738" t="n">
        <v>10</v>
      </c>
    </row>
    <row r="739">
      <c r="A739" t="n">
        <v>44</v>
      </c>
      <c r="B739" t="n">
        <v>145</v>
      </c>
      <c r="C739" t="inlineStr">
        <is>
          <t xml:space="preserve">CONCLUIDO	</t>
        </is>
      </c>
      <c r="D739" t="n">
        <v>4.6066</v>
      </c>
      <c r="E739" t="n">
        <v>21.71</v>
      </c>
      <c r="F739" t="n">
        <v>17.79</v>
      </c>
      <c r="G739" t="n">
        <v>59.3</v>
      </c>
      <c r="H739" t="n">
        <v>0.6899999999999999</v>
      </c>
      <c r="I739" t="n">
        <v>18</v>
      </c>
      <c r="J739" t="n">
        <v>308.06</v>
      </c>
      <c r="K739" t="n">
        <v>61.2</v>
      </c>
      <c r="L739" t="n">
        <v>12</v>
      </c>
      <c r="M739" t="n">
        <v>16</v>
      </c>
      <c r="N739" t="n">
        <v>89.86</v>
      </c>
      <c r="O739" t="n">
        <v>38228.06</v>
      </c>
      <c r="P739" t="n">
        <v>278.43</v>
      </c>
      <c r="Q739" t="n">
        <v>1319.11</v>
      </c>
      <c r="R739" t="n">
        <v>77.72</v>
      </c>
      <c r="S739" t="n">
        <v>59.92</v>
      </c>
      <c r="T739" t="n">
        <v>8772.6</v>
      </c>
      <c r="U739" t="n">
        <v>0.77</v>
      </c>
      <c r="V739" t="n">
        <v>0.96</v>
      </c>
      <c r="W739" t="n">
        <v>0.18</v>
      </c>
      <c r="X739" t="n">
        <v>0.51</v>
      </c>
      <c r="Y739" t="n">
        <v>1</v>
      </c>
      <c r="Z739" t="n">
        <v>10</v>
      </c>
    </row>
    <row r="740">
      <c r="A740" t="n">
        <v>45</v>
      </c>
      <c r="B740" t="n">
        <v>145</v>
      </c>
      <c r="C740" t="inlineStr">
        <is>
          <t xml:space="preserve">CONCLUIDO	</t>
        </is>
      </c>
      <c r="D740" t="n">
        <v>4.6049</v>
      </c>
      <c r="E740" t="n">
        <v>21.72</v>
      </c>
      <c r="F740" t="n">
        <v>17.8</v>
      </c>
      <c r="G740" t="n">
        <v>59.32</v>
      </c>
      <c r="H740" t="n">
        <v>0.71</v>
      </c>
      <c r="I740" t="n">
        <v>18</v>
      </c>
      <c r="J740" t="n">
        <v>308.6</v>
      </c>
      <c r="K740" t="n">
        <v>61.2</v>
      </c>
      <c r="L740" t="n">
        <v>12.25</v>
      </c>
      <c r="M740" t="n">
        <v>16</v>
      </c>
      <c r="N740" t="n">
        <v>90.15000000000001</v>
      </c>
      <c r="O740" t="n">
        <v>38294.82</v>
      </c>
      <c r="P740" t="n">
        <v>277.64</v>
      </c>
      <c r="Q740" t="n">
        <v>1319.13</v>
      </c>
      <c r="R740" t="n">
        <v>77.73</v>
      </c>
      <c r="S740" t="n">
        <v>59.92</v>
      </c>
      <c r="T740" t="n">
        <v>8780.68</v>
      </c>
      <c r="U740" t="n">
        <v>0.77</v>
      </c>
      <c r="V740" t="n">
        <v>0.95</v>
      </c>
      <c r="W740" t="n">
        <v>0.19</v>
      </c>
      <c r="X740" t="n">
        <v>0.52</v>
      </c>
      <c r="Y740" t="n">
        <v>1</v>
      </c>
      <c r="Z740" t="n">
        <v>10</v>
      </c>
    </row>
    <row r="741">
      <c r="A741" t="n">
        <v>46</v>
      </c>
      <c r="B741" t="n">
        <v>145</v>
      </c>
      <c r="C741" t="inlineStr">
        <is>
          <t xml:space="preserve">CONCLUIDO	</t>
        </is>
      </c>
      <c r="D741" t="n">
        <v>4.6261</v>
      </c>
      <c r="E741" t="n">
        <v>21.62</v>
      </c>
      <c r="F741" t="n">
        <v>17.75</v>
      </c>
      <c r="G741" t="n">
        <v>62.65</v>
      </c>
      <c r="H741" t="n">
        <v>0.72</v>
      </c>
      <c r="I741" t="n">
        <v>17</v>
      </c>
      <c r="J741" t="n">
        <v>309.14</v>
      </c>
      <c r="K741" t="n">
        <v>61.2</v>
      </c>
      <c r="L741" t="n">
        <v>12.5</v>
      </c>
      <c r="M741" t="n">
        <v>15</v>
      </c>
      <c r="N741" t="n">
        <v>90.44</v>
      </c>
      <c r="O741" t="n">
        <v>38361.7</v>
      </c>
      <c r="P741" t="n">
        <v>276.24</v>
      </c>
      <c r="Q741" t="n">
        <v>1319.14</v>
      </c>
      <c r="R741" t="n">
        <v>76.11</v>
      </c>
      <c r="S741" t="n">
        <v>59.92</v>
      </c>
      <c r="T741" t="n">
        <v>7976.09</v>
      </c>
      <c r="U741" t="n">
        <v>0.79</v>
      </c>
      <c r="V741" t="n">
        <v>0.96</v>
      </c>
      <c r="W741" t="n">
        <v>0.19</v>
      </c>
      <c r="X741" t="n">
        <v>0.47</v>
      </c>
      <c r="Y741" t="n">
        <v>1</v>
      </c>
      <c r="Z741" t="n">
        <v>10</v>
      </c>
    </row>
    <row r="742">
      <c r="A742" t="n">
        <v>47</v>
      </c>
      <c r="B742" t="n">
        <v>145</v>
      </c>
      <c r="C742" t="inlineStr">
        <is>
          <t xml:space="preserve">CONCLUIDO	</t>
        </is>
      </c>
      <c r="D742" t="n">
        <v>4.6275</v>
      </c>
      <c r="E742" t="n">
        <v>21.61</v>
      </c>
      <c r="F742" t="n">
        <v>17.74</v>
      </c>
      <c r="G742" t="n">
        <v>62.63</v>
      </c>
      <c r="H742" t="n">
        <v>0.73</v>
      </c>
      <c r="I742" t="n">
        <v>17</v>
      </c>
      <c r="J742" t="n">
        <v>309.68</v>
      </c>
      <c r="K742" t="n">
        <v>61.2</v>
      </c>
      <c r="L742" t="n">
        <v>12.75</v>
      </c>
      <c r="M742" t="n">
        <v>15</v>
      </c>
      <c r="N742" t="n">
        <v>90.73999999999999</v>
      </c>
      <c r="O742" t="n">
        <v>38428.72</v>
      </c>
      <c r="P742" t="n">
        <v>274.67</v>
      </c>
      <c r="Q742" t="n">
        <v>1319.08</v>
      </c>
      <c r="R742" t="n">
        <v>75.94</v>
      </c>
      <c r="S742" t="n">
        <v>59.92</v>
      </c>
      <c r="T742" t="n">
        <v>7888.93</v>
      </c>
      <c r="U742" t="n">
        <v>0.79</v>
      </c>
      <c r="V742" t="n">
        <v>0.96</v>
      </c>
      <c r="W742" t="n">
        <v>0.19</v>
      </c>
      <c r="X742" t="n">
        <v>0.47</v>
      </c>
      <c r="Y742" t="n">
        <v>1</v>
      </c>
      <c r="Z742" t="n">
        <v>10</v>
      </c>
    </row>
    <row r="743">
      <c r="A743" t="n">
        <v>48</v>
      </c>
      <c r="B743" t="n">
        <v>145</v>
      </c>
      <c r="C743" t="inlineStr">
        <is>
          <t xml:space="preserve">CONCLUIDO	</t>
        </is>
      </c>
      <c r="D743" t="n">
        <v>4.6274</v>
      </c>
      <c r="E743" t="n">
        <v>21.61</v>
      </c>
      <c r="F743" t="n">
        <v>17.75</v>
      </c>
      <c r="G743" t="n">
        <v>62.63</v>
      </c>
      <c r="H743" t="n">
        <v>0.75</v>
      </c>
      <c r="I743" t="n">
        <v>17</v>
      </c>
      <c r="J743" t="n">
        <v>310.23</v>
      </c>
      <c r="K743" t="n">
        <v>61.2</v>
      </c>
      <c r="L743" t="n">
        <v>13</v>
      </c>
      <c r="M743" t="n">
        <v>15</v>
      </c>
      <c r="N743" t="n">
        <v>91.03</v>
      </c>
      <c r="O743" t="n">
        <v>38495.87</v>
      </c>
      <c r="P743" t="n">
        <v>273.81</v>
      </c>
      <c r="Q743" t="n">
        <v>1319.15</v>
      </c>
      <c r="R743" t="n">
        <v>75.94</v>
      </c>
      <c r="S743" t="n">
        <v>59.92</v>
      </c>
      <c r="T743" t="n">
        <v>7892.41</v>
      </c>
      <c r="U743" t="n">
        <v>0.79</v>
      </c>
      <c r="V743" t="n">
        <v>0.96</v>
      </c>
      <c r="W743" t="n">
        <v>0.19</v>
      </c>
      <c r="X743" t="n">
        <v>0.47</v>
      </c>
      <c r="Y743" t="n">
        <v>1</v>
      </c>
      <c r="Z743" t="n">
        <v>10</v>
      </c>
    </row>
    <row r="744">
      <c r="A744" t="n">
        <v>49</v>
      </c>
      <c r="B744" t="n">
        <v>145</v>
      </c>
      <c r="C744" t="inlineStr">
        <is>
          <t xml:space="preserve">CONCLUIDO	</t>
        </is>
      </c>
      <c r="D744" t="n">
        <v>4.6476</v>
      </c>
      <c r="E744" t="n">
        <v>21.52</v>
      </c>
      <c r="F744" t="n">
        <v>17.7</v>
      </c>
      <c r="G744" t="n">
        <v>66.39</v>
      </c>
      <c r="H744" t="n">
        <v>0.76</v>
      </c>
      <c r="I744" t="n">
        <v>16</v>
      </c>
      <c r="J744" t="n">
        <v>310.77</v>
      </c>
      <c r="K744" t="n">
        <v>61.2</v>
      </c>
      <c r="L744" t="n">
        <v>13.25</v>
      </c>
      <c r="M744" t="n">
        <v>14</v>
      </c>
      <c r="N744" t="n">
        <v>91.33</v>
      </c>
      <c r="O744" t="n">
        <v>38563.14</v>
      </c>
      <c r="P744" t="n">
        <v>272.61</v>
      </c>
      <c r="Q744" t="n">
        <v>1319.1</v>
      </c>
      <c r="R744" t="n">
        <v>74.65000000000001</v>
      </c>
      <c r="S744" t="n">
        <v>59.92</v>
      </c>
      <c r="T744" t="n">
        <v>7251.41</v>
      </c>
      <c r="U744" t="n">
        <v>0.8</v>
      </c>
      <c r="V744" t="n">
        <v>0.96</v>
      </c>
      <c r="W744" t="n">
        <v>0.19</v>
      </c>
      <c r="X744" t="n">
        <v>0.43</v>
      </c>
      <c r="Y744" t="n">
        <v>1</v>
      </c>
      <c r="Z744" t="n">
        <v>10</v>
      </c>
    </row>
    <row r="745">
      <c r="A745" t="n">
        <v>50</v>
      </c>
      <c r="B745" t="n">
        <v>145</v>
      </c>
      <c r="C745" t="inlineStr">
        <is>
          <t xml:space="preserve">CONCLUIDO	</t>
        </is>
      </c>
      <c r="D745" t="n">
        <v>4.6435</v>
      </c>
      <c r="E745" t="n">
        <v>21.54</v>
      </c>
      <c r="F745" t="n">
        <v>17.72</v>
      </c>
      <c r="G745" t="n">
        <v>66.45999999999999</v>
      </c>
      <c r="H745" t="n">
        <v>0.77</v>
      </c>
      <c r="I745" t="n">
        <v>16</v>
      </c>
      <c r="J745" t="n">
        <v>311.32</v>
      </c>
      <c r="K745" t="n">
        <v>61.2</v>
      </c>
      <c r="L745" t="n">
        <v>13.5</v>
      </c>
      <c r="M745" t="n">
        <v>14</v>
      </c>
      <c r="N745" t="n">
        <v>91.62</v>
      </c>
      <c r="O745" t="n">
        <v>38630.55</v>
      </c>
      <c r="P745" t="n">
        <v>271.65</v>
      </c>
      <c r="Q745" t="n">
        <v>1319.11</v>
      </c>
      <c r="R745" t="n">
        <v>75.18000000000001</v>
      </c>
      <c r="S745" t="n">
        <v>59.92</v>
      </c>
      <c r="T745" t="n">
        <v>7513.38</v>
      </c>
      <c r="U745" t="n">
        <v>0.8</v>
      </c>
      <c r="V745" t="n">
        <v>0.96</v>
      </c>
      <c r="W745" t="n">
        <v>0.19</v>
      </c>
      <c r="X745" t="n">
        <v>0.45</v>
      </c>
      <c r="Y745" t="n">
        <v>1</v>
      </c>
      <c r="Z745" t="n">
        <v>10</v>
      </c>
    </row>
    <row r="746">
      <c r="A746" t="n">
        <v>51</v>
      </c>
      <c r="B746" t="n">
        <v>145</v>
      </c>
      <c r="C746" t="inlineStr">
        <is>
          <t xml:space="preserve">CONCLUIDO	</t>
        </is>
      </c>
      <c r="D746" t="n">
        <v>4.6479</v>
      </c>
      <c r="E746" t="n">
        <v>21.52</v>
      </c>
      <c r="F746" t="n">
        <v>17.7</v>
      </c>
      <c r="G746" t="n">
        <v>66.39</v>
      </c>
      <c r="H746" t="n">
        <v>0.79</v>
      </c>
      <c r="I746" t="n">
        <v>16</v>
      </c>
      <c r="J746" t="n">
        <v>311.87</v>
      </c>
      <c r="K746" t="n">
        <v>61.2</v>
      </c>
      <c r="L746" t="n">
        <v>13.75</v>
      </c>
      <c r="M746" t="n">
        <v>14</v>
      </c>
      <c r="N746" t="n">
        <v>91.92</v>
      </c>
      <c r="O746" t="n">
        <v>38698.21</v>
      </c>
      <c r="P746" t="n">
        <v>270.2</v>
      </c>
      <c r="Q746" t="n">
        <v>1319.11</v>
      </c>
      <c r="R746" t="n">
        <v>74.5</v>
      </c>
      <c r="S746" t="n">
        <v>59.92</v>
      </c>
      <c r="T746" t="n">
        <v>7173.65</v>
      </c>
      <c r="U746" t="n">
        <v>0.8</v>
      </c>
      <c r="V746" t="n">
        <v>0.96</v>
      </c>
      <c r="W746" t="n">
        <v>0.19</v>
      </c>
      <c r="X746" t="n">
        <v>0.43</v>
      </c>
      <c r="Y746" t="n">
        <v>1</v>
      </c>
      <c r="Z746" t="n">
        <v>10</v>
      </c>
    </row>
    <row r="747">
      <c r="A747" t="n">
        <v>52</v>
      </c>
      <c r="B747" t="n">
        <v>145</v>
      </c>
      <c r="C747" t="inlineStr">
        <is>
          <t xml:space="preserve">CONCLUIDO	</t>
        </is>
      </c>
      <c r="D747" t="n">
        <v>4.668</v>
      </c>
      <c r="E747" t="n">
        <v>21.42</v>
      </c>
      <c r="F747" t="n">
        <v>17.66</v>
      </c>
      <c r="G747" t="n">
        <v>70.66</v>
      </c>
      <c r="H747" t="n">
        <v>0.8</v>
      </c>
      <c r="I747" t="n">
        <v>15</v>
      </c>
      <c r="J747" t="n">
        <v>312.42</v>
      </c>
      <c r="K747" t="n">
        <v>61.2</v>
      </c>
      <c r="L747" t="n">
        <v>14</v>
      </c>
      <c r="M747" t="n">
        <v>13</v>
      </c>
      <c r="N747" t="n">
        <v>92.22</v>
      </c>
      <c r="O747" t="n">
        <v>38765.89</v>
      </c>
      <c r="P747" t="n">
        <v>269.39</v>
      </c>
      <c r="Q747" t="n">
        <v>1319.08</v>
      </c>
      <c r="R747" t="n">
        <v>73.28</v>
      </c>
      <c r="S747" t="n">
        <v>59.92</v>
      </c>
      <c r="T747" t="n">
        <v>6569.9</v>
      </c>
      <c r="U747" t="n">
        <v>0.82</v>
      </c>
      <c r="V747" t="n">
        <v>0.96</v>
      </c>
      <c r="W747" t="n">
        <v>0.19</v>
      </c>
      <c r="X747" t="n">
        <v>0.39</v>
      </c>
      <c r="Y747" t="n">
        <v>1</v>
      </c>
      <c r="Z747" t="n">
        <v>10</v>
      </c>
    </row>
    <row r="748">
      <c r="A748" t="n">
        <v>53</v>
      </c>
      <c r="B748" t="n">
        <v>145</v>
      </c>
      <c r="C748" t="inlineStr">
        <is>
          <t xml:space="preserve">CONCLUIDO	</t>
        </is>
      </c>
      <c r="D748" t="n">
        <v>4.6645</v>
      </c>
      <c r="E748" t="n">
        <v>21.44</v>
      </c>
      <c r="F748" t="n">
        <v>17.68</v>
      </c>
      <c r="G748" t="n">
        <v>70.72</v>
      </c>
      <c r="H748" t="n">
        <v>0.8100000000000001</v>
      </c>
      <c r="I748" t="n">
        <v>15</v>
      </c>
      <c r="J748" t="n">
        <v>312.97</v>
      </c>
      <c r="K748" t="n">
        <v>61.2</v>
      </c>
      <c r="L748" t="n">
        <v>14.25</v>
      </c>
      <c r="M748" t="n">
        <v>13</v>
      </c>
      <c r="N748" t="n">
        <v>92.52</v>
      </c>
      <c r="O748" t="n">
        <v>38833.69</v>
      </c>
      <c r="P748" t="n">
        <v>269.06</v>
      </c>
      <c r="Q748" t="n">
        <v>1319.13</v>
      </c>
      <c r="R748" t="n">
        <v>73.86</v>
      </c>
      <c r="S748" t="n">
        <v>59.92</v>
      </c>
      <c r="T748" t="n">
        <v>6858</v>
      </c>
      <c r="U748" t="n">
        <v>0.8100000000000001</v>
      </c>
      <c r="V748" t="n">
        <v>0.96</v>
      </c>
      <c r="W748" t="n">
        <v>0.19</v>
      </c>
      <c r="X748" t="n">
        <v>0.4</v>
      </c>
      <c r="Y748" t="n">
        <v>1</v>
      </c>
      <c r="Z748" t="n">
        <v>10</v>
      </c>
    </row>
    <row r="749">
      <c r="A749" t="n">
        <v>54</v>
      </c>
      <c r="B749" t="n">
        <v>145</v>
      </c>
      <c r="C749" t="inlineStr">
        <is>
          <t xml:space="preserve">CONCLUIDO	</t>
        </is>
      </c>
      <c r="D749" t="n">
        <v>4.6658</v>
      </c>
      <c r="E749" t="n">
        <v>21.43</v>
      </c>
      <c r="F749" t="n">
        <v>17.68</v>
      </c>
      <c r="G749" t="n">
        <v>70.7</v>
      </c>
      <c r="H749" t="n">
        <v>0.82</v>
      </c>
      <c r="I749" t="n">
        <v>15</v>
      </c>
      <c r="J749" t="n">
        <v>313.52</v>
      </c>
      <c r="K749" t="n">
        <v>61.2</v>
      </c>
      <c r="L749" t="n">
        <v>14.5</v>
      </c>
      <c r="M749" t="n">
        <v>13</v>
      </c>
      <c r="N749" t="n">
        <v>92.81999999999999</v>
      </c>
      <c r="O749" t="n">
        <v>38901.63</v>
      </c>
      <c r="P749" t="n">
        <v>265.94</v>
      </c>
      <c r="Q749" t="n">
        <v>1319.1</v>
      </c>
      <c r="R749" t="n">
        <v>73.52</v>
      </c>
      <c r="S749" t="n">
        <v>59.92</v>
      </c>
      <c r="T749" t="n">
        <v>6692</v>
      </c>
      <c r="U749" t="n">
        <v>0.8100000000000001</v>
      </c>
      <c r="V749" t="n">
        <v>0.96</v>
      </c>
      <c r="W749" t="n">
        <v>0.19</v>
      </c>
      <c r="X749" t="n">
        <v>0.4</v>
      </c>
      <c r="Y749" t="n">
        <v>1</v>
      </c>
      <c r="Z749" t="n">
        <v>10</v>
      </c>
    </row>
    <row r="750">
      <c r="A750" t="n">
        <v>55</v>
      </c>
      <c r="B750" t="n">
        <v>145</v>
      </c>
      <c r="C750" t="inlineStr">
        <is>
          <t xml:space="preserve">CONCLUIDO	</t>
        </is>
      </c>
      <c r="D750" t="n">
        <v>4.6928</v>
      </c>
      <c r="E750" t="n">
        <v>21.31</v>
      </c>
      <c r="F750" t="n">
        <v>17.61</v>
      </c>
      <c r="G750" t="n">
        <v>75.45</v>
      </c>
      <c r="H750" t="n">
        <v>0.84</v>
      </c>
      <c r="I750" t="n">
        <v>14</v>
      </c>
      <c r="J750" t="n">
        <v>314.07</v>
      </c>
      <c r="K750" t="n">
        <v>61.2</v>
      </c>
      <c r="L750" t="n">
        <v>14.75</v>
      </c>
      <c r="M750" t="n">
        <v>12</v>
      </c>
      <c r="N750" t="n">
        <v>93.12</v>
      </c>
      <c r="O750" t="n">
        <v>38969.71</v>
      </c>
      <c r="P750" t="n">
        <v>264.5</v>
      </c>
      <c r="Q750" t="n">
        <v>1319.11</v>
      </c>
      <c r="R750" t="n">
        <v>70.93000000000001</v>
      </c>
      <c r="S750" t="n">
        <v>59.92</v>
      </c>
      <c r="T750" t="n">
        <v>5399.02</v>
      </c>
      <c r="U750" t="n">
        <v>0.84</v>
      </c>
      <c r="V750" t="n">
        <v>0.97</v>
      </c>
      <c r="W750" t="n">
        <v>0.19</v>
      </c>
      <c r="X750" t="n">
        <v>0.33</v>
      </c>
      <c r="Y750" t="n">
        <v>1</v>
      </c>
      <c r="Z750" t="n">
        <v>10</v>
      </c>
    </row>
    <row r="751">
      <c r="A751" t="n">
        <v>56</v>
      </c>
      <c r="B751" t="n">
        <v>145</v>
      </c>
      <c r="C751" t="inlineStr">
        <is>
          <t xml:space="preserve">CONCLUIDO	</t>
        </is>
      </c>
      <c r="D751" t="n">
        <v>4.6979</v>
      </c>
      <c r="E751" t="n">
        <v>21.29</v>
      </c>
      <c r="F751" t="n">
        <v>17.58</v>
      </c>
      <c r="G751" t="n">
        <v>75.34999999999999</v>
      </c>
      <c r="H751" t="n">
        <v>0.85</v>
      </c>
      <c r="I751" t="n">
        <v>14</v>
      </c>
      <c r="J751" t="n">
        <v>314.62</v>
      </c>
      <c r="K751" t="n">
        <v>61.2</v>
      </c>
      <c r="L751" t="n">
        <v>15</v>
      </c>
      <c r="M751" t="n">
        <v>12</v>
      </c>
      <c r="N751" t="n">
        <v>93.43000000000001</v>
      </c>
      <c r="O751" t="n">
        <v>39037.92</v>
      </c>
      <c r="P751" t="n">
        <v>263.9</v>
      </c>
      <c r="Q751" t="n">
        <v>1319.21</v>
      </c>
      <c r="R751" t="n">
        <v>70.56999999999999</v>
      </c>
      <c r="S751" t="n">
        <v>59.92</v>
      </c>
      <c r="T751" t="n">
        <v>5220.91</v>
      </c>
      <c r="U751" t="n">
        <v>0.85</v>
      </c>
      <c r="V751" t="n">
        <v>0.97</v>
      </c>
      <c r="W751" t="n">
        <v>0.18</v>
      </c>
      <c r="X751" t="n">
        <v>0.3</v>
      </c>
      <c r="Y751" t="n">
        <v>1</v>
      </c>
      <c r="Z751" t="n">
        <v>10</v>
      </c>
    </row>
    <row r="752">
      <c r="A752" t="n">
        <v>57</v>
      </c>
      <c r="B752" t="n">
        <v>145</v>
      </c>
      <c r="C752" t="inlineStr">
        <is>
          <t xml:space="preserve">CONCLUIDO	</t>
        </is>
      </c>
      <c r="D752" t="n">
        <v>4.6728</v>
      </c>
      <c r="E752" t="n">
        <v>21.4</v>
      </c>
      <c r="F752" t="n">
        <v>17.7</v>
      </c>
      <c r="G752" t="n">
        <v>75.84</v>
      </c>
      <c r="H752" t="n">
        <v>0.86</v>
      </c>
      <c r="I752" t="n">
        <v>14</v>
      </c>
      <c r="J752" t="n">
        <v>315.18</v>
      </c>
      <c r="K752" t="n">
        <v>61.2</v>
      </c>
      <c r="L752" t="n">
        <v>15.25</v>
      </c>
      <c r="M752" t="n">
        <v>12</v>
      </c>
      <c r="N752" t="n">
        <v>93.73</v>
      </c>
      <c r="O752" t="n">
        <v>39106.27</v>
      </c>
      <c r="P752" t="n">
        <v>264.68</v>
      </c>
      <c r="Q752" t="n">
        <v>1319.08</v>
      </c>
      <c r="R752" t="n">
        <v>74.45</v>
      </c>
      <c r="S752" t="n">
        <v>59.92</v>
      </c>
      <c r="T752" t="n">
        <v>7160.31</v>
      </c>
      <c r="U752" t="n">
        <v>0.8</v>
      </c>
      <c r="V752" t="n">
        <v>0.96</v>
      </c>
      <c r="W752" t="n">
        <v>0.19</v>
      </c>
      <c r="X752" t="n">
        <v>0.42</v>
      </c>
      <c r="Y752" t="n">
        <v>1</v>
      </c>
      <c r="Z752" t="n">
        <v>10</v>
      </c>
    </row>
    <row r="753">
      <c r="A753" t="n">
        <v>58</v>
      </c>
      <c r="B753" t="n">
        <v>145</v>
      </c>
      <c r="C753" t="inlineStr">
        <is>
          <t xml:space="preserve">CONCLUIDO	</t>
        </is>
      </c>
      <c r="D753" t="n">
        <v>4.6783</v>
      </c>
      <c r="E753" t="n">
        <v>21.38</v>
      </c>
      <c r="F753" t="n">
        <v>17.67</v>
      </c>
      <c r="G753" t="n">
        <v>75.73999999999999</v>
      </c>
      <c r="H753" t="n">
        <v>0.87</v>
      </c>
      <c r="I753" t="n">
        <v>14</v>
      </c>
      <c r="J753" t="n">
        <v>315.73</v>
      </c>
      <c r="K753" t="n">
        <v>61.2</v>
      </c>
      <c r="L753" t="n">
        <v>15.5</v>
      </c>
      <c r="M753" t="n">
        <v>12</v>
      </c>
      <c r="N753" t="n">
        <v>94.03</v>
      </c>
      <c r="O753" t="n">
        <v>39174.75</v>
      </c>
      <c r="P753" t="n">
        <v>262.46</v>
      </c>
      <c r="Q753" t="n">
        <v>1319.08</v>
      </c>
      <c r="R753" t="n">
        <v>73.59999999999999</v>
      </c>
      <c r="S753" t="n">
        <v>59.92</v>
      </c>
      <c r="T753" t="n">
        <v>6735.13</v>
      </c>
      <c r="U753" t="n">
        <v>0.8100000000000001</v>
      </c>
      <c r="V753" t="n">
        <v>0.96</v>
      </c>
      <c r="W753" t="n">
        <v>0.19</v>
      </c>
      <c r="X753" t="n">
        <v>0.39</v>
      </c>
      <c r="Y753" t="n">
        <v>1</v>
      </c>
      <c r="Z753" t="n">
        <v>10</v>
      </c>
    </row>
    <row r="754">
      <c r="A754" t="n">
        <v>59</v>
      </c>
      <c r="B754" t="n">
        <v>145</v>
      </c>
      <c r="C754" t="inlineStr">
        <is>
          <t xml:space="preserve">CONCLUIDO	</t>
        </is>
      </c>
      <c r="D754" t="n">
        <v>4.7031</v>
      </c>
      <c r="E754" t="n">
        <v>21.26</v>
      </c>
      <c r="F754" t="n">
        <v>17.61</v>
      </c>
      <c r="G754" t="n">
        <v>81.29000000000001</v>
      </c>
      <c r="H754" t="n">
        <v>0.89</v>
      </c>
      <c r="I754" t="n">
        <v>13</v>
      </c>
      <c r="J754" t="n">
        <v>316.29</v>
      </c>
      <c r="K754" t="n">
        <v>61.2</v>
      </c>
      <c r="L754" t="n">
        <v>15.75</v>
      </c>
      <c r="M754" t="n">
        <v>11</v>
      </c>
      <c r="N754" t="n">
        <v>94.34</v>
      </c>
      <c r="O754" t="n">
        <v>39243.37</v>
      </c>
      <c r="P754" t="n">
        <v>261.75</v>
      </c>
      <c r="Q754" t="n">
        <v>1319.13</v>
      </c>
      <c r="R754" t="n">
        <v>71.66</v>
      </c>
      <c r="S754" t="n">
        <v>59.92</v>
      </c>
      <c r="T754" t="n">
        <v>5771.39</v>
      </c>
      <c r="U754" t="n">
        <v>0.84</v>
      </c>
      <c r="V754" t="n">
        <v>0.96</v>
      </c>
      <c r="W754" t="n">
        <v>0.18</v>
      </c>
      <c r="X754" t="n">
        <v>0.34</v>
      </c>
      <c r="Y754" t="n">
        <v>1</v>
      </c>
      <c r="Z754" t="n">
        <v>10</v>
      </c>
    </row>
    <row r="755">
      <c r="A755" t="n">
        <v>60</v>
      </c>
      <c r="B755" t="n">
        <v>145</v>
      </c>
      <c r="C755" t="inlineStr">
        <is>
          <t xml:space="preserve">CONCLUIDO	</t>
        </is>
      </c>
      <c r="D755" t="n">
        <v>4.7013</v>
      </c>
      <c r="E755" t="n">
        <v>21.27</v>
      </c>
      <c r="F755" t="n">
        <v>17.62</v>
      </c>
      <c r="G755" t="n">
        <v>81.33</v>
      </c>
      <c r="H755" t="n">
        <v>0.9</v>
      </c>
      <c r="I755" t="n">
        <v>13</v>
      </c>
      <c r="J755" t="n">
        <v>316.85</v>
      </c>
      <c r="K755" t="n">
        <v>61.2</v>
      </c>
      <c r="L755" t="n">
        <v>16</v>
      </c>
      <c r="M755" t="n">
        <v>11</v>
      </c>
      <c r="N755" t="n">
        <v>94.65000000000001</v>
      </c>
      <c r="O755" t="n">
        <v>39312.13</v>
      </c>
      <c r="P755" t="n">
        <v>261.08</v>
      </c>
      <c r="Q755" t="n">
        <v>1319.09</v>
      </c>
      <c r="R755" t="n">
        <v>71.81999999999999</v>
      </c>
      <c r="S755" t="n">
        <v>59.92</v>
      </c>
      <c r="T755" t="n">
        <v>5851.53</v>
      </c>
      <c r="U755" t="n">
        <v>0.83</v>
      </c>
      <c r="V755" t="n">
        <v>0.96</v>
      </c>
      <c r="W755" t="n">
        <v>0.18</v>
      </c>
      <c r="X755" t="n">
        <v>0.34</v>
      </c>
      <c r="Y755" t="n">
        <v>1</v>
      </c>
      <c r="Z755" t="n">
        <v>10</v>
      </c>
    </row>
    <row r="756">
      <c r="A756" t="n">
        <v>61</v>
      </c>
      <c r="B756" t="n">
        <v>145</v>
      </c>
      <c r="C756" t="inlineStr">
        <is>
          <t xml:space="preserve">CONCLUIDO	</t>
        </is>
      </c>
      <c r="D756" t="n">
        <v>4.7004</v>
      </c>
      <c r="E756" t="n">
        <v>21.28</v>
      </c>
      <c r="F756" t="n">
        <v>17.63</v>
      </c>
      <c r="G756" t="n">
        <v>81.34999999999999</v>
      </c>
      <c r="H756" t="n">
        <v>0.91</v>
      </c>
      <c r="I756" t="n">
        <v>13</v>
      </c>
      <c r="J756" t="n">
        <v>317.41</v>
      </c>
      <c r="K756" t="n">
        <v>61.2</v>
      </c>
      <c r="L756" t="n">
        <v>16.25</v>
      </c>
      <c r="M756" t="n">
        <v>11</v>
      </c>
      <c r="N756" t="n">
        <v>94.95999999999999</v>
      </c>
      <c r="O756" t="n">
        <v>39381.03</v>
      </c>
      <c r="P756" t="n">
        <v>260.6</v>
      </c>
      <c r="Q756" t="n">
        <v>1319.14</v>
      </c>
      <c r="R756" t="n">
        <v>72.02</v>
      </c>
      <c r="S756" t="n">
        <v>59.92</v>
      </c>
      <c r="T756" t="n">
        <v>5952.12</v>
      </c>
      <c r="U756" t="n">
        <v>0.83</v>
      </c>
      <c r="V756" t="n">
        <v>0.96</v>
      </c>
      <c r="W756" t="n">
        <v>0.18</v>
      </c>
      <c r="X756" t="n">
        <v>0.35</v>
      </c>
      <c r="Y756" t="n">
        <v>1</v>
      </c>
      <c r="Z756" t="n">
        <v>10</v>
      </c>
    </row>
    <row r="757">
      <c r="A757" t="n">
        <v>62</v>
      </c>
      <c r="B757" t="n">
        <v>145</v>
      </c>
      <c r="C757" t="inlineStr">
        <is>
          <t xml:space="preserve">CONCLUIDO	</t>
        </is>
      </c>
      <c r="D757" t="n">
        <v>4.6988</v>
      </c>
      <c r="E757" t="n">
        <v>21.28</v>
      </c>
      <c r="F757" t="n">
        <v>17.63</v>
      </c>
      <c r="G757" t="n">
        <v>81.38</v>
      </c>
      <c r="H757" t="n">
        <v>0.92</v>
      </c>
      <c r="I757" t="n">
        <v>13</v>
      </c>
      <c r="J757" t="n">
        <v>317.97</v>
      </c>
      <c r="K757" t="n">
        <v>61.2</v>
      </c>
      <c r="L757" t="n">
        <v>16.5</v>
      </c>
      <c r="M757" t="n">
        <v>11</v>
      </c>
      <c r="N757" t="n">
        <v>95.27</v>
      </c>
      <c r="O757" t="n">
        <v>39450.07</v>
      </c>
      <c r="P757" t="n">
        <v>259.26</v>
      </c>
      <c r="Q757" t="n">
        <v>1319.08</v>
      </c>
      <c r="R757" t="n">
        <v>72.3</v>
      </c>
      <c r="S757" t="n">
        <v>59.92</v>
      </c>
      <c r="T757" t="n">
        <v>6088.6</v>
      </c>
      <c r="U757" t="n">
        <v>0.83</v>
      </c>
      <c r="V757" t="n">
        <v>0.96</v>
      </c>
      <c r="W757" t="n">
        <v>0.18</v>
      </c>
      <c r="X757" t="n">
        <v>0.36</v>
      </c>
      <c r="Y757" t="n">
        <v>1</v>
      </c>
      <c r="Z757" t="n">
        <v>10</v>
      </c>
    </row>
    <row r="758">
      <c r="A758" t="n">
        <v>63</v>
      </c>
      <c r="B758" t="n">
        <v>145</v>
      </c>
      <c r="C758" t="inlineStr">
        <is>
          <t xml:space="preserve">CONCLUIDO	</t>
        </is>
      </c>
      <c r="D758" t="n">
        <v>4.7196</v>
      </c>
      <c r="E758" t="n">
        <v>21.19</v>
      </c>
      <c r="F758" t="n">
        <v>17.59</v>
      </c>
      <c r="G758" t="n">
        <v>87.95999999999999</v>
      </c>
      <c r="H758" t="n">
        <v>0.9399999999999999</v>
      </c>
      <c r="I758" t="n">
        <v>12</v>
      </c>
      <c r="J758" t="n">
        <v>318.53</v>
      </c>
      <c r="K758" t="n">
        <v>61.2</v>
      </c>
      <c r="L758" t="n">
        <v>16.75</v>
      </c>
      <c r="M758" t="n">
        <v>10</v>
      </c>
      <c r="N758" t="n">
        <v>95.58</v>
      </c>
      <c r="O758" t="n">
        <v>39519.26</v>
      </c>
      <c r="P758" t="n">
        <v>256.73</v>
      </c>
      <c r="Q758" t="n">
        <v>1319.08</v>
      </c>
      <c r="R758" t="n">
        <v>70.90000000000001</v>
      </c>
      <c r="S758" t="n">
        <v>59.92</v>
      </c>
      <c r="T758" t="n">
        <v>5395.76</v>
      </c>
      <c r="U758" t="n">
        <v>0.85</v>
      </c>
      <c r="V758" t="n">
        <v>0.97</v>
      </c>
      <c r="W758" t="n">
        <v>0.18</v>
      </c>
      <c r="X758" t="n">
        <v>0.32</v>
      </c>
      <c r="Y758" t="n">
        <v>1</v>
      </c>
      <c r="Z758" t="n">
        <v>10</v>
      </c>
    </row>
    <row r="759">
      <c r="A759" t="n">
        <v>64</v>
      </c>
      <c r="B759" t="n">
        <v>145</v>
      </c>
      <c r="C759" t="inlineStr">
        <is>
          <t xml:space="preserve">CONCLUIDO	</t>
        </is>
      </c>
      <c r="D759" t="n">
        <v>4.7196</v>
      </c>
      <c r="E759" t="n">
        <v>21.19</v>
      </c>
      <c r="F759" t="n">
        <v>17.59</v>
      </c>
      <c r="G759" t="n">
        <v>87.95999999999999</v>
      </c>
      <c r="H759" t="n">
        <v>0.95</v>
      </c>
      <c r="I759" t="n">
        <v>12</v>
      </c>
      <c r="J759" t="n">
        <v>319.09</v>
      </c>
      <c r="K759" t="n">
        <v>61.2</v>
      </c>
      <c r="L759" t="n">
        <v>17</v>
      </c>
      <c r="M759" t="n">
        <v>10</v>
      </c>
      <c r="N759" t="n">
        <v>95.89</v>
      </c>
      <c r="O759" t="n">
        <v>39588.58</v>
      </c>
      <c r="P759" t="n">
        <v>256.68</v>
      </c>
      <c r="Q759" t="n">
        <v>1319.11</v>
      </c>
      <c r="R759" t="n">
        <v>70.89</v>
      </c>
      <c r="S759" t="n">
        <v>59.92</v>
      </c>
      <c r="T759" t="n">
        <v>5389.7</v>
      </c>
      <c r="U759" t="n">
        <v>0.85</v>
      </c>
      <c r="V759" t="n">
        <v>0.97</v>
      </c>
      <c r="W759" t="n">
        <v>0.18</v>
      </c>
      <c r="X759" t="n">
        <v>0.32</v>
      </c>
      <c r="Y759" t="n">
        <v>1</v>
      </c>
      <c r="Z759" t="n">
        <v>10</v>
      </c>
    </row>
    <row r="760">
      <c r="A760" t="n">
        <v>65</v>
      </c>
      <c r="B760" t="n">
        <v>145</v>
      </c>
      <c r="C760" t="inlineStr">
        <is>
          <t xml:space="preserve">CONCLUIDO	</t>
        </is>
      </c>
      <c r="D760" t="n">
        <v>4.72</v>
      </c>
      <c r="E760" t="n">
        <v>21.19</v>
      </c>
      <c r="F760" t="n">
        <v>17.59</v>
      </c>
      <c r="G760" t="n">
        <v>87.95</v>
      </c>
      <c r="H760" t="n">
        <v>0.96</v>
      </c>
      <c r="I760" t="n">
        <v>12</v>
      </c>
      <c r="J760" t="n">
        <v>319.65</v>
      </c>
      <c r="K760" t="n">
        <v>61.2</v>
      </c>
      <c r="L760" t="n">
        <v>17.25</v>
      </c>
      <c r="M760" t="n">
        <v>10</v>
      </c>
      <c r="N760" t="n">
        <v>96.2</v>
      </c>
      <c r="O760" t="n">
        <v>39658.05</v>
      </c>
      <c r="P760" t="n">
        <v>255.95</v>
      </c>
      <c r="Q760" t="n">
        <v>1319.09</v>
      </c>
      <c r="R760" t="n">
        <v>70.78</v>
      </c>
      <c r="S760" t="n">
        <v>59.92</v>
      </c>
      <c r="T760" t="n">
        <v>5334.2</v>
      </c>
      <c r="U760" t="n">
        <v>0.85</v>
      </c>
      <c r="V760" t="n">
        <v>0.97</v>
      </c>
      <c r="W760" t="n">
        <v>0.18</v>
      </c>
      <c r="X760" t="n">
        <v>0.31</v>
      </c>
      <c r="Y760" t="n">
        <v>1</v>
      </c>
      <c r="Z760" t="n">
        <v>10</v>
      </c>
    </row>
    <row r="761">
      <c r="A761" t="n">
        <v>66</v>
      </c>
      <c r="B761" t="n">
        <v>145</v>
      </c>
      <c r="C761" t="inlineStr">
        <is>
          <t xml:space="preserve">CONCLUIDO	</t>
        </is>
      </c>
      <c r="D761" t="n">
        <v>4.7191</v>
      </c>
      <c r="E761" t="n">
        <v>21.19</v>
      </c>
      <c r="F761" t="n">
        <v>17.59</v>
      </c>
      <c r="G761" t="n">
        <v>87.97</v>
      </c>
      <c r="H761" t="n">
        <v>0.97</v>
      </c>
      <c r="I761" t="n">
        <v>12</v>
      </c>
      <c r="J761" t="n">
        <v>320.22</v>
      </c>
      <c r="K761" t="n">
        <v>61.2</v>
      </c>
      <c r="L761" t="n">
        <v>17.5</v>
      </c>
      <c r="M761" t="n">
        <v>10</v>
      </c>
      <c r="N761" t="n">
        <v>96.52</v>
      </c>
      <c r="O761" t="n">
        <v>39727.66</v>
      </c>
      <c r="P761" t="n">
        <v>254.42</v>
      </c>
      <c r="Q761" t="n">
        <v>1319.12</v>
      </c>
      <c r="R761" t="n">
        <v>71</v>
      </c>
      <c r="S761" t="n">
        <v>59.92</v>
      </c>
      <c r="T761" t="n">
        <v>5443.92</v>
      </c>
      <c r="U761" t="n">
        <v>0.84</v>
      </c>
      <c r="V761" t="n">
        <v>0.97</v>
      </c>
      <c r="W761" t="n">
        <v>0.18</v>
      </c>
      <c r="X761" t="n">
        <v>0.32</v>
      </c>
      <c r="Y761" t="n">
        <v>1</v>
      </c>
      <c r="Z761" t="n">
        <v>10</v>
      </c>
    </row>
    <row r="762">
      <c r="A762" t="n">
        <v>67</v>
      </c>
      <c r="B762" t="n">
        <v>145</v>
      </c>
      <c r="C762" t="inlineStr">
        <is>
          <t xml:space="preserve">CONCLUIDO	</t>
        </is>
      </c>
      <c r="D762" t="n">
        <v>4.731</v>
      </c>
      <c r="E762" t="n">
        <v>21.14</v>
      </c>
      <c r="F762" t="n">
        <v>17.54</v>
      </c>
      <c r="G762" t="n">
        <v>87.70999999999999</v>
      </c>
      <c r="H762" t="n">
        <v>0.99</v>
      </c>
      <c r="I762" t="n">
        <v>12</v>
      </c>
      <c r="J762" t="n">
        <v>320.78</v>
      </c>
      <c r="K762" t="n">
        <v>61.2</v>
      </c>
      <c r="L762" t="n">
        <v>17.75</v>
      </c>
      <c r="M762" t="n">
        <v>10</v>
      </c>
      <c r="N762" t="n">
        <v>96.83</v>
      </c>
      <c r="O762" t="n">
        <v>39797.41</v>
      </c>
      <c r="P762" t="n">
        <v>251.63</v>
      </c>
      <c r="Q762" t="n">
        <v>1319.08</v>
      </c>
      <c r="R762" t="n">
        <v>68.86</v>
      </c>
      <c r="S762" t="n">
        <v>59.92</v>
      </c>
      <c r="T762" t="n">
        <v>4372.54</v>
      </c>
      <c r="U762" t="n">
        <v>0.87</v>
      </c>
      <c r="V762" t="n">
        <v>0.97</v>
      </c>
      <c r="W762" t="n">
        <v>0.19</v>
      </c>
      <c r="X762" t="n">
        <v>0.26</v>
      </c>
      <c r="Y762" t="n">
        <v>1</v>
      </c>
      <c r="Z762" t="n">
        <v>10</v>
      </c>
    </row>
    <row r="763">
      <c r="A763" t="n">
        <v>68</v>
      </c>
      <c r="B763" t="n">
        <v>145</v>
      </c>
      <c r="C763" t="inlineStr">
        <is>
          <t xml:space="preserve">CONCLUIDO	</t>
        </is>
      </c>
      <c r="D763" t="n">
        <v>4.7446</v>
      </c>
      <c r="E763" t="n">
        <v>21.08</v>
      </c>
      <c r="F763" t="n">
        <v>17.53</v>
      </c>
      <c r="G763" t="n">
        <v>95.64</v>
      </c>
      <c r="H763" t="n">
        <v>1</v>
      </c>
      <c r="I763" t="n">
        <v>11</v>
      </c>
      <c r="J763" t="n">
        <v>321.35</v>
      </c>
      <c r="K763" t="n">
        <v>61.2</v>
      </c>
      <c r="L763" t="n">
        <v>18</v>
      </c>
      <c r="M763" t="n">
        <v>9</v>
      </c>
      <c r="N763" t="n">
        <v>97.15000000000001</v>
      </c>
      <c r="O763" t="n">
        <v>39867.32</v>
      </c>
      <c r="P763" t="n">
        <v>250.32</v>
      </c>
      <c r="Q763" t="n">
        <v>1319.15</v>
      </c>
      <c r="R763" t="n">
        <v>69.12</v>
      </c>
      <c r="S763" t="n">
        <v>59.92</v>
      </c>
      <c r="T763" t="n">
        <v>4510.24</v>
      </c>
      <c r="U763" t="n">
        <v>0.87</v>
      </c>
      <c r="V763" t="n">
        <v>0.97</v>
      </c>
      <c r="W763" t="n">
        <v>0.18</v>
      </c>
      <c r="X763" t="n">
        <v>0.26</v>
      </c>
      <c r="Y763" t="n">
        <v>1</v>
      </c>
      <c r="Z763" t="n">
        <v>10</v>
      </c>
    </row>
    <row r="764">
      <c r="A764" t="n">
        <v>69</v>
      </c>
      <c r="B764" t="n">
        <v>145</v>
      </c>
      <c r="C764" t="inlineStr">
        <is>
          <t xml:space="preserve">CONCLUIDO	</t>
        </is>
      </c>
      <c r="D764" t="n">
        <v>4.7396</v>
      </c>
      <c r="E764" t="n">
        <v>21.1</v>
      </c>
      <c r="F764" t="n">
        <v>17.56</v>
      </c>
      <c r="G764" t="n">
        <v>95.77</v>
      </c>
      <c r="H764" t="n">
        <v>1.01</v>
      </c>
      <c r="I764" t="n">
        <v>11</v>
      </c>
      <c r="J764" t="n">
        <v>321.92</v>
      </c>
      <c r="K764" t="n">
        <v>61.2</v>
      </c>
      <c r="L764" t="n">
        <v>18.25</v>
      </c>
      <c r="M764" t="n">
        <v>9</v>
      </c>
      <c r="N764" t="n">
        <v>97.47</v>
      </c>
      <c r="O764" t="n">
        <v>39937.36</v>
      </c>
      <c r="P764" t="n">
        <v>250.71</v>
      </c>
      <c r="Q764" t="n">
        <v>1319.11</v>
      </c>
      <c r="R764" t="n">
        <v>69.75</v>
      </c>
      <c r="S764" t="n">
        <v>59.92</v>
      </c>
      <c r="T764" t="n">
        <v>4826.94</v>
      </c>
      <c r="U764" t="n">
        <v>0.86</v>
      </c>
      <c r="V764" t="n">
        <v>0.97</v>
      </c>
      <c r="W764" t="n">
        <v>0.18</v>
      </c>
      <c r="X764" t="n">
        <v>0.28</v>
      </c>
      <c r="Y764" t="n">
        <v>1</v>
      </c>
      <c r="Z764" t="n">
        <v>10</v>
      </c>
    </row>
    <row r="765">
      <c r="A765" t="n">
        <v>70</v>
      </c>
      <c r="B765" t="n">
        <v>145</v>
      </c>
      <c r="C765" t="inlineStr">
        <is>
          <t xml:space="preserve">CONCLUIDO	</t>
        </is>
      </c>
      <c r="D765" t="n">
        <v>4.7357</v>
      </c>
      <c r="E765" t="n">
        <v>21.12</v>
      </c>
      <c r="F765" t="n">
        <v>17.57</v>
      </c>
      <c r="G765" t="n">
        <v>95.86</v>
      </c>
      <c r="H765" t="n">
        <v>1.02</v>
      </c>
      <c r="I765" t="n">
        <v>11</v>
      </c>
      <c r="J765" t="n">
        <v>322.49</v>
      </c>
      <c r="K765" t="n">
        <v>61.2</v>
      </c>
      <c r="L765" t="n">
        <v>18.5</v>
      </c>
      <c r="M765" t="n">
        <v>9</v>
      </c>
      <c r="N765" t="n">
        <v>97.79000000000001</v>
      </c>
      <c r="O765" t="n">
        <v>40007.56</v>
      </c>
      <c r="P765" t="n">
        <v>250.54</v>
      </c>
      <c r="Q765" t="n">
        <v>1319.12</v>
      </c>
      <c r="R765" t="n">
        <v>70.34</v>
      </c>
      <c r="S765" t="n">
        <v>59.92</v>
      </c>
      <c r="T765" t="n">
        <v>5120.27</v>
      </c>
      <c r="U765" t="n">
        <v>0.85</v>
      </c>
      <c r="V765" t="n">
        <v>0.97</v>
      </c>
      <c r="W765" t="n">
        <v>0.18</v>
      </c>
      <c r="X765" t="n">
        <v>0.3</v>
      </c>
      <c r="Y765" t="n">
        <v>1</v>
      </c>
      <c r="Z765" t="n">
        <v>10</v>
      </c>
    </row>
    <row r="766">
      <c r="A766" t="n">
        <v>71</v>
      </c>
      <c r="B766" t="n">
        <v>145</v>
      </c>
      <c r="C766" t="inlineStr">
        <is>
          <t xml:space="preserve">CONCLUIDO	</t>
        </is>
      </c>
      <c r="D766" t="n">
        <v>4.738</v>
      </c>
      <c r="E766" t="n">
        <v>21.11</v>
      </c>
      <c r="F766" t="n">
        <v>17.56</v>
      </c>
      <c r="G766" t="n">
        <v>95.8</v>
      </c>
      <c r="H766" t="n">
        <v>1.03</v>
      </c>
      <c r="I766" t="n">
        <v>11</v>
      </c>
      <c r="J766" t="n">
        <v>323.06</v>
      </c>
      <c r="K766" t="n">
        <v>61.2</v>
      </c>
      <c r="L766" t="n">
        <v>18.75</v>
      </c>
      <c r="M766" t="n">
        <v>8</v>
      </c>
      <c r="N766" t="n">
        <v>98.11</v>
      </c>
      <c r="O766" t="n">
        <v>40077.9</v>
      </c>
      <c r="P766" t="n">
        <v>250.42</v>
      </c>
      <c r="Q766" t="n">
        <v>1319.08</v>
      </c>
      <c r="R766" t="n">
        <v>69.92</v>
      </c>
      <c r="S766" t="n">
        <v>59.92</v>
      </c>
      <c r="T766" t="n">
        <v>4911.39</v>
      </c>
      <c r="U766" t="n">
        <v>0.86</v>
      </c>
      <c r="V766" t="n">
        <v>0.97</v>
      </c>
      <c r="W766" t="n">
        <v>0.18</v>
      </c>
      <c r="X766" t="n">
        <v>0.29</v>
      </c>
      <c r="Y766" t="n">
        <v>1</v>
      </c>
      <c r="Z766" t="n">
        <v>10</v>
      </c>
    </row>
    <row r="767">
      <c r="A767" t="n">
        <v>72</v>
      </c>
      <c r="B767" t="n">
        <v>145</v>
      </c>
      <c r="C767" t="inlineStr">
        <is>
          <t xml:space="preserve">CONCLUIDO	</t>
        </is>
      </c>
      <c r="D767" t="n">
        <v>4.7365</v>
      </c>
      <c r="E767" t="n">
        <v>21.11</v>
      </c>
      <c r="F767" t="n">
        <v>17.57</v>
      </c>
      <c r="G767" t="n">
        <v>95.84</v>
      </c>
      <c r="H767" t="n">
        <v>1.05</v>
      </c>
      <c r="I767" t="n">
        <v>11</v>
      </c>
      <c r="J767" t="n">
        <v>323.63</v>
      </c>
      <c r="K767" t="n">
        <v>61.2</v>
      </c>
      <c r="L767" t="n">
        <v>19</v>
      </c>
      <c r="M767" t="n">
        <v>7</v>
      </c>
      <c r="N767" t="n">
        <v>98.43000000000001</v>
      </c>
      <c r="O767" t="n">
        <v>40148.52</v>
      </c>
      <c r="P767" t="n">
        <v>248.46</v>
      </c>
      <c r="Q767" t="n">
        <v>1319.1</v>
      </c>
      <c r="R767" t="n">
        <v>70.18000000000001</v>
      </c>
      <c r="S767" t="n">
        <v>59.92</v>
      </c>
      <c r="T767" t="n">
        <v>5039.03</v>
      </c>
      <c r="U767" t="n">
        <v>0.85</v>
      </c>
      <c r="V767" t="n">
        <v>0.97</v>
      </c>
      <c r="W767" t="n">
        <v>0.18</v>
      </c>
      <c r="X767" t="n">
        <v>0.29</v>
      </c>
      <c r="Y767" t="n">
        <v>1</v>
      </c>
      <c r="Z767" t="n">
        <v>10</v>
      </c>
    </row>
    <row r="768">
      <c r="A768" t="n">
        <v>73</v>
      </c>
      <c r="B768" t="n">
        <v>145</v>
      </c>
      <c r="C768" t="inlineStr">
        <is>
          <t xml:space="preserve">CONCLUIDO	</t>
        </is>
      </c>
      <c r="D768" t="n">
        <v>4.7345</v>
      </c>
      <c r="E768" t="n">
        <v>21.12</v>
      </c>
      <c r="F768" t="n">
        <v>17.58</v>
      </c>
      <c r="G768" t="n">
        <v>95.89</v>
      </c>
      <c r="H768" t="n">
        <v>1.06</v>
      </c>
      <c r="I768" t="n">
        <v>11</v>
      </c>
      <c r="J768" t="n">
        <v>324.2</v>
      </c>
      <c r="K768" t="n">
        <v>61.2</v>
      </c>
      <c r="L768" t="n">
        <v>19.25</v>
      </c>
      <c r="M768" t="n">
        <v>4</v>
      </c>
      <c r="N768" t="n">
        <v>98.75</v>
      </c>
      <c r="O768" t="n">
        <v>40219.17</v>
      </c>
      <c r="P768" t="n">
        <v>247.9</v>
      </c>
      <c r="Q768" t="n">
        <v>1319.08</v>
      </c>
      <c r="R768" t="n">
        <v>70.28</v>
      </c>
      <c r="S768" t="n">
        <v>59.92</v>
      </c>
      <c r="T768" t="n">
        <v>5090.18</v>
      </c>
      <c r="U768" t="n">
        <v>0.85</v>
      </c>
      <c r="V768" t="n">
        <v>0.97</v>
      </c>
      <c r="W768" t="n">
        <v>0.19</v>
      </c>
      <c r="X768" t="n">
        <v>0.3</v>
      </c>
      <c r="Y768" t="n">
        <v>1</v>
      </c>
      <c r="Z768" t="n">
        <v>10</v>
      </c>
    </row>
    <row r="769">
      <c r="A769" t="n">
        <v>74</v>
      </c>
      <c r="B769" t="n">
        <v>145</v>
      </c>
      <c r="C769" t="inlineStr">
        <is>
          <t xml:space="preserve">CONCLUIDO	</t>
        </is>
      </c>
      <c r="D769" t="n">
        <v>4.7362</v>
      </c>
      <c r="E769" t="n">
        <v>21.11</v>
      </c>
      <c r="F769" t="n">
        <v>17.57</v>
      </c>
      <c r="G769" t="n">
        <v>95.84999999999999</v>
      </c>
      <c r="H769" t="n">
        <v>1.07</v>
      </c>
      <c r="I769" t="n">
        <v>11</v>
      </c>
      <c r="J769" t="n">
        <v>324.78</v>
      </c>
      <c r="K769" t="n">
        <v>61.2</v>
      </c>
      <c r="L769" t="n">
        <v>19.5</v>
      </c>
      <c r="M769" t="n">
        <v>3</v>
      </c>
      <c r="N769" t="n">
        <v>99.08</v>
      </c>
      <c r="O769" t="n">
        <v>40289.97</v>
      </c>
      <c r="P769" t="n">
        <v>247.28</v>
      </c>
      <c r="Q769" t="n">
        <v>1319.09</v>
      </c>
      <c r="R769" t="n">
        <v>70</v>
      </c>
      <c r="S769" t="n">
        <v>59.92</v>
      </c>
      <c r="T769" t="n">
        <v>4952.16</v>
      </c>
      <c r="U769" t="n">
        <v>0.86</v>
      </c>
      <c r="V769" t="n">
        <v>0.97</v>
      </c>
      <c r="W769" t="n">
        <v>0.19</v>
      </c>
      <c r="X769" t="n">
        <v>0.3</v>
      </c>
      <c r="Y769" t="n">
        <v>1</v>
      </c>
      <c r="Z769" t="n">
        <v>10</v>
      </c>
    </row>
    <row r="770">
      <c r="A770" t="n">
        <v>75</v>
      </c>
      <c r="B770" t="n">
        <v>145</v>
      </c>
      <c r="C770" t="inlineStr">
        <is>
          <t xml:space="preserve">CONCLUIDO	</t>
        </is>
      </c>
      <c r="D770" t="n">
        <v>4.7346</v>
      </c>
      <c r="E770" t="n">
        <v>21.12</v>
      </c>
      <c r="F770" t="n">
        <v>17.58</v>
      </c>
      <c r="G770" t="n">
        <v>95.89</v>
      </c>
      <c r="H770" t="n">
        <v>1.08</v>
      </c>
      <c r="I770" t="n">
        <v>11</v>
      </c>
      <c r="J770" t="n">
        <v>325.35</v>
      </c>
      <c r="K770" t="n">
        <v>61.2</v>
      </c>
      <c r="L770" t="n">
        <v>19.75</v>
      </c>
      <c r="M770" t="n">
        <v>2</v>
      </c>
      <c r="N770" t="n">
        <v>99.40000000000001</v>
      </c>
      <c r="O770" t="n">
        <v>40360.92</v>
      </c>
      <c r="P770" t="n">
        <v>247.07</v>
      </c>
      <c r="Q770" t="n">
        <v>1319.19</v>
      </c>
      <c r="R770" t="n">
        <v>70.17</v>
      </c>
      <c r="S770" t="n">
        <v>59.92</v>
      </c>
      <c r="T770" t="n">
        <v>5036.66</v>
      </c>
      <c r="U770" t="n">
        <v>0.85</v>
      </c>
      <c r="V770" t="n">
        <v>0.97</v>
      </c>
      <c r="W770" t="n">
        <v>0.19</v>
      </c>
      <c r="X770" t="n">
        <v>0.3</v>
      </c>
      <c r="Y770" t="n">
        <v>1</v>
      </c>
      <c r="Z770" t="n">
        <v>10</v>
      </c>
    </row>
    <row r="771">
      <c r="A771" t="n">
        <v>76</v>
      </c>
      <c r="B771" t="n">
        <v>145</v>
      </c>
      <c r="C771" t="inlineStr">
        <is>
          <t xml:space="preserve">CONCLUIDO	</t>
        </is>
      </c>
      <c r="D771" t="n">
        <v>4.7342</v>
      </c>
      <c r="E771" t="n">
        <v>21.12</v>
      </c>
      <c r="F771" t="n">
        <v>17.58</v>
      </c>
      <c r="G771" t="n">
        <v>95.90000000000001</v>
      </c>
      <c r="H771" t="n">
        <v>1.09</v>
      </c>
      <c r="I771" t="n">
        <v>11</v>
      </c>
      <c r="J771" t="n">
        <v>325.93</v>
      </c>
      <c r="K771" t="n">
        <v>61.2</v>
      </c>
      <c r="L771" t="n">
        <v>20</v>
      </c>
      <c r="M771" t="n">
        <v>0</v>
      </c>
      <c r="N771" t="n">
        <v>99.73</v>
      </c>
      <c r="O771" t="n">
        <v>40432.03</v>
      </c>
      <c r="P771" t="n">
        <v>247.39</v>
      </c>
      <c r="Q771" t="n">
        <v>1319.09</v>
      </c>
      <c r="R771" t="n">
        <v>70.12</v>
      </c>
      <c r="S771" t="n">
        <v>59.92</v>
      </c>
      <c r="T771" t="n">
        <v>5011.84</v>
      </c>
      <c r="U771" t="n">
        <v>0.85</v>
      </c>
      <c r="V771" t="n">
        <v>0.97</v>
      </c>
      <c r="W771" t="n">
        <v>0.19</v>
      </c>
      <c r="X771" t="n">
        <v>0.3</v>
      </c>
      <c r="Y771" t="n">
        <v>1</v>
      </c>
      <c r="Z771" t="n">
        <v>10</v>
      </c>
    </row>
    <row r="772">
      <c r="A772" t="n">
        <v>0</v>
      </c>
      <c r="B772" t="n">
        <v>65</v>
      </c>
      <c r="C772" t="inlineStr">
        <is>
          <t xml:space="preserve">CONCLUIDO	</t>
        </is>
      </c>
      <c r="D772" t="n">
        <v>3.4295</v>
      </c>
      <c r="E772" t="n">
        <v>29.16</v>
      </c>
      <c r="F772" t="n">
        <v>22.3</v>
      </c>
      <c r="G772" t="n">
        <v>7.78</v>
      </c>
      <c r="H772" t="n">
        <v>0.13</v>
      </c>
      <c r="I772" t="n">
        <v>172</v>
      </c>
      <c r="J772" t="n">
        <v>133.21</v>
      </c>
      <c r="K772" t="n">
        <v>46.47</v>
      </c>
      <c r="L772" t="n">
        <v>1</v>
      </c>
      <c r="M772" t="n">
        <v>170</v>
      </c>
      <c r="N772" t="n">
        <v>20.75</v>
      </c>
      <c r="O772" t="n">
        <v>16663.42</v>
      </c>
      <c r="P772" t="n">
        <v>236.42</v>
      </c>
      <c r="Q772" t="n">
        <v>1319.53</v>
      </c>
      <c r="R772" t="n">
        <v>224.24</v>
      </c>
      <c r="S772" t="n">
        <v>59.92</v>
      </c>
      <c r="T772" t="n">
        <v>81266.67999999999</v>
      </c>
      <c r="U772" t="n">
        <v>0.27</v>
      </c>
      <c r="V772" t="n">
        <v>0.76</v>
      </c>
      <c r="W772" t="n">
        <v>0.44</v>
      </c>
      <c r="X772" t="n">
        <v>5.02</v>
      </c>
      <c r="Y772" t="n">
        <v>1</v>
      </c>
      <c r="Z772" t="n">
        <v>10</v>
      </c>
    </row>
    <row r="773">
      <c r="A773" t="n">
        <v>1</v>
      </c>
      <c r="B773" t="n">
        <v>65</v>
      </c>
      <c r="C773" t="inlineStr">
        <is>
          <t xml:space="preserve">CONCLUIDO	</t>
        </is>
      </c>
      <c r="D773" t="n">
        <v>3.754</v>
      </c>
      <c r="E773" t="n">
        <v>26.64</v>
      </c>
      <c r="F773" t="n">
        <v>20.97</v>
      </c>
      <c r="G773" t="n">
        <v>9.83</v>
      </c>
      <c r="H773" t="n">
        <v>0.17</v>
      </c>
      <c r="I773" t="n">
        <v>128</v>
      </c>
      <c r="J773" t="n">
        <v>133.55</v>
      </c>
      <c r="K773" t="n">
        <v>46.47</v>
      </c>
      <c r="L773" t="n">
        <v>1.25</v>
      </c>
      <c r="M773" t="n">
        <v>126</v>
      </c>
      <c r="N773" t="n">
        <v>20.83</v>
      </c>
      <c r="O773" t="n">
        <v>16704.7</v>
      </c>
      <c r="P773" t="n">
        <v>219.84</v>
      </c>
      <c r="Q773" t="n">
        <v>1319.18</v>
      </c>
      <c r="R773" t="n">
        <v>181.11</v>
      </c>
      <c r="S773" t="n">
        <v>59.92</v>
      </c>
      <c r="T773" t="n">
        <v>59921.35</v>
      </c>
      <c r="U773" t="n">
        <v>0.33</v>
      </c>
      <c r="V773" t="n">
        <v>0.8100000000000001</v>
      </c>
      <c r="W773" t="n">
        <v>0.37</v>
      </c>
      <c r="X773" t="n">
        <v>3.69</v>
      </c>
      <c r="Y773" t="n">
        <v>1</v>
      </c>
      <c r="Z773" t="n">
        <v>10</v>
      </c>
    </row>
    <row r="774">
      <c r="A774" t="n">
        <v>2</v>
      </c>
      <c r="B774" t="n">
        <v>65</v>
      </c>
      <c r="C774" t="inlineStr">
        <is>
          <t xml:space="preserve">CONCLUIDO	</t>
        </is>
      </c>
      <c r="D774" t="n">
        <v>3.977</v>
      </c>
      <c r="E774" t="n">
        <v>25.14</v>
      </c>
      <c r="F774" t="n">
        <v>20.19</v>
      </c>
      <c r="G774" t="n">
        <v>11.88</v>
      </c>
      <c r="H774" t="n">
        <v>0.2</v>
      </c>
      <c r="I774" t="n">
        <v>102</v>
      </c>
      <c r="J774" t="n">
        <v>133.88</v>
      </c>
      <c r="K774" t="n">
        <v>46.47</v>
      </c>
      <c r="L774" t="n">
        <v>1.5</v>
      </c>
      <c r="M774" t="n">
        <v>100</v>
      </c>
      <c r="N774" t="n">
        <v>20.91</v>
      </c>
      <c r="O774" t="n">
        <v>16746.01</v>
      </c>
      <c r="P774" t="n">
        <v>209.44</v>
      </c>
      <c r="Q774" t="n">
        <v>1319.31</v>
      </c>
      <c r="R774" t="n">
        <v>155.48</v>
      </c>
      <c r="S774" t="n">
        <v>59.92</v>
      </c>
      <c r="T774" t="n">
        <v>47233.88</v>
      </c>
      <c r="U774" t="n">
        <v>0.39</v>
      </c>
      <c r="V774" t="n">
        <v>0.84</v>
      </c>
      <c r="W774" t="n">
        <v>0.33</v>
      </c>
      <c r="X774" t="n">
        <v>2.91</v>
      </c>
      <c r="Y774" t="n">
        <v>1</v>
      </c>
      <c r="Z774" t="n">
        <v>10</v>
      </c>
    </row>
    <row r="775">
      <c r="A775" t="n">
        <v>3</v>
      </c>
      <c r="B775" t="n">
        <v>65</v>
      </c>
      <c r="C775" t="inlineStr">
        <is>
          <t xml:space="preserve">CONCLUIDO	</t>
        </is>
      </c>
      <c r="D775" t="n">
        <v>4.1453</v>
      </c>
      <c r="E775" t="n">
        <v>24.12</v>
      </c>
      <c r="F775" t="n">
        <v>19.66</v>
      </c>
      <c r="G775" t="n">
        <v>14.04</v>
      </c>
      <c r="H775" t="n">
        <v>0.23</v>
      </c>
      <c r="I775" t="n">
        <v>84</v>
      </c>
      <c r="J775" t="n">
        <v>134.22</v>
      </c>
      <c r="K775" t="n">
        <v>46.47</v>
      </c>
      <c r="L775" t="n">
        <v>1.75</v>
      </c>
      <c r="M775" t="n">
        <v>82</v>
      </c>
      <c r="N775" t="n">
        <v>21</v>
      </c>
      <c r="O775" t="n">
        <v>16787.35</v>
      </c>
      <c r="P775" t="n">
        <v>201.64</v>
      </c>
      <c r="Q775" t="n">
        <v>1319.13</v>
      </c>
      <c r="R775" t="n">
        <v>138.02</v>
      </c>
      <c r="S775" t="n">
        <v>59.92</v>
      </c>
      <c r="T775" t="n">
        <v>38595.3</v>
      </c>
      <c r="U775" t="n">
        <v>0.43</v>
      </c>
      <c r="V775" t="n">
        <v>0.86</v>
      </c>
      <c r="W775" t="n">
        <v>0.3</v>
      </c>
      <c r="X775" t="n">
        <v>2.38</v>
      </c>
      <c r="Y775" t="n">
        <v>1</v>
      </c>
      <c r="Z775" t="n">
        <v>10</v>
      </c>
    </row>
    <row r="776">
      <c r="A776" t="n">
        <v>4</v>
      </c>
      <c r="B776" t="n">
        <v>65</v>
      </c>
      <c r="C776" t="inlineStr">
        <is>
          <t xml:space="preserve">CONCLUIDO	</t>
        </is>
      </c>
      <c r="D776" t="n">
        <v>4.2669</v>
      </c>
      <c r="E776" t="n">
        <v>23.44</v>
      </c>
      <c r="F776" t="n">
        <v>19.3</v>
      </c>
      <c r="G776" t="n">
        <v>16.08</v>
      </c>
      <c r="H776" t="n">
        <v>0.26</v>
      </c>
      <c r="I776" t="n">
        <v>72</v>
      </c>
      <c r="J776" t="n">
        <v>134.55</v>
      </c>
      <c r="K776" t="n">
        <v>46.47</v>
      </c>
      <c r="L776" t="n">
        <v>2</v>
      </c>
      <c r="M776" t="n">
        <v>70</v>
      </c>
      <c r="N776" t="n">
        <v>21.09</v>
      </c>
      <c r="O776" t="n">
        <v>16828.84</v>
      </c>
      <c r="P776" t="n">
        <v>195.61</v>
      </c>
      <c r="Q776" t="n">
        <v>1319.17</v>
      </c>
      <c r="R776" t="n">
        <v>126.23</v>
      </c>
      <c r="S776" t="n">
        <v>59.92</v>
      </c>
      <c r="T776" t="n">
        <v>32761.3</v>
      </c>
      <c r="U776" t="n">
        <v>0.47</v>
      </c>
      <c r="V776" t="n">
        <v>0.88</v>
      </c>
      <c r="W776" t="n">
        <v>0.28</v>
      </c>
      <c r="X776" t="n">
        <v>2.02</v>
      </c>
      <c r="Y776" t="n">
        <v>1</v>
      </c>
      <c r="Z776" t="n">
        <v>10</v>
      </c>
    </row>
    <row r="777">
      <c r="A777" t="n">
        <v>5</v>
      </c>
      <c r="B777" t="n">
        <v>65</v>
      </c>
      <c r="C777" t="inlineStr">
        <is>
          <t xml:space="preserve">CONCLUIDO	</t>
        </is>
      </c>
      <c r="D777" t="n">
        <v>4.3766</v>
      </c>
      <c r="E777" t="n">
        <v>22.85</v>
      </c>
      <c r="F777" t="n">
        <v>18.98</v>
      </c>
      <c r="G777" t="n">
        <v>18.37</v>
      </c>
      <c r="H777" t="n">
        <v>0.29</v>
      </c>
      <c r="I777" t="n">
        <v>62</v>
      </c>
      <c r="J777" t="n">
        <v>134.89</v>
      </c>
      <c r="K777" t="n">
        <v>46.47</v>
      </c>
      <c r="L777" t="n">
        <v>2.25</v>
      </c>
      <c r="M777" t="n">
        <v>60</v>
      </c>
      <c r="N777" t="n">
        <v>21.17</v>
      </c>
      <c r="O777" t="n">
        <v>16870.25</v>
      </c>
      <c r="P777" t="n">
        <v>190.03</v>
      </c>
      <c r="Q777" t="n">
        <v>1319.28</v>
      </c>
      <c r="R777" t="n">
        <v>115.9</v>
      </c>
      <c r="S777" t="n">
        <v>59.92</v>
      </c>
      <c r="T777" t="n">
        <v>27643.68</v>
      </c>
      <c r="U777" t="n">
        <v>0.52</v>
      </c>
      <c r="V777" t="n">
        <v>0.9</v>
      </c>
      <c r="W777" t="n">
        <v>0.26</v>
      </c>
      <c r="X777" t="n">
        <v>1.7</v>
      </c>
      <c r="Y777" t="n">
        <v>1</v>
      </c>
      <c r="Z777" t="n">
        <v>10</v>
      </c>
    </row>
    <row r="778">
      <c r="A778" t="n">
        <v>6</v>
      </c>
      <c r="B778" t="n">
        <v>65</v>
      </c>
      <c r="C778" t="inlineStr">
        <is>
          <t xml:space="preserve">CONCLUIDO	</t>
        </is>
      </c>
      <c r="D778" t="n">
        <v>4.5107</v>
      </c>
      <c r="E778" t="n">
        <v>22.17</v>
      </c>
      <c r="F778" t="n">
        <v>18.52</v>
      </c>
      <c r="G778" t="n">
        <v>20.58</v>
      </c>
      <c r="H778" t="n">
        <v>0.33</v>
      </c>
      <c r="I778" t="n">
        <v>54</v>
      </c>
      <c r="J778" t="n">
        <v>135.22</v>
      </c>
      <c r="K778" t="n">
        <v>46.47</v>
      </c>
      <c r="L778" t="n">
        <v>2.5</v>
      </c>
      <c r="M778" t="n">
        <v>52</v>
      </c>
      <c r="N778" t="n">
        <v>21.26</v>
      </c>
      <c r="O778" t="n">
        <v>16911.68</v>
      </c>
      <c r="P778" t="n">
        <v>182.44</v>
      </c>
      <c r="Q778" t="n">
        <v>1319.26</v>
      </c>
      <c r="R778" t="n">
        <v>100.63</v>
      </c>
      <c r="S778" t="n">
        <v>59.92</v>
      </c>
      <c r="T778" t="n">
        <v>20047.85</v>
      </c>
      <c r="U778" t="n">
        <v>0.6</v>
      </c>
      <c r="V778" t="n">
        <v>0.92</v>
      </c>
      <c r="W778" t="n">
        <v>0.24</v>
      </c>
      <c r="X778" t="n">
        <v>1.24</v>
      </c>
      <c r="Y778" t="n">
        <v>1</v>
      </c>
      <c r="Z778" t="n">
        <v>10</v>
      </c>
    </row>
    <row r="779">
      <c r="A779" t="n">
        <v>7</v>
      </c>
      <c r="B779" t="n">
        <v>65</v>
      </c>
      <c r="C779" t="inlineStr">
        <is>
          <t xml:space="preserve">CONCLUIDO	</t>
        </is>
      </c>
      <c r="D779" t="n">
        <v>4.4521</v>
      </c>
      <c r="E779" t="n">
        <v>22.46</v>
      </c>
      <c r="F779" t="n">
        <v>18.92</v>
      </c>
      <c r="G779" t="n">
        <v>22.7</v>
      </c>
      <c r="H779" t="n">
        <v>0.36</v>
      </c>
      <c r="I779" t="n">
        <v>50</v>
      </c>
      <c r="J779" t="n">
        <v>135.56</v>
      </c>
      <c r="K779" t="n">
        <v>46.47</v>
      </c>
      <c r="L779" t="n">
        <v>2.75</v>
      </c>
      <c r="M779" t="n">
        <v>48</v>
      </c>
      <c r="N779" t="n">
        <v>21.34</v>
      </c>
      <c r="O779" t="n">
        <v>16953.14</v>
      </c>
      <c r="P779" t="n">
        <v>185.35</v>
      </c>
      <c r="Q779" t="n">
        <v>1319.21</v>
      </c>
      <c r="R779" t="n">
        <v>114.69</v>
      </c>
      <c r="S779" t="n">
        <v>59.92</v>
      </c>
      <c r="T779" t="n">
        <v>27100.54</v>
      </c>
      <c r="U779" t="n">
        <v>0.52</v>
      </c>
      <c r="V779" t="n">
        <v>0.9</v>
      </c>
      <c r="W779" t="n">
        <v>0.25</v>
      </c>
      <c r="X779" t="n">
        <v>1.64</v>
      </c>
      <c r="Y779" t="n">
        <v>1</v>
      </c>
      <c r="Z779" t="n">
        <v>10</v>
      </c>
    </row>
    <row r="780">
      <c r="A780" t="n">
        <v>8</v>
      </c>
      <c r="B780" t="n">
        <v>65</v>
      </c>
      <c r="C780" t="inlineStr">
        <is>
          <t xml:space="preserve">CONCLUIDO	</t>
        </is>
      </c>
      <c r="D780" t="n">
        <v>4.5621</v>
      </c>
      <c r="E780" t="n">
        <v>21.92</v>
      </c>
      <c r="F780" t="n">
        <v>18.54</v>
      </c>
      <c r="G780" t="n">
        <v>25.28</v>
      </c>
      <c r="H780" t="n">
        <v>0.39</v>
      </c>
      <c r="I780" t="n">
        <v>44</v>
      </c>
      <c r="J780" t="n">
        <v>135.9</v>
      </c>
      <c r="K780" t="n">
        <v>46.47</v>
      </c>
      <c r="L780" t="n">
        <v>3</v>
      </c>
      <c r="M780" t="n">
        <v>42</v>
      </c>
      <c r="N780" t="n">
        <v>21.43</v>
      </c>
      <c r="O780" t="n">
        <v>16994.64</v>
      </c>
      <c r="P780" t="n">
        <v>178.8</v>
      </c>
      <c r="Q780" t="n">
        <v>1319.12</v>
      </c>
      <c r="R780" t="n">
        <v>101.92</v>
      </c>
      <c r="S780" t="n">
        <v>59.92</v>
      </c>
      <c r="T780" t="n">
        <v>20746.87</v>
      </c>
      <c r="U780" t="n">
        <v>0.59</v>
      </c>
      <c r="V780" t="n">
        <v>0.92</v>
      </c>
      <c r="W780" t="n">
        <v>0.24</v>
      </c>
      <c r="X780" t="n">
        <v>1.26</v>
      </c>
      <c r="Y780" t="n">
        <v>1</v>
      </c>
      <c r="Z780" t="n">
        <v>10</v>
      </c>
    </row>
    <row r="781">
      <c r="A781" t="n">
        <v>9</v>
      </c>
      <c r="B781" t="n">
        <v>65</v>
      </c>
      <c r="C781" t="inlineStr">
        <is>
          <t xml:space="preserve">CONCLUIDO	</t>
        </is>
      </c>
      <c r="D781" t="n">
        <v>4.6125</v>
      </c>
      <c r="E781" t="n">
        <v>21.68</v>
      </c>
      <c r="F781" t="n">
        <v>18.41</v>
      </c>
      <c r="G781" t="n">
        <v>27.62</v>
      </c>
      <c r="H781" t="n">
        <v>0.42</v>
      </c>
      <c r="I781" t="n">
        <v>40</v>
      </c>
      <c r="J781" t="n">
        <v>136.23</v>
      </c>
      <c r="K781" t="n">
        <v>46.47</v>
      </c>
      <c r="L781" t="n">
        <v>3.25</v>
      </c>
      <c r="M781" t="n">
        <v>38</v>
      </c>
      <c r="N781" t="n">
        <v>21.52</v>
      </c>
      <c r="O781" t="n">
        <v>17036.16</v>
      </c>
      <c r="P781" t="n">
        <v>175.05</v>
      </c>
      <c r="Q781" t="n">
        <v>1319.31</v>
      </c>
      <c r="R781" t="n">
        <v>97.56999999999999</v>
      </c>
      <c r="S781" t="n">
        <v>59.92</v>
      </c>
      <c r="T781" t="n">
        <v>18590.17</v>
      </c>
      <c r="U781" t="n">
        <v>0.61</v>
      </c>
      <c r="V781" t="n">
        <v>0.92</v>
      </c>
      <c r="W781" t="n">
        <v>0.23</v>
      </c>
      <c r="X781" t="n">
        <v>1.13</v>
      </c>
      <c r="Y781" t="n">
        <v>1</v>
      </c>
      <c r="Z781" t="n">
        <v>10</v>
      </c>
    </row>
    <row r="782">
      <c r="A782" t="n">
        <v>10</v>
      </c>
      <c r="B782" t="n">
        <v>65</v>
      </c>
      <c r="C782" t="inlineStr">
        <is>
          <t xml:space="preserve">CONCLUIDO	</t>
        </is>
      </c>
      <c r="D782" t="n">
        <v>4.6635</v>
      </c>
      <c r="E782" t="n">
        <v>21.44</v>
      </c>
      <c r="F782" t="n">
        <v>18.28</v>
      </c>
      <c r="G782" t="n">
        <v>30.47</v>
      </c>
      <c r="H782" t="n">
        <v>0.45</v>
      </c>
      <c r="I782" t="n">
        <v>36</v>
      </c>
      <c r="J782" t="n">
        <v>136.57</v>
      </c>
      <c r="K782" t="n">
        <v>46.47</v>
      </c>
      <c r="L782" t="n">
        <v>3.5</v>
      </c>
      <c r="M782" t="n">
        <v>34</v>
      </c>
      <c r="N782" t="n">
        <v>21.6</v>
      </c>
      <c r="O782" t="n">
        <v>17077.72</v>
      </c>
      <c r="P782" t="n">
        <v>170.81</v>
      </c>
      <c r="Q782" t="n">
        <v>1319.28</v>
      </c>
      <c r="R782" t="n">
        <v>93.40000000000001</v>
      </c>
      <c r="S782" t="n">
        <v>59.92</v>
      </c>
      <c r="T782" t="n">
        <v>16525.2</v>
      </c>
      <c r="U782" t="n">
        <v>0.64</v>
      </c>
      <c r="V782" t="n">
        <v>0.93</v>
      </c>
      <c r="W782" t="n">
        <v>0.22</v>
      </c>
      <c r="X782" t="n">
        <v>1</v>
      </c>
      <c r="Y782" t="n">
        <v>1</v>
      </c>
      <c r="Z782" t="n">
        <v>10</v>
      </c>
    </row>
    <row r="783">
      <c r="A783" t="n">
        <v>11</v>
      </c>
      <c r="B783" t="n">
        <v>65</v>
      </c>
      <c r="C783" t="inlineStr">
        <is>
          <t xml:space="preserve">CONCLUIDO	</t>
        </is>
      </c>
      <c r="D783" t="n">
        <v>4.7015</v>
      </c>
      <c r="E783" t="n">
        <v>21.27</v>
      </c>
      <c r="F783" t="n">
        <v>18.19</v>
      </c>
      <c r="G783" t="n">
        <v>33.07</v>
      </c>
      <c r="H783" t="n">
        <v>0.48</v>
      </c>
      <c r="I783" t="n">
        <v>33</v>
      </c>
      <c r="J783" t="n">
        <v>136.91</v>
      </c>
      <c r="K783" t="n">
        <v>46.47</v>
      </c>
      <c r="L783" t="n">
        <v>3.75</v>
      </c>
      <c r="M783" t="n">
        <v>31</v>
      </c>
      <c r="N783" t="n">
        <v>21.69</v>
      </c>
      <c r="O783" t="n">
        <v>17119.3</v>
      </c>
      <c r="P783" t="n">
        <v>167.28</v>
      </c>
      <c r="Q783" t="n">
        <v>1319.14</v>
      </c>
      <c r="R783" t="n">
        <v>90.34999999999999</v>
      </c>
      <c r="S783" t="n">
        <v>59.92</v>
      </c>
      <c r="T783" t="n">
        <v>15012.59</v>
      </c>
      <c r="U783" t="n">
        <v>0.66</v>
      </c>
      <c r="V783" t="n">
        <v>0.93</v>
      </c>
      <c r="W783" t="n">
        <v>0.22</v>
      </c>
      <c r="X783" t="n">
        <v>0.91</v>
      </c>
      <c r="Y783" t="n">
        <v>1</v>
      </c>
      <c r="Z783" t="n">
        <v>10</v>
      </c>
    </row>
    <row r="784">
      <c r="A784" t="n">
        <v>12</v>
      </c>
      <c r="B784" t="n">
        <v>65</v>
      </c>
      <c r="C784" t="inlineStr">
        <is>
          <t xml:space="preserve">CONCLUIDO	</t>
        </is>
      </c>
      <c r="D784" t="n">
        <v>4.7281</v>
      </c>
      <c r="E784" t="n">
        <v>21.15</v>
      </c>
      <c r="F784" t="n">
        <v>18.13</v>
      </c>
      <c r="G784" t="n">
        <v>35.08</v>
      </c>
      <c r="H784" t="n">
        <v>0.52</v>
      </c>
      <c r="I784" t="n">
        <v>31</v>
      </c>
      <c r="J784" t="n">
        <v>137.25</v>
      </c>
      <c r="K784" t="n">
        <v>46.47</v>
      </c>
      <c r="L784" t="n">
        <v>4</v>
      </c>
      <c r="M784" t="n">
        <v>29</v>
      </c>
      <c r="N784" t="n">
        <v>21.78</v>
      </c>
      <c r="O784" t="n">
        <v>17160.92</v>
      </c>
      <c r="P784" t="n">
        <v>163.9</v>
      </c>
      <c r="Q784" t="n">
        <v>1319.2</v>
      </c>
      <c r="R784" t="n">
        <v>88.2</v>
      </c>
      <c r="S784" t="n">
        <v>59.92</v>
      </c>
      <c r="T784" t="n">
        <v>13951.53</v>
      </c>
      <c r="U784" t="n">
        <v>0.68</v>
      </c>
      <c r="V784" t="n">
        <v>0.9399999999999999</v>
      </c>
      <c r="W784" t="n">
        <v>0.21</v>
      </c>
      <c r="X784" t="n">
        <v>0.85</v>
      </c>
      <c r="Y784" t="n">
        <v>1</v>
      </c>
      <c r="Z784" t="n">
        <v>10</v>
      </c>
    </row>
    <row r="785">
      <c r="A785" t="n">
        <v>13</v>
      </c>
      <c r="B785" t="n">
        <v>65</v>
      </c>
      <c r="C785" t="inlineStr">
        <is>
          <t xml:space="preserve">CONCLUIDO	</t>
        </is>
      </c>
      <c r="D785" t="n">
        <v>4.7557</v>
      </c>
      <c r="E785" t="n">
        <v>21.03</v>
      </c>
      <c r="F785" t="n">
        <v>18.06</v>
      </c>
      <c r="G785" t="n">
        <v>37.36</v>
      </c>
      <c r="H785" t="n">
        <v>0.55</v>
      </c>
      <c r="I785" t="n">
        <v>29</v>
      </c>
      <c r="J785" t="n">
        <v>137.58</v>
      </c>
      <c r="K785" t="n">
        <v>46.47</v>
      </c>
      <c r="L785" t="n">
        <v>4.25</v>
      </c>
      <c r="M785" t="n">
        <v>27</v>
      </c>
      <c r="N785" t="n">
        <v>21.87</v>
      </c>
      <c r="O785" t="n">
        <v>17202.57</v>
      </c>
      <c r="P785" t="n">
        <v>160.91</v>
      </c>
      <c r="Q785" t="n">
        <v>1319.12</v>
      </c>
      <c r="R785" t="n">
        <v>85.98</v>
      </c>
      <c r="S785" t="n">
        <v>59.92</v>
      </c>
      <c r="T785" t="n">
        <v>12851.38</v>
      </c>
      <c r="U785" t="n">
        <v>0.7</v>
      </c>
      <c r="V785" t="n">
        <v>0.9399999999999999</v>
      </c>
      <c r="W785" t="n">
        <v>0.21</v>
      </c>
      <c r="X785" t="n">
        <v>0.78</v>
      </c>
      <c r="Y785" t="n">
        <v>1</v>
      </c>
      <c r="Z785" t="n">
        <v>10</v>
      </c>
    </row>
    <row r="786">
      <c r="A786" t="n">
        <v>14</v>
      </c>
      <c r="B786" t="n">
        <v>65</v>
      </c>
      <c r="C786" t="inlineStr">
        <is>
          <t xml:space="preserve">CONCLUIDO	</t>
        </is>
      </c>
      <c r="D786" t="n">
        <v>4.7964</v>
      </c>
      <c r="E786" t="n">
        <v>20.85</v>
      </c>
      <c r="F786" t="n">
        <v>17.96</v>
      </c>
      <c r="G786" t="n">
        <v>41.45</v>
      </c>
      <c r="H786" t="n">
        <v>0.58</v>
      </c>
      <c r="I786" t="n">
        <v>26</v>
      </c>
      <c r="J786" t="n">
        <v>137.92</v>
      </c>
      <c r="K786" t="n">
        <v>46.47</v>
      </c>
      <c r="L786" t="n">
        <v>4.5</v>
      </c>
      <c r="M786" t="n">
        <v>24</v>
      </c>
      <c r="N786" t="n">
        <v>21.95</v>
      </c>
      <c r="O786" t="n">
        <v>17244.24</v>
      </c>
      <c r="P786" t="n">
        <v>156.91</v>
      </c>
      <c r="Q786" t="n">
        <v>1319.08</v>
      </c>
      <c r="R786" t="n">
        <v>83.38</v>
      </c>
      <c r="S786" t="n">
        <v>59.92</v>
      </c>
      <c r="T786" t="n">
        <v>11562.64</v>
      </c>
      <c r="U786" t="n">
        <v>0.72</v>
      </c>
      <c r="V786" t="n">
        <v>0.95</v>
      </c>
      <c r="W786" t="n">
        <v>0.19</v>
      </c>
      <c r="X786" t="n">
        <v>0.68</v>
      </c>
      <c r="Y786" t="n">
        <v>1</v>
      </c>
      <c r="Z786" t="n">
        <v>10</v>
      </c>
    </row>
    <row r="787">
      <c r="A787" t="n">
        <v>15</v>
      </c>
      <c r="B787" t="n">
        <v>65</v>
      </c>
      <c r="C787" t="inlineStr">
        <is>
          <t xml:space="preserve">CONCLUIDO	</t>
        </is>
      </c>
      <c r="D787" t="n">
        <v>4.7926</v>
      </c>
      <c r="E787" t="n">
        <v>20.87</v>
      </c>
      <c r="F787" t="n">
        <v>18</v>
      </c>
      <c r="G787" t="n">
        <v>43.21</v>
      </c>
      <c r="H787" t="n">
        <v>0.61</v>
      </c>
      <c r="I787" t="n">
        <v>25</v>
      </c>
      <c r="J787" t="n">
        <v>138.26</v>
      </c>
      <c r="K787" t="n">
        <v>46.47</v>
      </c>
      <c r="L787" t="n">
        <v>4.75</v>
      </c>
      <c r="M787" t="n">
        <v>21</v>
      </c>
      <c r="N787" t="n">
        <v>22.04</v>
      </c>
      <c r="O787" t="n">
        <v>17285.95</v>
      </c>
      <c r="P787" t="n">
        <v>154.12</v>
      </c>
      <c r="Q787" t="n">
        <v>1319.1</v>
      </c>
      <c r="R787" t="n">
        <v>84.42</v>
      </c>
      <c r="S787" t="n">
        <v>59.92</v>
      </c>
      <c r="T787" t="n">
        <v>12090.26</v>
      </c>
      <c r="U787" t="n">
        <v>0.71</v>
      </c>
      <c r="V787" t="n">
        <v>0.9399999999999999</v>
      </c>
      <c r="W787" t="n">
        <v>0.21</v>
      </c>
      <c r="X787" t="n">
        <v>0.73</v>
      </c>
      <c r="Y787" t="n">
        <v>1</v>
      </c>
      <c r="Z787" t="n">
        <v>10</v>
      </c>
    </row>
    <row r="788">
      <c r="A788" t="n">
        <v>16</v>
      </c>
      <c r="B788" t="n">
        <v>65</v>
      </c>
      <c r="C788" t="inlineStr">
        <is>
          <t xml:space="preserve">CONCLUIDO	</t>
        </is>
      </c>
      <c r="D788" t="n">
        <v>4.8241</v>
      </c>
      <c r="E788" t="n">
        <v>20.73</v>
      </c>
      <c r="F788" t="n">
        <v>17.92</v>
      </c>
      <c r="G788" t="n">
        <v>46.76</v>
      </c>
      <c r="H788" t="n">
        <v>0.64</v>
      </c>
      <c r="I788" t="n">
        <v>23</v>
      </c>
      <c r="J788" t="n">
        <v>138.6</v>
      </c>
      <c r="K788" t="n">
        <v>46.47</v>
      </c>
      <c r="L788" t="n">
        <v>5</v>
      </c>
      <c r="M788" t="n">
        <v>18</v>
      </c>
      <c r="N788" t="n">
        <v>22.13</v>
      </c>
      <c r="O788" t="n">
        <v>17327.69</v>
      </c>
      <c r="P788" t="n">
        <v>150.52</v>
      </c>
      <c r="Q788" t="n">
        <v>1319.14</v>
      </c>
      <c r="R788" t="n">
        <v>81.62</v>
      </c>
      <c r="S788" t="n">
        <v>59.92</v>
      </c>
      <c r="T788" t="n">
        <v>10701.56</v>
      </c>
      <c r="U788" t="n">
        <v>0.73</v>
      </c>
      <c r="V788" t="n">
        <v>0.95</v>
      </c>
      <c r="W788" t="n">
        <v>0.2</v>
      </c>
      <c r="X788" t="n">
        <v>0.65</v>
      </c>
      <c r="Y788" t="n">
        <v>1</v>
      </c>
      <c r="Z788" t="n">
        <v>10</v>
      </c>
    </row>
    <row r="789">
      <c r="A789" t="n">
        <v>17</v>
      </c>
      <c r="B789" t="n">
        <v>65</v>
      </c>
      <c r="C789" t="inlineStr">
        <is>
          <t xml:space="preserve">CONCLUIDO	</t>
        </is>
      </c>
      <c r="D789" t="n">
        <v>4.8351</v>
      </c>
      <c r="E789" t="n">
        <v>20.68</v>
      </c>
      <c r="F789" t="n">
        <v>17.9</v>
      </c>
      <c r="G789" t="n">
        <v>48.83</v>
      </c>
      <c r="H789" t="n">
        <v>0.67</v>
      </c>
      <c r="I789" t="n">
        <v>22</v>
      </c>
      <c r="J789" t="n">
        <v>138.94</v>
      </c>
      <c r="K789" t="n">
        <v>46.47</v>
      </c>
      <c r="L789" t="n">
        <v>5.25</v>
      </c>
      <c r="M789" t="n">
        <v>9</v>
      </c>
      <c r="N789" t="n">
        <v>22.22</v>
      </c>
      <c r="O789" t="n">
        <v>17369.47</v>
      </c>
      <c r="P789" t="n">
        <v>149</v>
      </c>
      <c r="Q789" t="n">
        <v>1319.17</v>
      </c>
      <c r="R789" t="n">
        <v>80.52</v>
      </c>
      <c r="S789" t="n">
        <v>59.92</v>
      </c>
      <c r="T789" t="n">
        <v>10154.3</v>
      </c>
      <c r="U789" t="n">
        <v>0.74</v>
      </c>
      <c r="V789" t="n">
        <v>0.95</v>
      </c>
      <c r="W789" t="n">
        <v>0.22</v>
      </c>
      <c r="X789" t="n">
        <v>0.63</v>
      </c>
      <c r="Y789" t="n">
        <v>1</v>
      </c>
      <c r="Z789" t="n">
        <v>10</v>
      </c>
    </row>
    <row r="790">
      <c r="A790" t="n">
        <v>18</v>
      </c>
      <c r="B790" t="n">
        <v>65</v>
      </c>
      <c r="C790" t="inlineStr">
        <is>
          <t xml:space="preserve">CONCLUIDO	</t>
        </is>
      </c>
      <c r="D790" t="n">
        <v>4.8331</v>
      </c>
      <c r="E790" t="n">
        <v>20.69</v>
      </c>
      <c r="F790" t="n">
        <v>17.91</v>
      </c>
      <c r="G790" t="n">
        <v>48.85</v>
      </c>
      <c r="H790" t="n">
        <v>0.7</v>
      </c>
      <c r="I790" t="n">
        <v>22</v>
      </c>
      <c r="J790" t="n">
        <v>139.28</v>
      </c>
      <c r="K790" t="n">
        <v>46.47</v>
      </c>
      <c r="L790" t="n">
        <v>5.5</v>
      </c>
      <c r="M790" t="n">
        <v>1</v>
      </c>
      <c r="N790" t="n">
        <v>22.31</v>
      </c>
      <c r="O790" t="n">
        <v>17411.27</v>
      </c>
      <c r="P790" t="n">
        <v>148.72</v>
      </c>
      <c r="Q790" t="n">
        <v>1319.15</v>
      </c>
      <c r="R790" t="n">
        <v>80.45</v>
      </c>
      <c r="S790" t="n">
        <v>59.92</v>
      </c>
      <c r="T790" t="n">
        <v>10119.49</v>
      </c>
      <c r="U790" t="n">
        <v>0.74</v>
      </c>
      <c r="V790" t="n">
        <v>0.95</v>
      </c>
      <c r="W790" t="n">
        <v>0.23</v>
      </c>
      <c r="X790" t="n">
        <v>0.63</v>
      </c>
      <c r="Y790" t="n">
        <v>1</v>
      </c>
      <c r="Z790" t="n">
        <v>10</v>
      </c>
    </row>
    <row r="791">
      <c r="A791" t="n">
        <v>19</v>
      </c>
      <c r="B791" t="n">
        <v>65</v>
      </c>
      <c r="C791" t="inlineStr">
        <is>
          <t xml:space="preserve">CONCLUIDO	</t>
        </is>
      </c>
      <c r="D791" t="n">
        <v>4.833</v>
      </c>
      <c r="E791" t="n">
        <v>20.69</v>
      </c>
      <c r="F791" t="n">
        <v>17.91</v>
      </c>
      <c r="G791" t="n">
        <v>48.85</v>
      </c>
      <c r="H791" t="n">
        <v>0.73</v>
      </c>
      <c r="I791" t="n">
        <v>22</v>
      </c>
      <c r="J791" t="n">
        <v>139.61</v>
      </c>
      <c r="K791" t="n">
        <v>46.47</v>
      </c>
      <c r="L791" t="n">
        <v>5.75</v>
      </c>
      <c r="M791" t="n">
        <v>0</v>
      </c>
      <c r="N791" t="n">
        <v>22.4</v>
      </c>
      <c r="O791" t="n">
        <v>17453.1</v>
      </c>
      <c r="P791" t="n">
        <v>149.08</v>
      </c>
      <c r="Q791" t="n">
        <v>1319.18</v>
      </c>
      <c r="R791" t="n">
        <v>80.43000000000001</v>
      </c>
      <c r="S791" t="n">
        <v>59.92</v>
      </c>
      <c r="T791" t="n">
        <v>10111.81</v>
      </c>
      <c r="U791" t="n">
        <v>0.74</v>
      </c>
      <c r="V791" t="n">
        <v>0.95</v>
      </c>
      <c r="W791" t="n">
        <v>0.23</v>
      </c>
      <c r="X791" t="n">
        <v>0.63</v>
      </c>
      <c r="Y791" t="n">
        <v>1</v>
      </c>
      <c r="Z791" t="n">
        <v>10</v>
      </c>
    </row>
    <row r="792">
      <c r="A792" t="n">
        <v>0</v>
      </c>
      <c r="B792" t="n">
        <v>130</v>
      </c>
      <c r="C792" t="inlineStr">
        <is>
          <t xml:space="preserve">CONCLUIDO	</t>
        </is>
      </c>
      <c r="D792" t="n">
        <v>2.2031</v>
      </c>
      <c r="E792" t="n">
        <v>45.39</v>
      </c>
      <c r="F792" t="n">
        <v>26.94</v>
      </c>
      <c r="G792" t="n">
        <v>5.05</v>
      </c>
      <c r="H792" t="n">
        <v>0.07000000000000001</v>
      </c>
      <c r="I792" t="n">
        <v>320</v>
      </c>
      <c r="J792" t="n">
        <v>252.85</v>
      </c>
      <c r="K792" t="n">
        <v>59.19</v>
      </c>
      <c r="L792" t="n">
        <v>1</v>
      </c>
      <c r="M792" t="n">
        <v>318</v>
      </c>
      <c r="N792" t="n">
        <v>62.65</v>
      </c>
      <c r="O792" t="n">
        <v>31418.63</v>
      </c>
      <c r="P792" t="n">
        <v>439.8</v>
      </c>
      <c r="Q792" t="n">
        <v>1319.63</v>
      </c>
      <c r="R792" t="n">
        <v>376.85</v>
      </c>
      <c r="S792" t="n">
        <v>59.92</v>
      </c>
      <c r="T792" t="n">
        <v>156829.49</v>
      </c>
      <c r="U792" t="n">
        <v>0.16</v>
      </c>
      <c r="V792" t="n">
        <v>0.63</v>
      </c>
      <c r="W792" t="n">
        <v>0.68</v>
      </c>
      <c r="X792" t="n">
        <v>9.66</v>
      </c>
      <c r="Y792" t="n">
        <v>1</v>
      </c>
      <c r="Z792" t="n">
        <v>10</v>
      </c>
    </row>
    <row r="793">
      <c r="A793" t="n">
        <v>1</v>
      </c>
      <c r="B793" t="n">
        <v>130</v>
      </c>
      <c r="C793" t="inlineStr">
        <is>
          <t xml:space="preserve">CONCLUIDO	</t>
        </is>
      </c>
      <c r="D793" t="n">
        <v>2.638</v>
      </c>
      <c r="E793" t="n">
        <v>37.91</v>
      </c>
      <c r="F793" t="n">
        <v>24</v>
      </c>
      <c r="G793" t="n">
        <v>6.34</v>
      </c>
      <c r="H793" t="n">
        <v>0.09</v>
      </c>
      <c r="I793" t="n">
        <v>227</v>
      </c>
      <c r="J793" t="n">
        <v>253.3</v>
      </c>
      <c r="K793" t="n">
        <v>59.19</v>
      </c>
      <c r="L793" t="n">
        <v>1.25</v>
      </c>
      <c r="M793" t="n">
        <v>225</v>
      </c>
      <c r="N793" t="n">
        <v>62.86</v>
      </c>
      <c r="O793" t="n">
        <v>31474.5</v>
      </c>
      <c r="P793" t="n">
        <v>390.47</v>
      </c>
      <c r="Q793" t="n">
        <v>1319.5</v>
      </c>
      <c r="R793" t="n">
        <v>280.52</v>
      </c>
      <c r="S793" t="n">
        <v>59.92</v>
      </c>
      <c r="T793" t="n">
        <v>109130.88</v>
      </c>
      <c r="U793" t="n">
        <v>0.21</v>
      </c>
      <c r="V793" t="n">
        <v>0.71</v>
      </c>
      <c r="W793" t="n">
        <v>0.53</v>
      </c>
      <c r="X793" t="n">
        <v>6.72</v>
      </c>
      <c r="Y793" t="n">
        <v>1</v>
      </c>
      <c r="Z793" t="n">
        <v>10</v>
      </c>
    </row>
    <row r="794">
      <c r="A794" t="n">
        <v>2</v>
      </c>
      <c r="B794" t="n">
        <v>130</v>
      </c>
      <c r="C794" t="inlineStr">
        <is>
          <t xml:space="preserve">CONCLUIDO	</t>
        </is>
      </c>
      <c r="D794" t="n">
        <v>2.9569</v>
      </c>
      <c r="E794" t="n">
        <v>33.82</v>
      </c>
      <c r="F794" t="n">
        <v>22.41</v>
      </c>
      <c r="G794" t="n">
        <v>7.64</v>
      </c>
      <c r="H794" t="n">
        <v>0.11</v>
      </c>
      <c r="I794" t="n">
        <v>176</v>
      </c>
      <c r="J794" t="n">
        <v>253.75</v>
      </c>
      <c r="K794" t="n">
        <v>59.19</v>
      </c>
      <c r="L794" t="n">
        <v>1.5</v>
      </c>
      <c r="M794" t="n">
        <v>174</v>
      </c>
      <c r="N794" t="n">
        <v>63.06</v>
      </c>
      <c r="O794" t="n">
        <v>31530.44</v>
      </c>
      <c r="P794" t="n">
        <v>363.24</v>
      </c>
      <c r="Q794" t="n">
        <v>1319.44</v>
      </c>
      <c r="R794" t="n">
        <v>228.2</v>
      </c>
      <c r="S794" t="n">
        <v>59.92</v>
      </c>
      <c r="T794" t="n">
        <v>83227.27</v>
      </c>
      <c r="U794" t="n">
        <v>0.26</v>
      </c>
      <c r="V794" t="n">
        <v>0.76</v>
      </c>
      <c r="W794" t="n">
        <v>0.45</v>
      </c>
      <c r="X794" t="n">
        <v>5.13</v>
      </c>
      <c r="Y794" t="n">
        <v>1</v>
      </c>
      <c r="Z794" t="n">
        <v>10</v>
      </c>
    </row>
    <row r="795">
      <c r="A795" t="n">
        <v>3</v>
      </c>
      <c r="B795" t="n">
        <v>130</v>
      </c>
      <c r="C795" t="inlineStr">
        <is>
          <t xml:space="preserve">CONCLUIDO	</t>
        </is>
      </c>
      <c r="D795" t="n">
        <v>3.1939</v>
      </c>
      <c r="E795" t="n">
        <v>31.31</v>
      </c>
      <c r="F795" t="n">
        <v>21.46</v>
      </c>
      <c r="G795" t="n">
        <v>8.94</v>
      </c>
      <c r="H795" t="n">
        <v>0.12</v>
      </c>
      <c r="I795" t="n">
        <v>144</v>
      </c>
      <c r="J795" t="n">
        <v>254.21</v>
      </c>
      <c r="K795" t="n">
        <v>59.19</v>
      </c>
      <c r="L795" t="n">
        <v>1.75</v>
      </c>
      <c r="M795" t="n">
        <v>142</v>
      </c>
      <c r="N795" t="n">
        <v>63.26</v>
      </c>
      <c r="O795" t="n">
        <v>31586.46</v>
      </c>
      <c r="P795" t="n">
        <v>346.78</v>
      </c>
      <c r="Q795" t="n">
        <v>1319.44</v>
      </c>
      <c r="R795" t="n">
        <v>197.06</v>
      </c>
      <c r="S795" t="n">
        <v>59.92</v>
      </c>
      <c r="T795" t="n">
        <v>67817.17999999999</v>
      </c>
      <c r="U795" t="n">
        <v>0.3</v>
      </c>
      <c r="V795" t="n">
        <v>0.79</v>
      </c>
      <c r="W795" t="n">
        <v>0.4</v>
      </c>
      <c r="X795" t="n">
        <v>4.18</v>
      </c>
      <c r="Y795" t="n">
        <v>1</v>
      </c>
      <c r="Z795" t="n">
        <v>10</v>
      </c>
    </row>
    <row r="796">
      <c r="A796" t="n">
        <v>4</v>
      </c>
      <c r="B796" t="n">
        <v>130</v>
      </c>
      <c r="C796" t="inlineStr">
        <is>
          <t xml:space="preserve">CONCLUIDO	</t>
        </is>
      </c>
      <c r="D796" t="n">
        <v>3.3829</v>
      </c>
      <c r="E796" t="n">
        <v>29.56</v>
      </c>
      <c r="F796" t="n">
        <v>20.79</v>
      </c>
      <c r="G796" t="n">
        <v>10.23</v>
      </c>
      <c r="H796" t="n">
        <v>0.14</v>
      </c>
      <c r="I796" t="n">
        <v>122</v>
      </c>
      <c r="J796" t="n">
        <v>254.66</v>
      </c>
      <c r="K796" t="n">
        <v>59.19</v>
      </c>
      <c r="L796" t="n">
        <v>2</v>
      </c>
      <c r="M796" t="n">
        <v>120</v>
      </c>
      <c r="N796" t="n">
        <v>63.47</v>
      </c>
      <c r="O796" t="n">
        <v>31642.55</v>
      </c>
      <c r="P796" t="n">
        <v>334.77</v>
      </c>
      <c r="Q796" t="n">
        <v>1319.38</v>
      </c>
      <c r="R796" t="n">
        <v>175.21</v>
      </c>
      <c r="S796" t="n">
        <v>59.92</v>
      </c>
      <c r="T796" t="n">
        <v>57000.83</v>
      </c>
      <c r="U796" t="n">
        <v>0.34</v>
      </c>
      <c r="V796" t="n">
        <v>0.82</v>
      </c>
      <c r="W796" t="n">
        <v>0.36</v>
      </c>
      <c r="X796" t="n">
        <v>3.51</v>
      </c>
      <c r="Y796" t="n">
        <v>1</v>
      </c>
      <c r="Z796" t="n">
        <v>10</v>
      </c>
    </row>
    <row r="797">
      <c r="A797" t="n">
        <v>5</v>
      </c>
      <c r="B797" t="n">
        <v>130</v>
      </c>
      <c r="C797" t="inlineStr">
        <is>
          <t xml:space="preserve">CONCLUIDO	</t>
        </is>
      </c>
      <c r="D797" t="n">
        <v>3.547</v>
      </c>
      <c r="E797" t="n">
        <v>28.19</v>
      </c>
      <c r="F797" t="n">
        <v>20.25</v>
      </c>
      <c r="G797" t="n">
        <v>11.57</v>
      </c>
      <c r="H797" t="n">
        <v>0.16</v>
      </c>
      <c r="I797" t="n">
        <v>105</v>
      </c>
      <c r="J797" t="n">
        <v>255.12</v>
      </c>
      <c r="K797" t="n">
        <v>59.19</v>
      </c>
      <c r="L797" t="n">
        <v>2.25</v>
      </c>
      <c r="M797" t="n">
        <v>103</v>
      </c>
      <c r="N797" t="n">
        <v>63.67</v>
      </c>
      <c r="O797" t="n">
        <v>31698.72</v>
      </c>
      <c r="P797" t="n">
        <v>324.97</v>
      </c>
      <c r="Q797" t="n">
        <v>1319.26</v>
      </c>
      <c r="R797" t="n">
        <v>157.53</v>
      </c>
      <c r="S797" t="n">
        <v>59.92</v>
      </c>
      <c r="T797" t="n">
        <v>48247.49</v>
      </c>
      <c r="U797" t="n">
        <v>0.38</v>
      </c>
      <c r="V797" t="n">
        <v>0.84</v>
      </c>
      <c r="W797" t="n">
        <v>0.33</v>
      </c>
      <c r="X797" t="n">
        <v>2.98</v>
      </c>
      <c r="Y797" t="n">
        <v>1</v>
      </c>
      <c r="Z797" t="n">
        <v>10</v>
      </c>
    </row>
    <row r="798">
      <c r="A798" t="n">
        <v>6</v>
      </c>
      <c r="B798" t="n">
        <v>130</v>
      </c>
      <c r="C798" t="inlineStr">
        <is>
          <t xml:space="preserve">CONCLUIDO	</t>
        </is>
      </c>
      <c r="D798" t="n">
        <v>3.6666</v>
      </c>
      <c r="E798" t="n">
        <v>27.27</v>
      </c>
      <c r="F798" t="n">
        <v>19.92</v>
      </c>
      <c r="G798" t="n">
        <v>12.85</v>
      </c>
      <c r="H798" t="n">
        <v>0.17</v>
      </c>
      <c r="I798" t="n">
        <v>93</v>
      </c>
      <c r="J798" t="n">
        <v>255.57</v>
      </c>
      <c r="K798" t="n">
        <v>59.19</v>
      </c>
      <c r="L798" t="n">
        <v>2.5</v>
      </c>
      <c r="M798" t="n">
        <v>91</v>
      </c>
      <c r="N798" t="n">
        <v>63.88</v>
      </c>
      <c r="O798" t="n">
        <v>31754.97</v>
      </c>
      <c r="P798" t="n">
        <v>318.69</v>
      </c>
      <c r="Q798" t="n">
        <v>1319.28</v>
      </c>
      <c r="R798" t="n">
        <v>146.92</v>
      </c>
      <c r="S798" t="n">
        <v>59.92</v>
      </c>
      <c r="T798" t="n">
        <v>43001.29</v>
      </c>
      <c r="U798" t="n">
        <v>0.41</v>
      </c>
      <c r="V798" t="n">
        <v>0.85</v>
      </c>
      <c r="W798" t="n">
        <v>0.31</v>
      </c>
      <c r="X798" t="n">
        <v>2.64</v>
      </c>
      <c r="Y798" t="n">
        <v>1</v>
      </c>
      <c r="Z798" t="n">
        <v>10</v>
      </c>
    </row>
    <row r="799">
      <c r="A799" t="n">
        <v>7</v>
      </c>
      <c r="B799" t="n">
        <v>130</v>
      </c>
      <c r="C799" t="inlineStr">
        <is>
          <t xml:space="preserve">CONCLUIDO	</t>
        </is>
      </c>
      <c r="D799" t="n">
        <v>3.7758</v>
      </c>
      <c r="E799" t="n">
        <v>26.48</v>
      </c>
      <c r="F799" t="n">
        <v>19.62</v>
      </c>
      <c r="G799" t="n">
        <v>14.18</v>
      </c>
      <c r="H799" t="n">
        <v>0.19</v>
      </c>
      <c r="I799" t="n">
        <v>83</v>
      </c>
      <c r="J799" t="n">
        <v>256.03</v>
      </c>
      <c r="K799" t="n">
        <v>59.19</v>
      </c>
      <c r="L799" t="n">
        <v>2.75</v>
      </c>
      <c r="M799" t="n">
        <v>81</v>
      </c>
      <c r="N799" t="n">
        <v>64.09</v>
      </c>
      <c r="O799" t="n">
        <v>31811.29</v>
      </c>
      <c r="P799" t="n">
        <v>312.84</v>
      </c>
      <c r="Q799" t="n">
        <v>1319.17</v>
      </c>
      <c r="R799" t="n">
        <v>136.91</v>
      </c>
      <c r="S799" t="n">
        <v>59.92</v>
      </c>
      <c r="T799" t="n">
        <v>38043.89</v>
      </c>
      <c r="U799" t="n">
        <v>0.44</v>
      </c>
      <c r="V799" t="n">
        <v>0.87</v>
      </c>
      <c r="W799" t="n">
        <v>0.3</v>
      </c>
      <c r="X799" t="n">
        <v>2.34</v>
      </c>
      <c r="Y799" t="n">
        <v>1</v>
      </c>
      <c r="Z799" t="n">
        <v>10</v>
      </c>
    </row>
    <row r="800">
      <c r="A800" t="n">
        <v>8</v>
      </c>
      <c r="B800" t="n">
        <v>130</v>
      </c>
      <c r="C800" t="inlineStr">
        <is>
          <t xml:space="preserve">CONCLUIDO	</t>
        </is>
      </c>
      <c r="D800" t="n">
        <v>3.867</v>
      </c>
      <c r="E800" t="n">
        <v>25.86</v>
      </c>
      <c r="F800" t="n">
        <v>19.39</v>
      </c>
      <c r="G800" t="n">
        <v>15.51</v>
      </c>
      <c r="H800" t="n">
        <v>0.21</v>
      </c>
      <c r="I800" t="n">
        <v>75</v>
      </c>
      <c r="J800" t="n">
        <v>256.49</v>
      </c>
      <c r="K800" t="n">
        <v>59.19</v>
      </c>
      <c r="L800" t="n">
        <v>3</v>
      </c>
      <c r="M800" t="n">
        <v>73</v>
      </c>
      <c r="N800" t="n">
        <v>64.29000000000001</v>
      </c>
      <c r="O800" t="n">
        <v>31867.69</v>
      </c>
      <c r="P800" t="n">
        <v>308.07</v>
      </c>
      <c r="Q800" t="n">
        <v>1319.15</v>
      </c>
      <c r="R800" t="n">
        <v>129.25</v>
      </c>
      <c r="S800" t="n">
        <v>59.92</v>
      </c>
      <c r="T800" t="n">
        <v>34253.18</v>
      </c>
      <c r="U800" t="n">
        <v>0.46</v>
      </c>
      <c r="V800" t="n">
        <v>0.88</v>
      </c>
      <c r="W800" t="n">
        <v>0.29</v>
      </c>
      <c r="X800" t="n">
        <v>2.11</v>
      </c>
      <c r="Y800" t="n">
        <v>1</v>
      </c>
      <c r="Z800" t="n">
        <v>10</v>
      </c>
    </row>
    <row r="801">
      <c r="A801" t="n">
        <v>9</v>
      </c>
      <c r="B801" t="n">
        <v>130</v>
      </c>
      <c r="C801" t="inlineStr">
        <is>
          <t xml:space="preserve">CONCLUIDO	</t>
        </is>
      </c>
      <c r="D801" t="n">
        <v>3.9532</v>
      </c>
      <c r="E801" t="n">
        <v>25.3</v>
      </c>
      <c r="F801" t="n">
        <v>19.17</v>
      </c>
      <c r="G801" t="n">
        <v>16.91</v>
      </c>
      <c r="H801" t="n">
        <v>0.23</v>
      </c>
      <c r="I801" t="n">
        <v>68</v>
      </c>
      <c r="J801" t="n">
        <v>256.95</v>
      </c>
      <c r="K801" t="n">
        <v>59.19</v>
      </c>
      <c r="L801" t="n">
        <v>3.25</v>
      </c>
      <c r="M801" t="n">
        <v>66</v>
      </c>
      <c r="N801" t="n">
        <v>64.5</v>
      </c>
      <c r="O801" t="n">
        <v>31924.29</v>
      </c>
      <c r="P801" t="n">
        <v>303.42</v>
      </c>
      <c r="Q801" t="n">
        <v>1319.12</v>
      </c>
      <c r="R801" t="n">
        <v>122.18</v>
      </c>
      <c r="S801" t="n">
        <v>59.92</v>
      </c>
      <c r="T801" t="n">
        <v>30756.12</v>
      </c>
      <c r="U801" t="n">
        <v>0.49</v>
      </c>
      <c r="V801" t="n">
        <v>0.89</v>
      </c>
      <c r="W801" t="n">
        <v>0.27</v>
      </c>
      <c r="X801" t="n">
        <v>1.89</v>
      </c>
      <c r="Y801" t="n">
        <v>1</v>
      </c>
      <c r="Z801" t="n">
        <v>10</v>
      </c>
    </row>
    <row r="802">
      <c r="A802" t="n">
        <v>10</v>
      </c>
      <c r="B802" t="n">
        <v>130</v>
      </c>
      <c r="C802" t="inlineStr">
        <is>
          <t xml:space="preserve">CONCLUIDO	</t>
        </is>
      </c>
      <c r="D802" t="n">
        <v>4.0161</v>
      </c>
      <c r="E802" t="n">
        <v>24.9</v>
      </c>
      <c r="F802" t="n">
        <v>19.01</v>
      </c>
      <c r="G802" t="n">
        <v>18.11</v>
      </c>
      <c r="H802" t="n">
        <v>0.24</v>
      </c>
      <c r="I802" t="n">
        <v>63</v>
      </c>
      <c r="J802" t="n">
        <v>257.41</v>
      </c>
      <c r="K802" t="n">
        <v>59.19</v>
      </c>
      <c r="L802" t="n">
        <v>3.5</v>
      </c>
      <c r="M802" t="n">
        <v>61</v>
      </c>
      <c r="N802" t="n">
        <v>64.70999999999999</v>
      </c>
      <c r="O802" t="n">
        <v>31980.84</v>
      </c>
      <c r="P802" t="n">
        <v>300.31</v>
      </c>
      <c r="Q802" t="n">
        <v>1319.2</v>
      </c>
      <c r="R802" t="n">
        <v>116.98</v>
      </c>
      <c r="S802" t="n">
        <v>59.92</v>
      </c>
      <c r="T802" t="n">
        <v>28180.99</v>
      </c>
      <c r="U802" t="n">
        <v>0.51</v>
      </c>
      <c r="V802" t="n">
        <v>0.89</v>
      </c>
      <c r="W802" t="n">
        <v>0.27</v>
      </c>
      <c r="X802" t="n">
        <v>1.74</v>
      </c>
      <c r="Y802" t="n">
        <v>1</v>
      </c>
      <c r="Z802" t="n">
        <v>10</v>
      </c>
    </row>
    <row r="803">
      <c r="A803" t="n">
        <v>11</v>
      </c>
      <c r="B803" t="n">
        <v>130</v>
      </c>
      <c r="C803" t="inlineStr">
        <is>
          <t xml:space="preserve">CONCLUIDO	</t>
        </is>
      </c>
      <c r="D803" t="n">
        <v>4.0856</v>
      </c>
      <c r="E803" t="n">
        <v>24.48</v>
      </c>
      <c r="F803" t="n">
        <v>18.84</v>
      </c>
      <c r="G803" t="n">
        <v>19.49</v>
      </c>
      <c r="H803" t="n">
        <v>0.26</v>
      </c>
      <c r="I803" t="n">
        <v>58</v>
      </c>
      <c r="J803" t="n">
        <v>257.86</v>
      </c>
      <c r="K803" t="n">
        <v>59.19</v>
      </c>
      <c r="L803" t="n">
        <v>3.75</v>
      </c>
      <c r="M803" t="n">
        <v>56</v>
      </c>
      <c r="N803" t="n">
        <v>64.92</v>
      </c>
      <c r="O803" t="n">
        <v>32037.48</v>
      </c>
      <c r="P803" t="n">
        <v>296.19</v>
      </c>
      <c r="Q803" t="n">
        <v>1319.16</v>
      </c>
      <c r="R803" t="n">
        <v>111.08</v>
      </c>
      <c r="S803" t="n">
        <v>59.92</v>
      </c>
      <c r="T803" t="n">
        <v>25253.76</v>
      </c>
      <c r="U803" t="n">
        <v>0.54</v>
      </c>
      <c r="V803" t="n">
        <v>0.9</v>
      </c>
      <c r="W803" t="n">
        <v>0.26</v>
      </c>
      <c r="X803" t="n">
        <v>1.56</v>
      </c>
      <c r="Y803" t="n">
        <v>1</v>
      </c>
      <c r="Z803" t="n">
        <v>10</v>
      </c>
    </row>
    <row r="804">
      <c r="A804" t="n">
        <v>12</v>
      </c>
      <c r="B804" t="n">
        <v>130</v>
      </c>
      <c r="C804" t="inlineStr">
        <is>
          <t xml:space="preserve">CONCLUIDO	</t>
        </is>
      </c>
      <c r="D804" t="n">
        <v>4.1835</v>
      </c>
      <c r="E804" t="n">
        <v>23.9</v>
      </c>
      <c r="F804" t="n">
        <v>18.51</v>
      </c>
      <c r="G804" t="n">
        <v>20.95</v>
      </c>
      <c r="H804" t="n">
        <v>0.28</v>
      </c>
      <c r="I804" t="n">
        <v>53</v>
      </c>
      <c r="J804" t="n">
        <v>258.32</v>
      </c>
      <c r="K804" t="n">
        <v>59.19</v>
      </c>
      <c r="L804" t="n">
        <v>4</v>
      </c>
      <c r="M804" t="n">
        <v>51</v>
      </c>
      <c r="N804" t="n">
        <v>65.13</v>
      </c>
      <c r="O804" t="n">
        <v>32094.19</v>
      </c>
      <c r="P804" t="n">
        <v>289.73</v>
      </c>
      <c r="Q804" t="n">
        <v>1319.29</v>
      </c>
      <c r="R804" t="n">
        <v>100.11</v>
      </c>
      <c r="S804" t="n">
        <v>59.92</v>
      </c>
      <c r="T804" t="n">
        <v>19796.82</v>
      </c>
      <c r="U804" t="n">
        <v>0.6</v>
      </c>
      <c r="V804" t="n">
        <v>0.92</v>
      </c>
      <c r="W804" t="n">
        <v>0.24</v>
      </c>
      <c r="X804" t="n">
        <v>1.23</v>
      </c>
      <c r="Y804" t="n">
        <v>1</v>
      </c>
      <c r="Z804" t="n">
        <v>10</v>
      </c>
    </row>
    <row r="805">
      <c r="A805" t="n">
        <v>13</v>
      </c>
      <c r="B805" t="n">
        <v>130</v>
      </c>
      <c r="C805" t="inlineStr">
        <is>
          <t xml:space="preserve">CONCLUIDO	</t>
        </is>
      </c>
      <c r="D805" t="n">
        <v>4.1388</v>
      </c>
      <c r="E805" t="n">
        <v>24.16</v>
      </c>
      <c r="F805" t="n">
        <v>18.86</v>
      </c>
      <c r="G805" t="n">
        <v>22.19</v>
      </c>
      <c r="H805" t="n">
        <v>0.29</v>
      </c>
      <c r="I805" t="n">
        <v>51</v>
      </c>
      <c r="J805" t="n">
        <v>258.78</v>
      </c>
      <c r="K805" t="n">
        <v>59.19</v>
      </c>
      <c r="L805" t="n">
        <v>4.25</v>
      </c>
      <c r="M805" t="n">
        <v>49</v>
      </c>
      <c r="N805" t="n">
        <v>65.34</v>
      </c>
      <c r="O805" t="n">
        <v>32150.98</v>
      </c>
      <c r="P805" t="n">
        <v>295.07</v>
      </c>
      <c r="Q805" t="n">
        <v>1319.13</v>
      </c>
      <c r="R805" t="n">
        <v>113.9</v>
      </c>
      <c r="S805" t="n">
        <v>59.92</v>
      </c>
      <c r="T805" t="n">
        <v>26700.72</v>
      </c>
      <c r="U805" t="n">
        <v>0.53</v>
      </c>
      <c r="V805" t="n">
        <v>0.9</v>
      </c>
      <c r="W805" t="n">
        <v>0.21</v>
      </c>
      <c r="X805" t="n">
        <v>1.59</v>
      </c>
      <c r="Y805" t="n">
        <v>1</v>
      </c>
      <c r="Z805" t="n">
        <v>10</v>
      </c>
    </row>
    <row r="806">
      <c r="A806" t="n">
        <v>14</v>
      </c>
      <c r="B806" t="n">
        <v>130</v>
      </c>
      <c r="C806" t="inlineStr">
        <is>
          <t xml:space="preserve">CONCLUIDO	</t>
        </is>
      </c>
      <c r="D806" t="n">
        <v>4.1869</v>
      </c>
      <c r="E806" t="n">
        <v>23.88</v>
      </c>
      <c r="F806" t="n">
        <v>18.73</v>
      </c>
      <c r="G806" t="n">
        <v>23.42</v>
      </c>
      <c r="H806" t="n">
        <v>0.31</v>
      </c>
      <c r="I806" t="n">
        <v>48</v>
      </c>
      <c r="J806" t="n">
        <v>259.25</v>
      </c>
      <c r="K806" t="n">
        <v>59.19</v>
      </c>
      <c r="L806" t="n">
        <v>4.5</v>
      </c>
      <c r="M806" t="n">
        <v>46</v>
      </c>
      <c r="N806" t="n">
        <v>65.55</v>
      </c>
      <c r="O806" t="n">
        <v>32207.85</v>
      </c>
      <c r="P806" t="n">
        <v>292.04</v>
      </c>
      <c r="Q806" t="n">
        <v>1319.16</v>
      </c>
      <c r="R806" t="n">
        <v>108.58</v>
      </c>
      <c r="S806" t="n">
        <v>59.92</v>
      </c>
      <c r="T806" t="n">
        <v>24052.58</v>
      </c>
      <c r="U806" t="n">
        <v>0.55</v>
      </c>
      <c r="V806" t="n">
        <v>0.91</v>
      </c>
      <c r="W806" t="n">
        <v>0.24</v>
      </c>
      <c r="X806" t="n">
        <v>1.45</v>
      </c>
      <c r="Y806" t="n">
        <v>1</v>
      </c>
      <c r="Z806" t="n">
        <v>10</v>
      </c>
    </row>
    <row r="807">
      <c r="A807" t="n">
        <v>15</v>
      </c>
      <c r="B807" t="n">
        <v>130</v>
      </c>
      <c r="C807" t="inlineStr">
        <is>
          <t xml:space="preserve">CONCLUIDO	</t>
        </is>
      </c>
      <c r="D807" t="n">
        <v>4.2395</v>
      </c>
      <c r="E807" t="n">
        <v>23.59</v>
      </c>
      <c r="F807" t="n">
        <v>18.58</v>
      </c>
      <c r="G807" t="n">
        <v>24.78</v>
      </c>
      <c r="H807" t="n">
        <v>0.33</v>
      </c>
      <c r="I807" t="n">
        <v>45</v>
      </c>
      <c r="J807" t="n">
        <v>259.71</v>
      </c>
      <c r="K807" t="n">
        <v>59.19</v>
      </c>
      <c r="L807" t="n">
        <v>4.75</v>
      </c>
      <c r="M807" t="n">
        <v>43</v>
      </c>
      <c r="N807" t="n">
        <v>65.76000000000001</v>
      </c>
      <c r="O807" t="n">
        <v>32264.79</v>
      </c>
      <c r="P807" t="n">
        <v>288.41</v>
      </c>
      <c r="Q807" t="n">
        <v>1319.1</v>
      </c>
      <c r="R807" t="n">
        <v>103.45</v>
      </c>
      <c r="S807" t="n">
        <v>59.92</v>
      </c>
      <c r="T807" t="n">
        <v>21504.59</v>
      </c>
      <c r="U807" t="n">
        <v>0.58</v>
      </c>
      <c r="V807" t="n">
        <v>0.91</v>
      </c>
      <c r="W807" t="n">
        <v>0.23</v>
      </c>
      <c r="X807" t="n">
        <v>1.31</v>
      </c>
      <c r="Y807" t="n">
        <v>1</v>
      </c>
      <c r="Z807" t="n">
        <v>10</v>
      </c>
    </row>
    <row r="808">
      <c r="A808" t="n">
        <v>16</v>
      </c>
      <c r="B808" t="n">
        <v>130</v>
      </c>
      <c r="C808" t="inlineStr">
        <is>
          <t xml:space="preserve">CONCLUIDO	</t>
        </is>
      </c>
      <c r="D808" t="n">
        <v>4.2854</v>
      </c>
      <c r="E808" t="n">
        <v>23.34</v>
      </c>
      <c r="F808" t="n">
        <v>18.48</v>
      </c>
      <c r="G808" t="n">
        <v>26.4</v>
      </c>
      <c r="H808" t="n">
        <v>0.34</v>
      </c>
      <c r="I808" t="n">
        <v>42</v>
      </c>
      <c r="J808" t="n">
        <v>260.17</v>
      </c>
      <c r="K808" t="n">
        <v>59.19</v>
      </c>
      <c r="L808" t="n">
        <v>5</v>
      </c>
      <c r="M808" t="n">
        <v>40</v>
      </c>
      <c r="N808" t="n">
        <v>65.98</v>
      </c>
      <c r="O808" t="n">
        <v>32321.82</v>
      </c>
      <c r="P808" t="n">
        <v>285.81</v>
      </c>
      <c r="Q808" t="n">
        <v>1319.2</v>
      </c>
      <c r="R808" t="n">
        <v>99.67</v>
      </c>
      <c r="S808" t="n">
        <v>59.92</v>
      </c>
      <c r="T808" t="n">
        <v>19631.01</v>
      </c>
      <c r="U808" t="n">
        <v>0.6</v>
      </c>
      <c r="V808" t="n">
        <v>0.92</v>
      </c>
      <c r="W808" t="n">
        <v>0.23</v>
      </c>
      <c r="X808" t="n">
        <v>1.2</v>
      </c>
      <c r="Y808" t="n">
        <v>1</v>
      </c>
      <c r="Z808" t="n">
        <v>10</v>
      </c>
    </row>
    <row r="809">
      <c r="A809" t="n">
        <v>17</v>
      </c>
      <c r="B809" t="n">
        <v>130</v>
      </c>
      <c r="C809" t="inlineStr">
        <is>
          <t xml:space="preserve">CONCLUIDO	</t>
        </is>
      </c>
      <c r="D809" t="n">
        <v>4.3175</v>
      </c>
      <c r="E809" t="n">
        <v>23.16</v>
      </c>
      <c r="F809" t="n">
        <v>18.4</v>
      </c>
      <c r="G809" t="n">
        <v>27.6</v>
      </c>
      <c r="H809" t="n">
        <v>0.36</v>
      </c>
      <c r="I809" t="n">
        <v>40</v>
      </c>
      <c r="J809" t="n">
        <v>260.63</v>
      </c>
      <c r="K809" t="n">
        <v>59.19</v>
      </c>
      <c r="L809" t="n">
        <v>5.25</v>
      </c>
      <c r="M809" t="n">
        <v>38</v>
      </c>
      <c r="N809" t="n">
        <v>66.19</v>
      </c>
      <c r="O809" t="n">
        <v>32378.93</v>
      </c>
      <c r="P809" t="n">
        <v>283.81</v>
      </c>
      <c r="Q809" t="n">
        <v>1319.12</v>
      </c>
      <c r="R809" t="n">
        <v>97.23999999999999</v>
      </c>
      <c r="S809" t="n">
        <v>59.92</v>
      </c>
      <c r="T809" t="n">
        <v>18425.95</v>
      </c>
      <c r="U809" t="n">
        <v>0.62</v>
      </c>
      <c r="V809" t="n">
        <v>0.92</v>
      </c>
      <c r="W809" t="n">
        <v>0.23</v>
      </c>
      <c r="X809" t="n">
        <v>1.12</v>
      </c>
      <c r="Y809" t="n">
        <v>1</v>
      </c>
      <c r="Z809" t="n">
        <v>10</v>
      </c>
    </row>
    <row r="810">
      <c r="A810" t="n">
        <v>18</v>
      </c>
      <c r="B810" t="n">
        <v>130</v>
      </c>
      <c r="C810" t="inlineStr">
        <is>
          <t xml:space="preserve">CONCLUIDO	</t>
        </is>
      </c>
      <c r="D810" t="n">
        <v>4.3474</v>
      </c>
      <c r="E810" t="n">
        <v>23</v>
      </c>
      <c r="F810" t="n">
        <v>18.34</v>
      </c>
      <c r="G810" t="n">
        <v>28.96</v>
      </c>
      <c r="H810" t="n">
        <v>0.37</v>
      </c>
      <c r="I810" t="n">
        <v>38</v>
      </c>
      <c r="J810" t="n">
        <v>261.1</v>
      </c>
      <c r="K810" t="n">
        <v>59.19</v>
      </c>
      <c r="L810" t="n">
        <v>5.5</v>
      </c>
      <c r="M810" t="n">
        <v>36</v>
      </c>
      <c r="N810" t="n">
        <v>66.40000000000001</v>
      </c>
      <c r="O810" t="n">
        <v>32436.11</v>
      </c>
      <c r="P810" t="n">
        <v>281.92</v>
      </c>
      <c r="Q810" t="n">
        <v>1319.15</v>
      </c>
      <c r="R810" t="n">
        <v>95.28</v>
      </c>
      <c r="S810" t="n">
        <v>59.92</v>
      </c>
      <c r="T810" t="n">
        <v>17454.39</v>
      </c>
      <c r="U810" t="n">
        <v>0.63</v>
      </c>
      <c r="V810" t="n">
        <v>0.93</v>
      </c>
      <c r="W810" t="n">
        <v>0.22</v>
      </c>
      <c r="X810" t="n">
        <v>1.06</v>
      </c>
      <c r="Y810" t="n">
        <v>1</v>
      </c>
      <c r="Z810" t="n">
        <v>10</v>
      </c>
    </row>
    <row r="811">
      <c r="A811" t="n">
        <v>19</v>
      </c>
      <c r="B811" t="n">
        <v>130</v>
      </c>
      <c r="C811" t="inlineStr">
        <is>
          <t xml:space="preserve">CONCLUIDO	</t>
        </is>
      </c>
      <c r="D811" t="n">
        <v>4.3778</v>
      </c>
      <c r="E811" t="n">
        <v>22.84</v>
      </c>
      <c r="F811" t="n">
        <v>18.28</v>
      </c>
      <c r="G811" t="n">
        <v>30.46</v>
      </c>
      <c r="H811" t="n">
        <v>0.39</v>
      </c>
      <c r="I811" t="n">
        <v>36</v>
      </c>
      <c r="J811" t="n">
        <v>261.56</v>
      </c>
      <c r="K811" t="n">
        <v>59.19</v>
      </c>
      <c r="L811" t="n">
        <v>5.75</v>
      </c>
      <c r="M811" t="n">
        <v>34</v>
      </c>
      <c r="N811" t="n">
        <v>66.62</v>
      </c>
      <c r="O811" t="n">
        <v>32493.38</v>
      </c>
      <c r="P811" t="n">
        <v>279.7</v>
      </c>
      <c r="Q811" t="n">
        <v>1319.34</v>
      </c>
      <c r="R811" t="n">
        <v>93.28</v>
      </c>
      <c r="S811" t="n">
        <v>59.92</v>
      </c>
      <c r="T811" t="n">
        <v>16466.63</v>
      </c>
      <c r="U811" t="n">
        <v>0.64</v>
      </c>
      <c r="V811" t="n">
        <v>0.93</v>
      </c>
      <c r="W811" t="n">
        <v>0.22</v>
      </c>
      <c r="X811" t="n">
        <v>1</v>
      </c>
      <c r="Y811" t="n">
        <v>1</v>
      </c>
      <c r="Z811" t="n">
        <v>10</v>
      </c>
    </row>
    <row r="812">
      <c r="A812" t="n">
        <v>20</v>
      </c>
      <c r="B812" t="n">
        <v>130</v>
      </c>
      <c r="C812" t="inlineStr">
        <is>
          <t xml:space="preserve">CONCLUIDO	</t>
        </is>
      </c>
      <c r="D812" t="n">
        <v>4.3912</v>
      </c>
      <c r="E812" t="n">
        <v>22.77</v>
      </c>
      <c r="F812" t="n">
        <v>18.26</v>
      </c>
      <c r="G812" t="n">
        <v>31.3</v>
      </c>
      <c r="H812" t="n">
        <v>0.41</v>
      </c>
      <c r="I812" t="n">
        <v>35</v>
      </c>
      <c r="J812" t="n">
        <v>262.03</v>
      </c>
      <c r="K812" t="n">
        <v>59.19</v>
      </c>
      <c r="L812" t="n">
        <v>6</v>
      </c>
      <c r="M812" t="n">
        <v>33</v>
      </c>
      <c r="N812" t="n">
        <v>66.83</v>
      </c>
      <c r="O812" t="n">
        <v>32550.72</v>
      </c>
      <c r="P812" t="n">
        <v>278.57</v>
      </c>
      <c r="Q812" t="n">
        <v>1319.18</v>
      </c>
      <c r="R812" t="n">
        <v>92.54000000000001</v>
      </c>
      <c r="S812" t="n">
        <v>59.92</v>
      </c>
      <c r="T812" t="n">
        <v>16100.6</v>
      </c>
      <c r="U812" t="n">
        <v>0.65</v>
      </c>
      <c r="V812" t="n">
        <v>0.93</v>
      </c>
      <c r="W812" t="n">
        <v>0.22</v>
      </c>
      <c r="X812" t="n">
        <v>0.98</v>
      </c>
      <c r="Y812" t="n">
        <v>1</v>
      </c>
      <c r="Z812" t="n">
        <v>10</v>
      </c>
    </row>
    <row r="813">
      <c r="A813" t="n">
        <v>21</v>
      </c>
      <c r="B813" t="n">
        <v>130</v>
      </c>
      <c r="C813" t="inlineStr">
        <is>
          <t xml:space="preserve">CONCLUIDO	</t>
        </is>
      </c>
      <c r="D813" t="n">
        <v>4.4236</v>
      </c>
      <c r="E813" t="n">
        <v>22.61</v>
      </c>
      <c r="F813" t="n">
        <v>18.19</v>
      </c>
      <c r="G813" t="n">
        <v>33.07</v>
      </c>
      <c r="H813" t="n">
        <v>0.42</v>
      </c>
      <c r="I813" t="n">
        <v>33</v>
      </c>
      <c r="J813" t="n">
        <v>262.49</v>
      </c>
      <c r="K813" t="n">
        <v>59.19</v>
      </c>
      <c r="L813" t="n">
        <v>6.25</v>
      </c>
      <c r="M813" t="n">
        <v>31</v>
      </c>
      <c r="N813" t="n">
        <v>67.05</v>
      </c>
      <c r="O813" t="n">
        <v>32608.15</v>
      </c>
      <c r="P813" t="n">
        <v>276.35</v>
      </c>
      <c r="Q813" t="n">
        <v>1319.13</v>
      </c>
      <c r="R813" t="n">
        <v>90.25</v>
      </c>
      <c r="S813" t="n">
        <v>59.92</v>
      </c>
      <c r="T813" t="n">
        <v>14965.53</v>
      </c>
      <c r="U813" t="n">
        <v>0.66</v>
      </c>
      <c r="V813" t="n">
        <v>0.93</v>
      </c>
      <c r="W813" t="n">
        <v>0.22</v>
      </c>
      <c r="X813" t="n">
        <v>0.91</v>
      </c>
      <c r="Y813" t="n">
        <v>1</v>
      </c>
      <c r="Z813" t="n">
        <v>10</v>
      </c>
    </row>
    <row r="814">
      <c r="A814" t="n">
        <v>22</v>
      </c>
      <c r="B814" t="n">
        <v>130</v>
      </c>
      <c r="C814" t="inlineStr">
        <is>
          <t xml:space="preserve">CONCLUIDO	</t>
        </is>
      </c>
      <c r="D814" t="n">
        <v>4.439</v>
      </c>
      <c r="E814" t="n">
        <v>22.53</v>
      </c>
      <c r="F814" t="n">
        <v>18.16</v>
      </c>
      <c r="G814" t="n">
        <v>34.05</v>
      </c>
      <c r="H814" t="n">
        <v>0.44</v>
      </c>
      <c r="I814" t="n">
        <v>32</v>
      </c>
      <c r="J814" t="n">
        <v>262.96</v>
      </c>
      <c r="K814" t="n">
        <v>59.19</v>
      </c>
      <c r="L814" t="n">
        <v>6.5</v>
      </c>
      <c r="M814" t="n">
        <v>30</v>
      </c>
      <c r="N814" t="n">
        <v>67.26000000000001</v>
      </c>
      <c r="O814" t="n">
        <v>32665.66</v>
      </c>
      <c r="P814" t="n">
        <v>275.38</v>
      </c>
      <c r="Q814" t="n">
        <v>1319.19</v>
      </c>
      <c r="R814" t="n">
        <v>89.40000000000001</v>
      </c>
      <c r="S814" t="n">
        <v>59.92</v>
      </c>
      <c r="T814" t="n">
        <v>14546.7</v>
      </c>
      <c r="U814" t="n">
        <v>0.67</v>
      </c>
      <c r="V814" t="n">
        <v>0.9399999999999999</v>
      </c>
      <c r="W814" t="n">
        <v>0.21</v>
      </c>
      <c r="X814" t="n">
        <v>0.88</v>
      </c>
      <c r="Y814" t="n">
        <v>1</v>
      </c>
      <c r="Z814" t="n">
        <v>10</v>
      </c>
    </row>
    <row r="815">
      <c r="A815" t="n">
        <v>23</v>
      </c>
      <c r="B815" t="n">
        <v>130</v>
      </c>
      <c r="C815" t="inlineStr">
        <is>
          <t xml:space="preserve">CONCLUIDO	</t>
        </is>
      </c>
      <c r="D815" t="n">
        <v>4.4718</v>
      </c>
      <c r="E815" t="n">
        <v>22.36</v>
      </c>
      <c r="F815" t="n">
        <v>18.09</v>
      </c>
      <c r="G815" t="n">
        <v>36.18</v>
      </c>
      <c r="H815" t="n">
        <v>0.46</v>
      </c>
      <c r="I815" t="n">
        <v>30</v>
      </c>
      <c r="J815" t="n">
        <v>263.42</v>
      </c>
      <c r="K815" t="n">
        <v>59.19</v>
      </c>
      <c r="L815" t="n">
        <v>6.75</v>
      </c>
      <c r="M815" t="n">
        <v>28</v>
      </c>
      <c r="N815" t="n">
        <v>67.48</v>
      </c>
      <c r="O815" t="n">
        <v>32723.25</v>
      </c>
      <c r="P815" t="n">
        <v>272.58</v>
      </c>
      <c r="Q815" t="n">
        <v>1319.13</v>
      </c>
      <c r="R815" t="n">
        <v>87.20999999999999</v>
      </c>
      <c r="S815" t="n">
        <v>59.92</v>
      </c>
      <c r="T815" t="n">
        <v>13459.17</v>
      </c>
      <c r="U815" t="n">
        <v>0.6899999999999999</v>
      </c>
      <c r="V815" t="n">
        <v>0.9399999999999999</v>
      </c>
      <c r="W815" t="n">
        <v>0.21</v>
      </c>
      <c r="X815" t="n">
        <v>0.8100000000000001</v>
      </c>
      <c r="Y815" t="n">
        <v>1</v>
      </c>
      <c r="Z815" t="n">
        <v>10</v>
      </c>
    </row>
    <row r="816">
      <c r="A816" t="n">
        <v>24</v>
      </c>
      <c r="B816" t="n">
        <v>130</v>
      </c>
      <c r="C816" t="inlineStr">
        <is>
          <t xml:space="preserve">CONCLUIDO	</t>
        </is>
      </c>
      <c r="D816" t="n">
        <v>4.4893</v>
      </c>
      <c r="E816" t="n">
        <v>22.28</v>
      </c>
      <c r="F816" t="n">
        <v>18.05</v>
      </c>
      <c r="G816" t="n">
        <v>37.35</v>
      </c>
      <c r="H816" t="n">
        <v>0.47</v>
      </c>
      <c r="I816" t="n">
        <v>29</v>
      </c>
      <c r="J816" t="n">
        <v>263.89</v>
      </c>
      <c r="K816" t="n">
        <v>59.19</v>
      </c>
      <c r="L816" t="n">
        <v>7</v>
      </c>
      <c r="M816" t="n">
        <v>27</v>
      </c>
      <c r="N816" t="n">
        <v>67.7</v>
      </c>
      <c r="O816" t="n">
        <v>32780.92</v>
      </c>
      <c r="P816" t="n">
        <v>271.3</v>
      </c>
      <c r="Q816" t="n">
        <v>1319.11</v>
      </c>
      <c r="R816" t="n">
        <v>85.73</v>
      </c>
      <c r="S816" t="n">
        <v>59.92</v>
      </c>
      <c r="T816" t="n">
        <v>12724.95</v>
      </c>
      <c r="U816" t="n">
        <v>0.7</v>
      </c>
      <c r="V816" t="n">
        <v>0.9399999999999999</v>
      </c>
      <c r="W816" t="n">
        <v>0.21</v>
      </c>
      <c r="X816" t="n">
        <v>0.78</v>
      </c>
      <c r="Y816" t="n">
        <v>1</v>
      </c>
      <c r="Z816" t="n">
        <v>10</v>
      </c>
    </row>
    <row r="817">
      <c r="A817" t="n">
        <v>25</v>
      </c>
      <c r="B817" t="n">
        <v>130</v>
      </c>
      <c r="C817" t="inlineStr">
        <is>
          <t xml:space="preserve">CONCLUIDO	</t>
        </is>
      </c>
      <c r="D817" t="n">
        <v>4.5085</v>
      </c>
      <c r="E817" t="n">
        <v>22.18</v>
      </c>
      <c r="F817" t="n">
        <v>18.01</v>
      </c>
      <c r="G817" t="n">
        <v>38.59</v>
      </c>
      <c r="H817" t="n">
        <v>0.49</v>
      </c>
      <c r="I817" t="n">
        <v>28</v>
      </c>
      <c r="J817" t="n">
        <v>264.36</v>
      </c>
      <c r="K817" t="n">
        <v>59.19</v>
      </c>
      <c r="L817" t="n">
        <v>7.25</v>
      </c>
      <c r="M817" t="n">
        <v>26</v>
      </c>
      <c r="N817" t="n">
        <v>67.92</v>
      </c>
      <c r="O817" t="n">
        <v>32838.68</v>
      </c>
      <c r="P817" t="n">
        <v>269.39</v>
      </c>
      <c r="Q817" t="n">
        <v>1319.15</v>
      </c>
      <c r="R817" t="n">
        <v>84.26000000000001</v>
      </c>
      <c r="S817" t="n">
        <v>59.92</v>
      </c>
      <c r="T817" t="n">
        <v>11996.92</v>
      </c>
      <c r="U817" t="n">
        <v>0.71</v>
      </c>
      <c r="V817" t="n">
        <v>0.9399999999999999</v>
      </c>
      <c r="W817" t="n">
        <v>0.21</v>
      </c>
      <c r="X817" t="n">
        <v>0.73</v>
      </c>
      <c r="Y817" t="n">
        <v>1</v>
      </c>
      <c r="Z817" t="n">
        <v>10</v>
      </c>
    </row>
    <row r="818">
      <c r="A818" t="n">
        <v>26</v>
      </c>
      <c r="B818" t="n">
        <v>130</v>
      </c>
      <c r="C818" t="inlineStr">
        <is>
          <t xml:space="preserve">CONCLUIDO	</t>
        </is>
      </c>
      <c r="D818" t="n">
        <v>4.5436</v>
      </c>
      <c r="E818" t="n">
        <v>22.01</v>
      </c>
      <c r="F818" t="n">
        <v>17.88</v>
      </c>
      <c r="G818" t="n">
        <v>39.74</v>
      </c>
      <c r="H818" t="n">
        <v>0.5</v>
      </c>
      <c r="I818" t="n">
        <v>27</v>
      </c>
      <c r="J818" t="n">
        <v>264.83</v>
      </c>
      <c r="K818" t="n">
        <v>59.19</v>
      </c>
      <c r="L818" t="n">
        <v>7.5</v>
      </c>
      <c r="M818" t="n">
        <v>25</v>
      </c>
      <c r="N818" t="n">
        <v>68.14</v>
      </c>
      <c r="O818" t="n">
        <v>32896.51</v>
      </c>
      <c r="P818" t="n">
        <v>265.94</v>
      </c>
      <c r="Q818" t="n">
        <v>1319.18</v>
      </c>
      <c r="R818" t="n">
        <v>80.08</v>
      </c>
      <c r="S818" t="n">
        <v>59.92</v>
      </c>
      <c r="T818" t="n">
        <v>9911.190000000001</v>
      </c>
      <c r="U818" t="n">
        <v>0.75</v>
      </c>
      <c r="V818" t="n">
        <v>0.95</v>
      </c>
      <c r="W818" t="n">
        <v>0.2</v>
      </c>
      <c r="X818" t="n">
        <v>0.61</v>
      </c>
      <c r="Y818" t="n">
        <v>1</v>
      </c>
      <c r="Z818" t="n">
        <v>10</v>
      </c>
    </row>
    <row r="819">
      <c r="A819" t="n">
        <v>27</v>
      </c>
      <c r="B819" t="n">
        <v>130</v>
      </c>
      <c r="C819" t="inlineStr">
        <is>
          <t xml:space="preserve">CONCLUIDO	</t>
        </is>
      </c>
      <c r="D819" t="n">
        <v>4.5126</v>
      </c>
      <c r="E819" t="n">
        <v>22.16</v>
      </c>
      <c r="F819" t="n">
        <v>18.08</v>
      </c>
      <c r="G819" t="n">
        <v>41.73</v>
      </c>
      <c r="H819" t="n">
        <v>0.52</v>
      </c>
      <c r="I819" t="n">
        <v>26</v>
      </c>
      <c r="J819" t="n">
        <v>265.3</v>
      </c>
      <c r="K819" t="n">
        <v>59.19</v>
      </c>
      <c r="L819" t="n">
        <v>7.75</v>
      </c>
      <c r="M819" t="n">
        <v>24</v>
      </c>
      <c r="N819" t="n">
        <v>68.36</v>
      </c>
      <c r="O819" t="n">
        <v>32954.43</v>
      </c>
      <c r="P819" t="n">
        <v>269</v>
      </c>
      <c r="Q819" t="n">
        <v>1319.08</v>
      </c>
      <c r="R819" t="n">
        <v>87.87</v>
      </c>
      <c r="S819" t="n">
        <v>59.92</v>
      </c>
      <c r="T819" t="n">
        <v>13811.18</v>
      </c>
      <c r="U819" t="n">
        <v>0.68</v>
      </c>
      <c r="V819" t="n">
        <v>0.9399999999999999</v>
      </c>
      <c r="W819" t="n">
        <v>0.19</v>
      </c>
      <c r="X819" t="n">
        <v>0.8100000000000001</v>
      </c>
      <c r="Y819" t="n">
        <v>1</v>
      </c>
      <c r="Z819" t="n">
        <v>10</v>
      </c>
    </row>
    <row r="820">
      <c r="A820" t="n">
        <v>28</v>
      </c>
      <c r="B820" t="n">
        <v>130</v>
      </c>
      <c r="C820" t="inlineStr">
        <is>
          <t xml:space="preserve">CONCLUIDO	</t>
        </is>
      </c>
      <c r="D820" t="n">
        <v>4.5439</v>
      </c>
      <c r="E820" t="n">
        <v>22.01</v>
      </c>
      <c r="F820" t="n">
        <v>17.98</v>
      </c>
      <c r="G820" t="n">
        <v>43.15</v>
      </c>
      <c r="H820" t="n">
        <v>0.54</v>
      </c>
      <c r="I820" t="n">
        <v>25</v>
      </c>
      <c r="J820" t="n">
        <v>265.77</v>
      </c>
      <c r="K820" t="n">
        <v>59.19</v>
      </c>
      <c r="L820" t="n">
        <v>8</v>
      </c>
      <c r="M820" t="n">
        <v>23</v>
      </c>
      <c r="N820" t="n">
        <v>68.58</v>
      </c>
      <c r="O820" t="n">
        <v>33012.44</v>
      </c>
      <c r="P820" t="n">
        <v>266.41</v>
      </c>
      <c r="Q820" t="n">
        <v>1319.14</v>
      </c>
      <c r="R820" t="n">
        <v>83.76000000000001</v>
      </c>
      <c r="S820" t="n">
        <v>59.92</v>
      </c>
      <c r="T820" t="n">
        <v>11761.18</v>
      </c>
      <c r="U820" t="n">
        <v>0.72</v>
      </c>
      <c r="V820" t="n">
        <v>0.95</v>
      </c>
      <c r="W820" t="n">
        <v>0.2</v>
      </c>
      <c r="X820" t="n">
        <v>0.7</v>
      </c>
      <c r="Y820" t="n">
        <v>1</v>
      </c>
      <c r="Z820" t="n">
        <v>10</v>
      </c>
    </row>
    <row r="821">
      <c r="A821" t="n">
        <v>29</v>
      </c>
      <c r="B821" t="n">
        <v>130</v>
      </c>
      <c r="C821" t="inlineStr">
        <is>
          <t xml:space="preserve">CONCLUIDO	</t>
        </is>
      </c>
      <c r="D821" t="n">
        <v>4.5603</v>
      </c>
      <c r="E821" t="n">
        <v>21.93</v>
      </c>
      <c r="F821" t="n">
        <v>17.95</v>
      </c>
      <c r="G821" t="n">
        <v>44.88</v>
      </c>
      <c r="H821" t="n">
        <v>0.55</v>
      </c>
      <c r="I821" t="n">
        <v>24</v>
      </c>
      <c r="J821" t="n">
        <v>266.24</v>
      </c>
      <c r="K821" t="n">
        <v>59.19</v>
      </c>
      <c r="L821" t="n">
        <v>8.25</v>
      </c>
      <c r="M821" t="n">
        <v>22</v>
      </c>
      <c r="N821" t="n">
        <v>68.8</v>
      </c>
      <c r="O821" t="n">
        <v>33070.52</v>
      </c>
      <c r="P821" t="n">
        <v>264.16</v>
      </c>
      <c r="Q821" t="n">
        <v>1319.13</v>
      </c>
      <c r="R821" t="n">
        <v>82.58</v>
      </c>
      <c r="S821" t="n">
        <v>59.92</v>
      </c>
      <c r="T821" t="n">
        <v>11174.17</v>
      </c>
      <c r="U821" t="n">
        <v>0.73</v>
      </c>
      <c r="V821" t="n">
        <v>0.95</v>
      </c>
      <c r="W821" t="n">
        <v>0.2</v>
      </c>
      <c r="X821" t="n">
        <v>0.67</v>
      </c>
      <c r="Y821" t="n">
        <v>1</v>
      </c>
      <c r="Z821" t="n">
        <v>10</v>
      </c>
    </row>
    <row r="822">
      <c r="A822" t="n">
        <v>30</v>
      </c>
      <c r="B822" t="n">
        <v>130</v>
      </c>
      <c r="C822" t="inlineStr">
        <is>
          <t xml:space="preserve">CONCLUIDO	</t>
        </is>
      </c>
      <c r="D822" t="n">
        <v>4.5593</v>
      </c>
      <c r="E822" t="n">
        <v>21.93</v>
      </c>
      <c r="F822" t="n">
        <v>17.95</v>
      </c>
      <c r="G822" t="n">
        <v>44.89</v>
      </c>
      <c r="H822" t="n">
        <v>0.57</v>
      </c>
      <c r="I822" t="n">
        <v>24</v>
      </c>
      <c r="J822" t="n">
        <v>266.71</v>
      </c>
      <c r="K822" t="n">
        <v>59.19</v>
      </c>
      <c r="L822" t="n">
        <v>8.5</v>
      </c>
      <c r="M822" t="n">
        <v>22</v>
      </c>
      <c r="N822" t="n">
        <v>69.02</v>
      </c>
      <c r="O822" t="n">
        <v>33128.7</v>
      </c>
      <c r="P822" t="n">
        <v>263.97</v>
      </c>
      <c r="Q822" t="n">
        <v>1319.2</v>
      </c>
      <c r="R822" t="n">
        <v>82.73</v>
      </c>
      <c r="S822" t="n">
        <v>59.92</v>
      </c>
      <c r="T822" t="n">
        <v>11250.83</v>
      </c>
      <c r="U822" t="n">
        <v>0.72</v>
      </c>
      <c r="V822" t="n">
        <v>0.95</v>
      </c>
      <c r="W822" t="n">
        <v>0.2</v>
      </c>
      <c r="X822" t="n">
        <v>0.68</v>
      </c>
      <c r="Y822" t="n">
        <v>1</v>
      </c>
      <c r="Z822" t="n">
        <v>10</v>
      </c>
    </row>
    <row r="823">
      <c r="A823" t="n">
        <v>31</v>
      </c>
      <c r="B823" t="n">
        <v>130</v>
      </c>
      <c r="C823" t="inlineStr">
        <is>
          <t xml:space="preserve">CONCLUIDO	</t>
        </is>
      </c>
      <c r="D823" t="n">
        <v>4.5776</v>
      </c>
      <c r="E823" t="n">
        <v>21.85</v>
      </c>
      <c r="F823" t="n">
        <v>17.92</v>
      </c>
      <c r="G823" t="n">
        <v>46.74</v>
      </c>
      <c r="H823" t="n">
        <v>0.58</v>
      </c>
      <c r="I823" t="n">
        <v>23</v>
      </c>
      <c r="J823" t="n">
        <v>267.18</v>
      </c>
      <c r="K823" t="n">
        <v>59.19</v>
      </c>
      <c r="L823" t="n">
        <v>8.75</v>
      </c>
      <c r="M823" t="n">
        <v>21</v>
      </c>
      <c r="N823" t="n">
        <v>69.23999999999999</v>
      </c>
      <c r="O823" t="n">
        <v>33186.95</v>
      </c>
      <c r="P823" t="n">
        <v>262.03</v>
      </c>
      <c r="Q823" t="n">
        <v>1319.08</v>
      </c>
      <c r="R823" t="n">
        <v>81.34999999999999</v>
      </c>
      <c r="S823" t="n">
        <v>59.92</v>
      </c>
      <c r="T823" t="n">
        <v>10566.66</v>
      </c>
      <c r="U823" t="n">
        <v>0.74</v>
      </c>
      <c r="V823" t="n">
        <v>0.95</v>
      </c>
      <c r="W823" t="n">
        <v>0.2</v>
      </c>
      <c r="X823" t="n">
        <v>0.64</v>
      </c>
      <c r="Y823" t="n">
        <v>1</v>
      </c>
      <c r="Z823" t="n">
        <v>10</v>
      </c>
    </row>
    <row r="824">
      <c r="A824" t="n">
        <v>32</v>
      </c>
      <c r="B824" t="n">
        <v>130</v>
      </c>
      <c r="C824" t="inlineStr">
        <is>
          <t xml:space="preserve">CONCLUIDO	</t>
        </is>
      </c>
      <c r="D824" t="n">
        <v>4.5953</v>
      </c>
      <c r="E824" t="n">
        <v>21.76</v>
      </c>
      <c r="F824" t="n">
        <v>17.88</v>
      </c>
      <c r="G824" t="n">
        <v>48.77</v>
      </c>
      <c r="H824" t="n">
        <v>0.6</v>
      </c>
      <c r="I824" t="n">
        <v>22</v>
      </c>
      <c r="J824" t="n">
        <v>267.66</v>
      </c>
      <c r="K824" t="n">
        <v>59.19</v>
      </c>
      <c r="L824" t="n">
        <v>9</v>
      </c>
      <c r="M824" t="n">
        <v>20</v>
      </c>
      <c r="N824" t="n">
        <v>69.45999999999999</v>
      </c>
      <c r="O824" t="n">
        <v>33245.29</v>
      </c>
      <c r="P824" t="n">
        <v>260.56</v>
      </c>
      <c r="Q824" t="n">
        <v>1319.15</v>
      </c>
      <c r="R824" t="n">
        <v>80.39</v>
      </c>
      <c r="S824" t="n">
        <v>59.92</v>
      </c>
      <c r="T824" t="n">
        <v>10089.81</v>
      </c>
      <c r="U824" t="n">
        <v>0.75</v>
      </c>
      <c r="V824" t="n">
        <v>0.95</v>
      </c>
      <c r="W824" t="n">
        <v>0.2</v>
      </c>
      <c r="X824" t="n">
        <v>0.6</v>
      </c>
      <c r="Y824" t="n">
        <v>1</v>
      </c>
      <c r="Z824" t="n">
        <v>10</v>
      </c>
    </row>
    <row r="825">
      <c r="A825" t="n">
        <v>33</v>
      </c>
      <c r="B825" t="n">
        <v>130</v>
      </c>
      <c r="C825" t="inlineStr">
        <is>
          <t xml:space="preserve">CONCLUIDO	</t>
        </is>
      </c>
      <c r="D825" t="n">
        <v>4.5939</v>
      </c>
      <c r="E825" t="n">
        <v>21.77</v>
      </c>
      <c r="F825" t="n">
        <v>17.89</v>
      </c>
      <c r="G825" t="n">
        <v>48.78</v>
      </c>
      <c r="H825" t="n">
        <v>0.61</v>
      </c>
      <c r="I825" t="n">
        <v>22</v>
      </c>
      <c r="J825" t="n">
        <v>268.13</v>
      </c>
      <c r="K825" t="n">
        <v>59.19</v>
      </c>
      <c r="L825" t="n">
        <v>9.25</v>
      </c>
      <c r="M825" t="n">
        <v>20</v>
      </c>
      <c r="N825" t="n">
        <v>69.69</v>
      </c>
      <c r="O825" t="n">
        <v>33303.72</v>
      </c>
      <c r="P825" t="n">
        <v>259.68</v>
      </c>
      <c r="Q825" t="n">
        <v>1319.08</v>
      </c>
      <c r="R825" t="n">
        <v>80.59</v>
      </c>
      <c r="S825" t="n">
        <v>59.92</v>
      </c>
      <c r="T825" t="n">
        <v>10188.76</v>
      </c>
      <c r="U825" t="n">
        <v>0.74</v>
      </c>
      <c r="V825" t="n">
        <v>0.95</v>
      </c>
      <c r="W825" t="n">
        <v>0.2</v>
      </c>
      <c r="X825" t="n">
        <v>0.61</v>
      </c>
      <c r="Y825" t="n">
        <v>1</v>
      </c>
      <c r="Z825" t="n">
        <v>10</v>
      </c>
    </row>
    <row r="826">
      <c r="A826" t="n">
        <v>34</v>
      </c>
      <c r="B826" t="n">
        <v>130</v>
      </c>
      <c r="C826" t="inlineStr">
        <is>
          <t xml:space="preserve">CONCLUIDO	</t>
        </is>
      </c>
      <c r="D826" t="n">
        <v>4.6129</v>
      </c>
      <c r="E826" t="n">
        <v>21.68</v>
      </c>
      <c r="F826" t="n">
        <v>17.85</v>
      </c>
      <c r="G826" t="n">
        <v>50.99</v>
      </c>
      <c r="H826" t="n">
        <v>0.63</v>
      </c>
      <c r="I826" t="n">
        <v>21</v>
      </c>
      <c r="J826" t="n">
        <v>268.61</v>
      </c>
      <c r="K826" t="n">
        <v>59.19</v>
      </c>
      <c r="L826" t="n">
        <v>9.5</v>
      </c>
      <c r="M826" t="n">
        <v>19</v>
      </c>
      <c r="N826" t="n">
        <v>69.91</v>
      </c>
      <c r="O826" t="n">
        <v>33362.23</v>
      </c>
      <c r="P826" t="n">
        <v>258.01</v>
      </c>
      <c r="Q826" t="n">
        <v>1319.08</v>
      </c>
      <c r="R826" t="n">
        <v>79.22</v>
      </c>
      <c r="S826" t="n">
        <v>59.92</v>
      </c>
      <c r="T826" t="n">
        <v>9512.35</v>
      </c>
      <c r="U826" t="n">
        <v>0.76</v>
      </c>
      <c r="V826" t="n">
        <v>0.95</v>
      </c>
      <c r="W826" t="n">
        <v>0.2</v>
      </c>
      <c r="X826" t="n">
        <v>0.57</v>
      </c>
      <c r="Y826" t="n">
        <v>1</v>
      </c>
      <c r="Z826" t="n">
        <v>10</v>
      </c>
    </row>
    <row r="827">
      <c r="A827" t="n">
        <v>35</v>
      </c>
      <c r="B827" t="n">
        <v>130</v>
      </c>
      <c r="C827" t="inlineStr">
        <is>
          <t xml:space="preserve">CONCLUIDO	</t>
        </is>
      </c>
      <c r="D827" t="n">
        <v>4.6318</v>
      </c>
      <c r="E827" t="n">
        <v>21.59</v>
      </c>
      <c r="F827" t="n">
        <v>17.81</v>
      </c>
      <c r="G827" t="n">
        <v>53.42</v>
      </c>
      <c r="H827" t="n">
        <v>0.64</v>
      </c>
      <c r="I827" t="n">
        <v>20</v>
      </c>
      <c r="J827" t="n">
        <v>269.08</v>
      </c>
      <c r="K827" t="n">
        <v>59.19</v>
      </c>
      <c r="L827" t="n">
        <v>9.75</v>
      </c>
      <c r="M827" t="n">
        <v>18</v>
      </c>
      <c r="N827" t="n">
        <v>70.14</v>
      </c>
      <c r="O827" t="n">
        <v>33420.83</v>
      </c>
      <c r="P827" t="n">
        <v>255.58</v>
      </c>
      <c r="Q827" t="n">
        <v>1319.08</v>
      </c>
      <c r="R827" t="n">
        <v>77.79000000000001</v>
      </c>
      <c r="S827" t="n">
        <v>59.92</v>
      </c>
      <c r="T827" t="n">
        <v>8798.67</v>
      </c>
      <c r="U827" t="n">
        <v>0.77</v>
      </c>
      <c r="V827" t="n">
        <v>0.95</v>
      </c>
      <c r="W827" t="n">
        <v>0.2</v>
      </c>
      <c r="X827" t="n">
        <v>0.53</v>
      </c>
      <c r="Y827" t="n">
        <v>1</v>
      </c>
      <c r="Z827" t="n">
        <v>10</v>
      </c>
    </row>
    <row r="828">
      <c r="A828" t="n">
        <v>36</v>
      </c>
      <c r="B828" t="n">
        <v>130</v>
      </c>
      <c r="C828" t="inlineStr">
        <is>
          <t xml:space="preserve">CONCLUIDO	</t>
        </is>
      </c>
      <c r="D828" t="n">
        <v>4.6284</v>
      </c>
      <c r="E828" t="n">
        <v>21.61</v>
      </c>
      <c r="F828" t="n">
        <v>17.82</v>
      </c>
      <c r="G828" t="n">
        <v>53.47</v>
      </c>
      <c r="H828" t="n">
        <v>0.66</v>
      </c>
      <c r="I828" t="n">
        <v>20</v>
      </c>
      <c r="J828" t="n">
        <v>269.56</v>
      </c>
      <c r="K828" t="n">
        <v>59.19</v>
      </c>
      <c r="L828" t="n">
        <v>10</v>
      </c>
      <c r="M828" t="n">
        <v>18</v>
      </c>
      <c r="N828" t="n">
        <v>70.36</v>
      </c>
      <c r="O828" t="n">
        <v>33479.51</v>
      </c>
      <c r="P828" t="n">
        <v>255.07</v>
      </c>
      <c r="Q828" t="n">
        <v>1319.13</v>
      </c>
      <c r="R828" t="n">
        <v>78.33</v>
      </c>
      <c r="S828" t="n">
        <v>59.92</v>
      </c>
      <c r="T828" t="n">
        <v>9067.799999999999</v>
      </c>
      <c r="U828" t="n">
        <v>0.77</v>
      </c>
      <c r="V828" t="n">
        <v>0.95</v>
      </c>
      <c r="W828" t="n">
        <v>0.2</v>
      </c>
      <c r="X828" t="n">
        <v>0.55</v>
      </c>
      <c r="Y828" t="n">
        <v>1</v>
      </c>
      <c r="Z828" t="n">
        <v>10</v>
      </c>
    </row>
    <row r="829">
      <c r="A829" t="n">
        <v>37</v>
      </c>
      <c r="B829" t="n">
        <v>130</v>
      </c>
      <c r="C829" t="inlineStr">
        <is>
          <t xml:space="preserve">CONCLUIDO	</t>
        </is>
      </c>
      <c r="D829" t="n">
        <v>4.6479</v>
      </c>
      <c r="E829" t="n">
        <v>21.52</v>
      </c>
      <c r="F829" t="n">
        <v>17.78</v>
      </c>
      <c r="G829" t="n">
        <v>56.15</v>
      </c>
      <c r="H829" t="n">
        <v>0.68</v>
      </c>
      <c r="I829" t="n">
        <v>19</v>
      </c>
      <c r="J829" t="n">
        <v>270.03</v>
      </c>
      <c r="K829" t="n">
        <v>59.19</v>
      </c>
      <c r="L829" t="n">
        <v>10.25</v>
      </c>
      <c r="M829" t="n">
        <v>17</v>
      </c>
      <c r="N829" t="n">
        <v>70.59</v>
      </c>
      <c r="O829" t="n">
        <v>33538.28</v>
      </c>
      <c r="P829" t="n">
        <v>253.08</v>
      </c>
      <c r="Q829" t="n">
        <v>1319.08</v>
      </c>
      <c r="R829" t="n">
        <v>77.04000000000001</v>
      </c>
      <c r="S829" t="n">
        <v>59.92</v>
      </c>
      <c r="T829" t="n">
        <v>8430.459999999999</v>
      </c>
      <c r="U829" t="n">
        <v>0.78</v>
      </c>
      <c r="V829" t="n">
        <v>0.96</v>
      </c>
      <c r="W829" t="n">
        <v>0.19</v>
      </c>
      <c r="X829" t="n">
        <v>0.5</v>
      </c>
      <c r="Y829" t="n">
        <v>1</v>
      </c>
      <c r="Z829" t="n">
        <v>10</v>
      </c>
    </row>
    <row r="830">
      <c r="A830" t="n">
        <v>38</v>
      </c>
      <c r="B830" t="n">
        <v>130</v>
      </c>
      <c r="C830" t="inlineStr">
        <is>
          <t xml:space="preserve">CONCLUIDO	</t>
        </is>
      </c>
      <c r="D830" t="n">
        <v>4.6587</v>
      </c>
      <c r="E830" t="n">
        <v>21.47</v>
      </c>
      <c r="F830" t="n">
        <v>17.73</v>
      </c>
      <c r="G830" t="n">
        <v>55.99</v>
      </c>
      <c r="H830" t="n">
        <v>0.6899999999999999</v>
      </c>
      <c r="I830" t="n">
        <v>19</v>
      </c>
      <c r="J830" t="n">
        <v>270.51</v>
      </c>
      <c r="K830" t="n">
        <v>59.19</v>
      </c>
      <c r="L830" t="n">
        <v>10.5</v>
      </c>
      <c r="M830" t="n">
        <v>17</v>
      </c>
      <c r="N830" t="n">
        <v>70.81999999999999</v>
      </c>
      <c r="O830" t="n">
        <v>33597.14</v>
      </c>
      <c r="P830" t="n">
        <v>251.79</v>
      </c>
      <c r="Q830" t="n">
        <v>1319.12</v>
      </c>
      <c r="R830" t="n">
        <v>75.08</v>
      </c>
      <c r="S830" t="n">
        <v>59.92</v>
      </c>
      <c r="T830" t="n">
        <v>7449.66</v>
      </c>
      <c r="U830" t="n">
        <v>0.8</v>
      </c>
      <c r="V830" t="n">
        <v>0.96</v>
      </c>
      <c r="W830" t="n">
        <v>0.2</v>
      </c>
      <c r="X830" t="n">
        <v>0.45</v>
      </c>
      <c r="Y830" t="n">
        <v>1</v>
      </c>
      <c r="Z830" t="n">
        <v>10</v>
      </c>
    </row>
    <row r="831">
      <c r="A831" t="n">
        <v>39</v>
      </c>
      <c r="B831" t="n">
        <v>130</v>
      </c>
      <c r="C831" t="inlineStr">
        <is>
          <t xml:space="preserve">CONCLUIDO	</t>
        </is>
      </c>
      <c r="D831" t="n">
        <v>4.6718</v>
      </c>
      <c r="E831" t="n">
        <v>21.4</v>
      </c>
      <c r="F831" t="n">
        <v>17.72</v>
      </c>
      <c r="G831" t="n">
        <v>59.07</v>
      </c>
      <c r="H831" t="n">
        <v>0.71</v>
      </c>
      <c r="I831" t="n">
        <v>18</v>
      </c>
      <c r="J831" t="n">
        <v>270.99</v>
      </c>
      <c r="K831" t="n">
        <v>59.19</v>
      </c>
      <c r="L831" t="n">
        <v>10.75</v>
      </c>
      <c r="M831" t="n">
        <v>16</v>
      </c>
      <c r="N831" t="n">
        <v>71.04000000000001</v>
      </c>
      <c r="O831" t="n">
        <v>33656.08</v>
      </c>
      <c r="P831" t="n">
        <v>250.31</v>
      </c>
      <c r="Q831" t="n">
        <v>1319.09</v>
      </c>
      <c r="R831" t="n">
        <v>75.27</v>
      </c>
      <c r="S831" t="n">
        <v>59.92</v>
      </c>
      <c r="T831" t="n">
        <v>7551.9</v>
      </c>
      <c r="U831" t="n">
        <v>0.8</v>
      </c>
      <c r="V831" t="n">
        <v>0.96</v>
      </c>
      <c r="W831" t="n">
        <v>0.18</v>
      </c>
      <c r="X831" t="n">
        <v>0.44</v>
      </c>
      <c r="Y831" t="n">
        <v>1</v>
      </c>
      <c r="Z831" t="n">
        <v>10</v>
      </c>
    </row>
    <row r="832">
      <c r="A832" t="n">
        <v>40</v>
      </c>
      <c r="B832" t="n">
        <v>130</v>
      </c>
      <c r="C832" t="inlineStr">
        <is>
          <t xml:space="preserve">CONCLUIDO	</t>
        </is>
      </c>
      <c r="D832" t="n">
        <v>4.6607</v>
      </c>
      <c r="E832" t="n">
        <v>21.46</v>
      </c>
      <c r="F832" t="n">
        <v>17.77</v>
      </c>
      <c r="G832" t="n">
        <v>59.24</v>
      </c>
      <c r="H832" t="n">
        <v>0.72</v>
      </c>
      <c r="I832" t="n">
        <v>18</v>
      </c>
      <c r="J832" t="n">
        <v>271.47</v>
      </c>
      <c r="K832" t="n">
        <v>59.19</v>
      </c>
      <c r="L832" t="n">
        <v>11</v>
      </c>
      <c r="M832" t="n">
        <v>16</v>
      </c>
      <c r="N832" t="n">
        <v>71.27</v>
      </c>
      <c r="O832" t="n">
        <v>33715.11</v>
      </c>
      <c r="P832" t="n">
        <v>250.11</v>
      </c>
      <c r="Q832" t="n">
        <v>1319.08</v>
      </c>
      <c r="R832" t="n">
        <v>76.87</v>
      </c>
      <c r="S832" t="n">
        <v>59.92</v>
      </c>
      <c r="T832" t="n">
        <v>8351.32</v>
      </c>
      <c r="U832" t="n">
        <v>0.78</v>
      </c>
      <c r="V832" t="n">
        <v>0.96</v>
      </c>
      <c r="W832" t="n">
        <v>0.19</v>
      </c>
      <c r="X832" t="n">
        <v>0.49</v>
      </c>
      <c r="Y832" t="n">
        <v>1</v>
      </c>
      <c r="Z832" t="n">
        <v>10</v>
      </c>
    </row>
    <row r="833">
      <c r="A833" t="n">
        <v>41</v>
      </c>
      <c r="B833" t="n">
        <v>130</v>
      </c>
      <c r="C833" t="inlineStr">
        <is>
          <t xml:space="preserve">CONCLUIDO	</t>
        </is>
      </c>
      <c r="D833" t="n">
        <v>4.6765</v>
      </c>
      <c r="E833" t="n">
        <v>21.38</v>
      </c>
      <c r="F833" t="n">
        <v>17.75</v>
      </c>
      <c r="G833" t="n">
        <v>62.64</v>
      </c>
      <c r="H833" t="n">
        <v>0.74</v>
      </c>
      <c r="I833" t="n">
        <v>17</v>
      </c>
      <c r="J833" t="n">
        <v>271.95</v>
      </c>
      <c r="K833" t="n">
        <v>59.19</v>
      </c>
      <c r="L833" t="n">
        <v>11.25</v>
      </c>
      <c r="M833" t="n">
        <v>15</v>
      </c>
      <c r="N833" t="n">
        <v>71.5</v>
      </c>
      <c r="O833" t="n">
        <v>33774.23</v>
      </c>
      <c r="P833" t="n">
        <v>249.19</v>
      </c>
      <c r="Q833" t="n">
        <v>1319.08</v>
      </c>
      <c r="R833" t="n">
        <v>76.06</v>
      </c>
      <c r="S833" t="n">
        <v>59.92</v>
      </c>
      <c r="T833" t="n">
        <v>7950.91</v>
      </c>
      <c r="U833" t="n">
        <v>0.79</v>
      </c>
      <c r="V833" t="n">
        <v>0.96</v>
      </c>
      <c r="W833" t="n">
        <v>0.19</v>
      </c>
      <c r="X833" t="n">
        <v>0.47</v>
      </c>
      <c r="Y833" t="n">
        <v>1</v>
      </c>
      <c r="Z833" t="n">
        <v>10</v>
      </c>
    </row>
    <row r="834">
      <c r="A834" t="n">
        <v>42</v>
      </c>
      <c r="B834" t="n">
        <v>130</v>
      </c>
      <c r="C834" t="inlineStr">
        <is>
          <t xml:space="preserve">CONCLUIDO	</t>
        </is>
      </c>
      <c r="D834" t="n">
        <v>4.6771</v>
      </c>
      <c r="E834" t="n">
        <v>21.38</v>
      </c>
      <c r="F834" t="n">
        <v>17.74</v>
      </c>
      <c r="G834" t="n">
        <v>62.63</v>
      </c>
      <c r="H834" t="n">
        <v>0.75</v>
      </c>
      <c r="I834" t="n">
        <v>17</v>
      </c>
      <c r="J834" t="n">
        <v>272.43</v>
      </c>
      <c r="K834" t="n">
        <v>59.19</v>
      </c>
      <c r="L834" t="n">
        <v>11.5</v>
      </c>
      <c r="M834" t="n">
        <v>15</v>
      </c>
      <c r="N834" t="n">
        <v>71.73</v>
      </c>
      <c r="O834" t="n">
        <v>33833.57</v>
      </c>
      <c r="P834" t="n">
        <v>247.37</v>
      </c>
      <c r="Q834" t="n">
        <v>1319.08</v>
      </c>
      <c r="R834" t="n">
        <v>75.98</v>
      </c>
      <c r="S834" t="n">
        <v>59.92</v>
      </c>
      <c r="T834" t="n">
        <v>7908.53</v>
      </c>
      <c r="U834" t="n">
        <v>0.79</v>
      </c>
      <c r="V834" t="n">
        <v>0.96</v>
      </c>
      <c r="W834" t="n">
        <v>0.19</v>
      </c>
      <c r="X834" t="n">
        <v>0.47</v>
      </c>
      <c r="Y834" t="n">
        <v>1</v>
      </c>
      <c r="Z834" t="n">
        <v>10</v>
      </c>
    </row>
    <row r="835">
      <c r="A835" t="n">
        <v>43</v>
      </c>
      <c r="B835" t="n">
        <v>130</v>
      </c>
      <c r="C835" t="inlineStr">
        <is>
          <t xml:space="preserve">CONCLUIDO	</t>
        </is>
      </c>
      <c r="D835" t="n">
        <v>4.6964</v>
      </c>
      <c r="E835" t="n">
        <v>21.29</v>
      </c>
      <c r="F835" t="n">
        <v>17.71</v>
      </c>
      <c r="G835" t="n">
        <v>66.40000000000001</v>
      </c>
      <c r="H835" t="n">
        <v>0.77</v>
      </c>
      <c r="I835" t="n">
        <v>16</v>
      </c>
      <c r="J835" t="n">
        <v>272.91</v>
      </c>
      <c r="K835" t="n">
        <v>59.19</v>
      </c>
      <c r="L835" t="n">
        <v>11.75</v>
      </c>
      <c r="M835" t="n">
        <v>14</v>
      </c>
      <c r="N835" t="n">
        <v>71.95999999999999</v>
      </c>
      <c r="O835" t="n">
        <v>33892.87</v>
      </c>
      <c r="P835" t="n">
        <v>245.23</v>
      </c>
      <c r="Q835" t="n">
        <v>1319.09</v>
      </c>
      <c r="R835" t="n">
        <v>74.5</v>
      </c>
      <c r="S835" t="n">
        <v>59.92</v>
      </c>
      <c r="T835" t="n">
        <v>7176.27</v>
      </c>
      <c r="U835" t="n">
        <v>0.8</v>
      </c>
      <c r="V835" t="n">
        <v>0.96</v>
      </c>
      <c r="W835" t="n">
        <v>0.19</v>
      </c>
      <c r="X835" t="n">
        <v>0.43</v>
      </c>
      <c r="Y835" t="n">
        <v>1</v>
      </c>
      <c r="Z835" t="n">
        <v>10</v>
      </c>
    </row>
    <row r="836">
      <c r="A836" t="n">
        <v>44</v>
      </c>
      <c r="B836" t="n">
        <v>130</v>
      </c>
      <c r="C836" t="inlineStr">
        <is>
          <t xml:space="preserve">CONCLUIDO	</t>
        </is>
      </c>
      <c r="D836" t="n">
        <v>4.6972</v>
      </c>
      <c r="E836" t="n">
        <v>21.29</v>
      </c>
      <c r="F836" t="n">
        <v>17.7</v>
      </c>
      <c r="G836" t="n">
        <v>66.38</v>
      </c>
      <c r="H836" t="n">
        <v>0.78</v>
      </c>
      <c r="I836" t="n">
        <v>16</v>
      </c>
      <c r="J836" t="n">
        <v>273.39</v>
      </c>
      <c r="K836" t="n">
        <v>59.19</v>
      </c>
      <c r="L836" t="n">
        <v>12</v>
      </c>
      <c r="M836" t="n">
        <v>14</v>
      </c>
      <c r="N836" t="n">
        <v>72.2</v>
      </c>
      <c r="O836" t="n">
        <v>33952.26</v>
      </c>
      <c r="P836" t="n">
        <v>244.79</v>
      </c>
      <c r="Q836" t="n">
        <v>1319.11</v>
      </c>
      <c r="R836" t="n">
        <v>74.47</v>
      </c>
      <c r="S836" t="n">
        <v>59.92</v>
      </c>
      <c r="T836" t="n">
        <v>7159.85</v>
      </c>
      <c r="U836" t="n">
        <v>0.8</v>
      </c>
      <c r="V836" t="n">
        <v>0.96</v>
      </c>
      <c r="W836" t="n">
        <v>0.19</v>
      </c>
      <c r="X836" t="n">
        <v>0.42</v>
      </c>
      <c r="Y836" t="n">
        <v>1</v>
      </c>
      <c r="Z836" t="n">
        <v>10</v>
      </c>
    </row>
    <row r="837">
      <c r="A837" t="n">
        <v>45</v>
      </c>
      <c r="B837" t="n">
        <v>130</v>
      </c>
      <c r="C837" t="inlineStr">
        <is>
          <t xml:space="preserve">CONCLUIDO	</t>
        </is>
      </c>
      <c r="D837" t="n">
        <v>4.6947</v>
      </c>
      <c r="E837" t="n">
        <v>21.3</v>
      </c>
      <c r="F837" t="n">
        <v>17.71</v>
      </c>
      <c r="G837" t="n">
        <v>66.43000000000001</v>
      </c>
      <c r="H837" t="n">
        <v>0.8</v>
      </c>
      <c r="I837" t="n">
        <v>16</v>
      </c>
      <c r="J837" t="n">
        <v>273.87</v>
      </c>
      <c r="K837" t="n">
        <v>59.19</v>
      </c>
      <c r="L837" t="n">
        <v>12.25</v>
      </c>
      <c r="M837" t="n">
        <v>14</v>
      </c>
      <c r="N837" t="n">
        <v>72.43000000000001</v>
      </c>
      <c r="O837" t="n">
        <v>34011.74</v>
      </c>
      <c r="P837" t="n">
        <v>243.5</v>
      </c>
      <c r="Q837" t="n">
        <v>1319.12</v>
      </c>
      <c r="R837" t="n">
        <v>74.86</v>
      </c>
      <c r="S837" t="n">
        <v>59.92</v>
      </c>
      <c r="T837" t="n">
        <v>7357.28</v>
      </c>
      <c r="U837" t="n">
        <v>0.8</v>
      </c>
      <c r="V837" t="n">
        <v>0.96</v>
      </c>
      <c r="W837" t="n">
        <v>0.19</v>
      </c>
      <c r="X837" t="n">
        <v>0.44</v>
      </c>
      <c r="Y837" t="n">
        <v>1</v>
      </c>
      <c r="Z837" t="n">
        <v>10</v>
      </c>
    </row>
    <row r="838">
      <c r="A838" t="n">
        <v>46</v>
      </c>
      <c r="B838" t="n">
        <v>130</v>
      </c>
      <c r="C838" t="inlineStr">
        <is>
          <t xml:space="preserve">CONCLUIDO	</t>
        </is>
      </c>
      <c r="D838" t="n">
        <v>4.7156</v>
      </c>
      <c r="E838" t="n">
        <v>21.21</v>
      </c>
      <c r="F838" t="n">
        <v>17.67</v>
      </c>
      <c r="G838" t="n">
        <v>70.67</v>
      </c>
      <c r="H838" t="n">
        <v>0.8100000000000001</v>
      </c>
      <c r="I838" t="n">
        <v>15</v>
      </c>
      <c r="J838" t="n">
        <v>274.35</v>
      </c>
      <c r="K838" t="n">
        <v>59.19</v>
      </c>
      <c r="L838" t="n">
        <v>12.5</v>
      </c>
      <c r="M838" t="n">
        <v>13</v>
      </c>
      <c r="N838" t="n">
        <v>72.66</v>
      </c>
      <c r="O838" t="n">
        <v>34071.31</v>
      </c>
      <c r="P838" t="n">
        <v>241.8</v>
      </c>
      <c r="Q838" t="n">
        <v>1319.11</v>
      </c>
      <c r="R838" t="n">
        <v>73.27</v>
      </c>
      <c r="S838" t="n">
        <v>59.92</v>
      </c>
      <c r="T838" t="n">
        <v>6566.25</v>
      </c>
      <c r="U838" t="n">
        <v>0.82</v>
      </c>
      <c r="V838" t="n">
        <v>0.96</v>
      </c>
      <c r="W838" t="n">
        <v>0.19</v>
      </c>
      <c r="X838" t="n">
        <v>0.39</v>
      </c>
      <c r="Y838" t="n">
        <v>1</v>
      </c>
      <c r="Z838" t="n">
        <v>10</v>
      </c>
    </row>
    <row r="839">
      <c r="A839" t="n">
        <v>47</v>
      </c>
      <c r="B839" t="n">
        <v>130</v>
      </c>
      <c r="C839" t="inlineStr">
        <is>
          <t xml:space="preserve">CONCLUIDO	</t>
        </is>
      </c>
      <c r="D839" t="n">
        <v>4.7132</v>
      </c>
      <c r="E839" t="n">
        <v>21.22</v>
      </c>
      <c r="F839" t="n">
        <v>17.68</v>
      </c>
      <c r="G839" t="n">
        <v>70.70999999999999</v>
      </c>
      <c r="H839" t="n">
        <v>0.83</v>
      </c>
      <c r="I839" t="n">
        <v>15</v>
      </c>
      <c r="J839" t="n">
        <v>274.84</v>
      </c>
      <c r="K839" t="n">
        <v>59.19</v>
      </c>
      <c r="L839" t="n">
        <v>12.75</v>
      </c>
      <c r="M839" t="n">
        <v>13</v>
      </c>
      <c r="N839" t="n">
        <v>72.89</v>
      </c>
      <c r="O839" t="n">
        <v>34130.98</v>
      </c>
      <c r="P839" t="n">
        <v>241.21</v>
      </c>
      <c r="Q839" t="n">
        <v>1319.11</v>
      </c>
      <c r="R839" t="n">
        <v>73.78</v>
      </c>
      <c r="S839" t="n">
        <v>59.92</v>
      </c>
      <c r="T839" t="n">
        <v>6818.12</v>
      </c>
      <c r="U839" t="n">
        <v>0.8100000000000001</v>
      </c>
      <c r="V839" t="n">
        <v>0.96</v>
      </c>
      <c r="W839" t="n">
        <v>0.19</v>
      </c>
      <c r="X839" t="n">
        <v>0.4</v>
      </c>
      <c r="Y839" t="n">
        <v>1</v>
      </c>
      <c r="Z839" t="n">
        <v>10</v>
      </c>
    </row>
    <row r="840">
      <c r="A840" t="n">
        <v>48</v>
      </c>
      <c r="B840" t="n">
        <v>130</v>
      </c>
      <c r="C840" t="inlineStr">
        <is>
          <t xml:space="preserve">CONCLUIDO	</t>
        </is>
      </c>
      <c r="D840" t="n">
        <v>4.715</v>
      </c>
      <c r="E840" t="n">
        <v>21.21</v>
      </c>
      <c r="F840" t="n">
        <v>17.67</v>
      </c>
      <c r="G840" t="n">
        <v>70.68000000000001</v>
      </c>
      <c r="H840" t="n">
        <v>0.84</v>
      </c>
      <c r="I840" t="n">
        <v>15</v>
      </c>
      <c r="J840" t="n">
        <v>275.32</v>
      </c>
      <c r="K840" t="n">
        <v>59.19</v>
      </c>
      <c r="L840" t="n">
        <v>13</v>
      </c>
      <c r="M840" t="n">
        <v>13</v>
      </c>
      <c r="N840" t="n">
        <v>73.13</v>
      </c>
      <c r="O840" t="n">
        <v>34190.73</v>
      </c>
      <c r="P840" t="n">
        <v>237.44</v>
      </c>
      <c r="Q840" t="n">
        <v>1319.13</v>
      </c>
      <c r="R840" t="n">
        <v>73.36</v>
      </c>
      <c r="S840" t="n">
        <v>59.92</v>
      </c>
      <c r="T840" t="n">
        <v>6611.45</v>
      </c>
      <c r="U840" t="n">
        <v>0.82</v>
      </c>
      <c r="V840" t="n">
        <v>0.96</v>
      </c>
      <c r="W840" t="n">
        <v>0.19</v>
      </c>
      <c r="X840" t="n">
        <v>0.39</v>
      </c>
      <c r="Y840" t="n">
        <v>1</v>
      </c>
      <c r="Z840" t="n">
        <v>10</v>
      </c>
    </row>
    <row r="841">
      <c r="A841" t="n">
        <v>49</v>
      </c>
      <c r="B841" t="n">
        <v>130</v>
      </c>
      <c r="C841" t="inlineStr">
        <is>
          <t xml:space="preserve">CONCLUIDO	</t>
        </is>
      </c>
      <c r="D841" t="n">
        <v>4.7481</v>
      </c>
      <c r="E841" t="n">
        <v>21.06</v>
      </c>
      <c r="F841" t="n">
        <v>17.57</v>
      </c>
      <c r="G841" t="n">
        <v>75.31</v>
      </c>
      <c r="H841" t="n">
        <v>0.86</v>
      </c>
      <c r="I841" t="n">
        <v>14</v>
      </c>
      <c r="J841" t="n">
        <v>275.81</v>
      </c>
      <c r="K841" t="n">
        <v>59.19</v>
      </c>
      <c r="L841" t="n">
        <v>13.25</v>
      </c>
      <c r="M841" t="n">
        <v>12</v>
      </c>
      <c r="N841" t="n">
        <v>73.36</v>
      </c>
      <c r="O841" t="n">
        <v>34250.57</v>
      </c>
      <c r="P841" t="n">
        <v>235.57</v>
      </c>
      <c r="Q841" t="n">
        <v>1319.09</v>
      </c>
      <c r="R841" t="n">
        <v>69.87</v>
      </c>
      <c r="S841" t="n">
        <v>59.92</v>
      </c>
      <c r="T841" t="n">
        <v>4868.1</v>
      </c>
      <c r="U841" t="n">
        <v>0.86</v>
      </c>
      <c r="V841" t="n">
        <v>0.97</v>
      </c>
      <c r="W841" t="n">
        <v>0.19</v>
      </c>
      <c r="X841" t="n">
        <v>0.29</v>
      </c>
      <c r="Y841" t="n">
        <v>1</v>
      </c>
      <c r="Z841" t="n">
        <v>10</v>
      </c>
    </row>
    <row r="842">
      <c r="A842" t="n">
        <v>50</v>
      </c>
      <c r="B842" t="n">
        <v>130</v>
      </c>
      <c r="C842" t="inlineStr">
        <is>
          <t xml:space="preserve">CONCLUIDO	</t>
        </is>
      </c>
      <c r="D842" t="n">
        <v>4.7294</v>
      </c>
      <c r="E842" t="n">
        <v>21.14</v>
      </c>
      <c r="F842" t="n">
        <v>17.65</v>
      </c>
      <c r="G842" t="n">
        <v>75.66</v>
      </c>
      <c r="H842" t="n">
        <v>0.87</v>
      </c>
      <c r="I842" t="n">
        <v>14</v>
      </c>
      <c r="J842" t="n">
        <v>276.29</v>
      </c>
      <c r="K842" t="n">
        <v>59.19</v>
      </c>
      <c r="L842" t="n">
        <v>13.5</v>
      </c>
      <c r="M842" t="n">
        <v>12</v>
      </c>
      <c r="N842" t="n">
        <v>73.59999999999999</v>
      </c>
      <c r="O842" t="n">
        <v>34310.51</v>
      </c>
      <c r="P842" t="n">
        <v>236.36</v>
      </c>
      <c r="Q842" t="n">
        <v>1319.08</v>
      </c>
      <c r="R842" t="n">
        <v>73.25</v>
      </c>
      <c r="S842" t="n">
        <v>59.92</v>
      </c>
      <c r="T842" t="n">
        <v>6561.28</v>
      </c>
      <c r="U842" t="n">
        <v>0.82</v>
      </c>
      <c r="V842" t="n">
        <v>0.96</v>
      </c>
      <c r="W842" t="n">
        <v>0.18</v>
      </c>
      <c r="X842" t="n">
        <v>0.38</v>
      </c>
      <c r="Y842" t="n">
        <v>1</v>
      </c>
      <c r="Z842" t="n">
        <v>10</v>
      </c>
    </row>
    <row r="843">
      <c r="A843" t="n">
        <v>51</v>
      </c>
      <c r="B843" t="n">
        <v>130</v>
      </c>
      <c r="C843" t="inlineStr">
        <is>
          <t xml:space="preserve">CONCLUIDO	</t>
        </is>
      </c>
      <c r="D843" t="n">
        <v>4.7284</v>
      </c>
      <c r="E843" t="n">
        <v>21.15</v>
      </c>
      <c r="F843" t="n">
        <v>17.66</v>
      </c>
      <c r="G843" t="n">
        <v>75.68000000000001</v>
      </c>
      <c r="H843" t="n">
        <v>0.88</v>
      </c>
      <c r="I843" t="n">
        <v>14</v>
      </c>
      <c r="J843" t="n">
        <v>276.78</v>
      </c>
      <c r="K843" t="n">
        <v>59.19</v>
      </c>
      <c r="L843" t="n">
        <v>13.75</v>
      </c>
      <c r="M843" t="n">
        <v>12</v>
      </c>
      <c r="N843" t="n">
        <v>73.84</v>
      </c>
      <c r="O843" t="n">
        <v>34370.54</v>
      </c>
      <c r="P843" t="n">
        <v>233.72</v>
      </c>
      <c r="Q843" t="n">
        <v>1319.09</v>
      </c>
      <c r="R843" t="n">
        <v>73.23</v>
      </c>
      <c r="S843" t="n">
        <v>59.92</v>
      </c>
      <c r="T843" t="n">
        <v>6550.2</v>
      </c>
      <c r="U843" t="n">
        <v>0.82</v>
      </c>
      <c r="V843" t="n">
        <v>0.96</v>
      </c>
      <c r="W843" t="n">
        <v>0.18</v>
      </c>
      <c r="X843" t="n">
        <v>0.38</v>
      </c>
      <c r="Y843" t="n">
        <v>1</v>
      </c>
      <c r="Z843" t="n">
        <v>10</v>
      </c>
    </row>
    <row r="844">
      <c r="A844" t="n">
        <v>52</v>
      </c>
      <c r="B844" t="n">
        <v>130</v>
      </c>
      <c r="C844" t="inlineStr">
        <is>
          <t xml:space="preserve">CONCLUIDO	</t>
        </is>
      </c>
      <c r="D844" t="n">
        <v>4.7498</v>
      </c>
      <c r="E844" t="n">
        <v>21.05</v>
      </c>
      <c r="F844" t="n">
        <v>17.61</v>
      </c>
      <c r="G844" t="n">
        <v>81.29000000000001</v>
      </c>
      <c r="H844" t="n">
        <v>0.9</v>
      </c>
      <c r="I844" t="n">
        <v>13</v>
      </c>
      <c r="J844" t="n">
        <v>277.27</v>
      </c>
      <c r="K844" t="n">
        <v>59.19</v>
      </c>
      <c r="L844" t="n">
        <v>14</v>
      </c>
      <c r="M844" t="n">
        <v>11</v>
      </c>
      <c r="N844" t="n">
        <v>74.06999999999999</v>
      </c>
      <c r="O844" t="n">
        <v>34430.66</v>
      </c>
      <c r="P844" t="n">
        <v>232.87</v>
      </c>
      <c r="Q844" t="n">
        <v>1319.08</v>
      </c>
      <c r="R844" t="n">
        <v>71.62</v>
      </c>
      <c r="S844" t="n">
        <v>59.92</v>
      </c>
      <c r="T844" t="n">
        <v>5752.27</v>
      </c>
      <c r="U844" t="n">
        <v>0.84</v>
      </c>
      <c r="V844" t="n">
        <v>0.96</v>
      </c>
      <c r="W844" t="n">
        <v>0.18</v>
      </c>
      <c r="X844" t="n">
        <v>0.34</v>
      </c>
      <c r="Y844" t="n">
        <v>1</v>
      </c>
      <c r="Z844" t="n">
        <v>10</v>
      </c>
    </row>
    <row r="845">
      <c r="A845" t="n">
        <v>53</v>
      </c>
      <c r="B845" t="n">
        <v>130</v>
      </c>
      <c r="C845" t="inlineStr">
        <is>
          <t xml:space="preserve">CONCLUIDO	</t>
        </is>
      </c>
      <c r="D845" t="n">
        <v>4.7479</v>
      </c>
      <c r="E845" t="n">
        <v>21.06</v>
      </c>
      <c r="F845" t="n">
        <v>17.62</v>
      </c>
      <c r="G845" t="n">
        <v>81.33</v>
      </c>
      <c r="H845" t="n">
        <v>0.91</v>
      </c>
      <c r="I845" t="n">
        <v>13</v>
      </c>
      <c r="J845" t="n">
        <v>277.76</v>
      </c>
      <c r="K845" t="n">
        <v>59.19</v>
      </c>
      <c r="L845" t="n">
        <v>14.25</v>
      </c>
      <c r="M845" t="n">
        <v>11</v>
      </c>
      <c r="N845" t="n">
        <v>74.31</v>
      </c>
      <c r="O845" t="n">
        <v>34490.87</v>
      </c>
      <c r="P845" t="n">
        <v>232.31</v>
      </c>
      <c r="Q845" t="n">
        <v>1319.08</v>
      </c>
      <c r="R845" t="n">
        <v>71.88</v>
      </c>
      <c r="S845" t="n">
        <v>59.92</v>
      </c>
      <c r="T845" t="n">
        <v>5877.97</v>
      </c>
      <c r="U845" t="n">
        <v>0.83</v>
      </c>
      <c r="V845" t="n">
        <v>0.96</v>
      </c>
      <c r="W845" t="n">
        <v>0.18</v>
      </c>
      <c r="X845" t="n">
        <v>0.34</v>
      </c>
      <c r="Y845" t="n">
        <v>1</v>
      </c>
      <c r="Z845" t="n">
        <v>10</v>
      </c>
    </row>
    <row r="846">
      <c r="A846" t="n">
        <v>54</v>
      </c>
      <c r="B846" t="n">
        <v>130</v>
      </c>
      <c r="C846" t="inlineStr">
        <is>
          <t xml:space="preserve">CONCLUIDO	</t>
        </is>
      </c>
      <c r="D846" t="n">
        <v>4.7468</v>
      </c>
      <c r="E846" t="n">
        <v>21.07</v>
      </c>
      <c r="F846" t="n">
        <v>17.63</v>
      </c>
      <c r="G846" t="n">
        <v>81.34999999999999</v>
      </c>
      <c r="H846" t="n">
        <v>0.93</v>
      </c>
      <c r="I846" t="n">
        <v>13</v>
      </c>
      <c r="J846" t="n">
        <v>278.25</v>
      </c>
      <c r="K846" t="n">
        <v>59.19</v>
      </c>
      <c r="L846" t="n">
        <v>14.5</v>
      </c>
      <c r="M846" t="n">
        <v>11</v>
      </c>
      <c r="N846" t="n">
        <v>74.55</v>
      </c>
      <c r="O846" t="n">
        <v>34551.18</v>
      </c>
      <c r="P846" t="n">
        <v>231.16</v>
      </c>
      <c r="Q846" t="n">
        <v>1319.14</v>
      </c>
      <c r="R846" t="n">
        <v>72.05</v>
      </c>
      <c r="S846" t="n">
        <v>59.92</v>
      </c>
      <c r="T846" t="n">
        <v>5967.43</v>
      </c>
      <c r="U846" t="n">
        <v>0.83</v>
      </c>
      <c r="V846" t="n">
        <v>0.96</v>
      </c>
      <c r="W846" t="n">
        <v>0.18</v>
      </c>
      <c r="X846" t="n">
        <v>0.35</v>
      </c>
      <c r="Y846" t="n">
        <v>1</v>
      </c>
      <c r="Z846" t="n">
        <v>10</v>
      </c>
    </row>
    <row r="847">
      <c r="A847" t="n">
        <v>55</v>
      </c>
      <c r="B847" t="n">
        <v>130</v>
      </c>
      <c r="C847" t="inlineStr">
        <is>
          <t xml:space="preserve">CONCLUIDO	</t>
        </is>
      </c>
      <c r="D847" t="n">
        <v>4.7499</v>
      </c>
      <c r="E847" t="n">
        <v>21.05</v>
      </c>
      <c r="F847" t="n">
        <v>17.61</v>
      </c>
      <c r="G847" t="n">
        <v>81.29000000000001</v>
      </c>
      <c r="H847" t="n">
        <v>0.9399999999999999</v>
      </c>
      <c r="I847" t="n">
        <v>13</v>
      </c>
      <c r="J847" t="n">
        <v>278.74</v>
      </c>
      <c r="K847" t="n">
        <v>59.19</v>
      </c>
      <c r="L847" t="n">
        <v>14.75</v>
      </c>
      <c r="M847" t="n">
        <v>11</v>
      </c>
      <c r="N847" t="n">
        <v>74.79000000000001</v>
      </c>
      <c r="O847" t="n">
        <v>34611.59</v>
      </c>
      <c r="P847" t="n">
        <v>228.59</v>
      </c>
      <c r="Q847" t="n">
        <v>1319.08</v>
      </c>
      <c r="R847" t="n">
        <v>71.52</v>
      </c>
      <c r="S847" t="n">
        <v>59.92</v>
      </c>
      <c r="T847" t="n">
        <v>5700.03</v>
      </c>
      <c r="U847" t="n">
        <v>0.84</v>
      </c>
      <c r="V847" t="n">
        <v>0.96</v>
      </c>
      <c r="W847" t="n">
        <v>0.19</v>
      </c>
      <c r="X847" t="n">
        <v>0.34</v>
      </c>
      <c r="Y847" t="n">
        <v>1</v>
      </c>
      <c r="Z847" t="n">
        <v>10</v>
      </c>
    </row>
    <row r="848">
      <c r="A848" t="n">
        <v>56</v>
      </c>
      <c r="B848" t="n">
        <v>130</v>
      </c>
      <c r="C848" t="inlineStr">
        <is>
          <t xml:space="preserve">CONCLUIDO	</t>
        </is>
      </c>
      <c r="D848" t="n">
        <v>4.766</v>
      </c>
      <c r="E848" t="n">
        <v>20.98</v>
      </c>
      <c r="F848" t="n">
        <v>17.59</v>
      </c>
      <c r="G848" t="n">
        <v>87.95</v>
      </c>
      <c r="H848" t="n">
        <v>0.96</v>
      </c>
      <c r="I848" t="n">
        <v>12</v>
      </c>
      <c r="J848" t="n">
        <v>279.23</v>
      </c>
      <c r="K848" t="n">
        <v>59.19</v>
      </c>
      <c r="L848" t="n">
        <v>15</v>
      </c>
      <c r="M848" t="n">
        <v>10</v>
      </c>
      <c r="N848" t="n">
        <v>75.03</v>
      </c>
      <c r="O848" t="n">
        <v>34672.08</v>
      </c>
      <c r="P848" t="n">
        <v>227.47</v>
      </c>
      <c r="Q848" t="n">
        <v>1319.08</v>
      </c>
      <c r="R848" t="n">
        <v>70.87</v>
      </c>
      <c r="S848" t="n">
        <v>59.92</v>
      </c>
      <c r="T848" t="n">
        <v>5382.36</v>
      </c>
      <c r="U848" t="n">
        <v>0.85</v>
      </c>
      <c r="V848" t="n">
        <v>0.97</v>
      </c>
      <c r="W848" t="n">
        <v>0.18</v>
      </c>
      <c r="X848" t="n">
        <v>0.31</v>
      </c>
      <c r="Y848" t="n">
        <v>1</v>
      </c>
      <c r="Z848" t="n">
        <v>10</v>
      </c>
    </row>
    <row r="849">
      <c r="A849" t="n">
        <v>57</v>
      </c>
      <c r="B849" t="n">
        <v>130</v>
      </c>
      <c r="C849" t="inlineStr">
        <is>
          <t xml:space="preserve">CONCLUIDO	</t>
        </is>
      </c>
      <c r="D849" t="n">
        <v>4.7647</v>
      </c>
      <c r="E849" t="n">
        <v>20.99</v>
      </c>
      <c r="F849" t="n">
        <v>17.6</v>
      </c>
      <c r="G849" t="n">
        <v>87.98</v>
      </c>
      <c r="H849" t="n">
        <v>0.97</v>
      </c>
      <c r="I849" t="n">
        <v>12</v>
      </c>
      <c r="J849" t="n">
        <v>279.72</v>
      </c>
      <c r="K849" t="n">
        <v>59.19</v>
      </c>
      <c r="L849" t="n">
        <v>15.25</v>
      </c>
      <c r="M849" t="n">
        <v>9</v>
      </c>
      <c r="N849" t="n">
        <v>75.27</v>
      </c>
      <c r="O849" t="n">
        <v>34732.68</v>
      </c>
      <c r="P849" t="n">
        <v>226.9</v>
      </c>
      <c r="Q849" t="n">
        <v>1319.09</v>
      </c>
      <c r="R849" t="n">
        <v>70.95</v>
      </c>
      <c r="S849" t="n">
        <v>59.92</v>
      </c>
      <c r="T849" t="n">
        <v>5417.8</v>
      </c>
      <c r="U849" t="n">
        <v>0.84</v>
      </c>
      <c r="V849" t="n">
        <v>0.97</v>
      </c>
      <c r="W849" t="n">
        <v>0.18</v>
      </c>
      <c r="X849" t="n">
        <v>0.32</v>
      </c>
      <c r="Y849" t="n">
        <v>1</v>
      </c>
      <c r="Z849" t="n">
        <v>10</v>
      </c>
    </row>
    <row r="850">
      <c r="A850" t="n">
        <v>58</v>
      </c>
      <c r="B850" t="n">
        <v>130</v>
      </c>
      <c r="C850" t="inlineStr">
        <is>
          <t xml:space="preserve">CONCLUIDO	</t>
        </is>
      </c>
      <c r="D850" t="n">
        <v>4.7656</v>
      </c>
      <c r="E850" t="n">
        <v>20.98</v>
      </c>
      <c r="F850" t="n">
        <v>17.59</v>
      </c>
      <c r="G850" t="n">
        <v>87.95999999999999</v>
      </c>
      <c r="H850" t="n">
        <v>0.98</v>
      </c>
      <c r="I850" t="n">
        <v>12</v>
      </c>
      <c r="J850" t="n">
        <v>280.21</v>
      </c>
      <c r="K850" t="n">
        <v>59.19</v>
      </c>
      <c r="L850" t="n">
        <v>15.5</v>
      </c>
      <c r="M850" t="n">
        <v>6</v>
      </c>
      <c r="N850" t="n">
        <v>75.52</v>
      </c>
      <c r="O850" t="n">
        <v>34793.36</v>
      </c>
      <c r="P850" t="n">
        <v>225.99</v>
      </c>
      <c r="Q850" t="n">
        <v>1319.08</v>
      </c>
      <c r="R850" t="n">
        <v>70.73999999999999</v>
      </c>
      <c r="S850" t="n">
        <v>59.92</v>
      </c>
      <c r="T850" t="n">
        <v>5313.95</v>
      </c>
      <c r="U850" t="n">
        <v>0.85</v>
      </c>
      <c r="V850" t="n">
        <v>0.97</v>
      </c>
      <c r="W850" t="n">
        <v>0.19</v>
      </c>
      <c r="X850" t="n">
        <v>0.32</v>
      </c>
      <c r="Y850" t="n">
        <v>1</v>
      </c>
      <c r="Z850" t="n">
        <v>10</v>
      </c>
    </row>
    <row r="851">
      <c r="A851" t="n">
        <v>59</v>
      </c>
      <c r="B851" t="n">
        <v>130</v>
      </c>
      <c r="C851" t="inlineStr">
        <is>
          <t xml:space="preserve">CONCLUIDO	</t>
        </is>
      </c>
      <c r="D851" t="n">
        <v>4.7678</v>
      </c>
      <c r="E851" t="n">
        <v>20.97</v>
      </c>
      <c r="F851" t="n">
        <v>17.58</v>
      </c>
      <c r="G851" t="n">
        <v>87.91</v>
      </c>
      <c r="H851" t="n">
        <v>1</v>
      </c>
      <c r="I851" t="n">
        <v>12</v>
      </c>
      <c r="J851" t="n">
        <v>280.7</v>
      </c>
      <c r="K851" t="n">
        <v>59.19</v>
      </c>
      <c r="L851" t="n">
        <v>15.75</v>
      </c>
      <c r="M851" t="n">
        <v>3</v>
      </c>
      <c r="N851" t="n">
        <v>75.76000000000001</v>
      </c>
      <c r="O851" t="n">
        <v>34854.15</v>
      </c>
      <c r="P851" t="n">
        <v>224.76</v>
      </c>
      <c r="Q851" t="n">
        <v>1319.16</v>
      </c>
      <c r="R851" t="n">
        <v>70.19</v>
      </c>
      <c r="S851" t="n">
        <v>59.92</v>
      </c>
      <c r="T851" t="n">
        <v>5039.89</v>
      </c>
      <c r="U851" t="n">
        <v>0.85</v>
      </c>
      <c r="V851" t="n">
        <v>0.97</v>
      </c>
      <c r="W851" t="n">
        <v>0.19</v>
      </c>
      <c r="X851" t="n">
        <v>0.31</v>
      </c>
      <c r="Y851" t="n">
        <v>1</v>
      </c>
      <c r="Z851" t="n">
        <v>10</v>
      </c>
    </row>
    <row r="852">
      <c r="A852" t="n">
        <v>60</v>
      </c>
      <c r="B852" t="n">
        <v>130</v>
      </c>
      <c r="C852" t="inlineStr">
        <is>
          <t xml:space="preserve">CONCLUIDO	</t>
        </is>
      </c>
      <c r="D852" t="n">
        <v>4.7634</v>
      </c>
      <c r="E852" t="n">
        <v>20.99</v>
      </c>
      <c r="F852" t="n">
        <v>17.6</v>
      </c>
      <c r="G852" t="n">
        <v>88.01000000000001</v>
      </c>
      <c r="H852" t="n">
        <v>1.01</v>
      </c>
      <c r="I852" t="n">
        <v>12</v>
      </c>
      <c r="J852" t="n">
        <v>281.2</v>
      </c>
      <c r="K852" t="n">
        <v>59.19</v>
      </c>
      <c r="L852" t="n">
        <v>16</v>
      </c>
      <c r="M852" t="n">
        <v>3</v>
      </c>
      <c r="N852" t="n">
        <v>76</v>
      </c>
      <c r="O852" t="n">
        <v>34915.03</v>
      </c>
      <c r="P852" t="n">
        <v>224.04</v>
      </c>
      <c r="Q852" t="n">
        <v>1319.09</v>
      </c>
      <c r="R852" t="n">
        <v>70.81</v>
      </c>
      <c r="S852" t="n">
        <v>59.92</v>
      </c>
      <c r="T852" t="n">
        <v>5348.36</v>
      </c>
      <c r="U852" t="n">
        <v>0.85</v>
      </c>
      <c r="V852" t="n">
        <v>0.97</v>
      </c>
      <c r="W852" t="n">
        <v>0.2</v>
      </c>
      <c r="X852" t="n">
        <v>0.32</v>
      </c>
      <c r="Y852" t="n">
        <v>1</v>
      </c>
      <c r="Z852" t="n">
        <v>10</v>
      </c>
    </row>
    <row r="853">
      <c r="A853" t="n">
        <v>61</v>
      </c>
      <c r="B853" t="n">
        <v>130</v>
      </c>
      <c r="C853" t="inlineStr">
        <is>
          <t xml:space="preserve">CONCLUIDO	</t>
        </is>
      </c>
      <c r="D853" t="n">
        <v>4.7643</v>
      </c>
      <c r="E853" t="n">
        <v>20.99</v>
      </c>
      <c r="F853" t="n">
        <v>17.6</v>
      </c>
      <c r="G853" t="n">
        <v>87.98999999999999</v>
      </c>
      <c r="H853" t="n">
        <v>1.03</v>
      </c>
      <c r="I853" t="n">
        <v>12</v>
      </c>
      <c r="J853" t="n">
        <v>281.69</v>
      </c>
      <c r="K853" t="n">
        <v>59.19</v>
      </c>
      <c r="L853" t="n">
        <v>16.25</v>
      </c>
      <c r="M853" t="n">
        <v>0</v>
      </c>
      <c r="N853" t="n">
        <v>76.25</v>
      </c>
      <c r="O853" t="n">
        <v>34976</v>
      </c>
      <c r="P853" t="n">
        <v>224.4</v>
      </c>
      <c r="Q853" t="n">
        <v>1319.1</v>
      </c>
      <c r="R853" t="n">
        <v>70.48999999999999</v>
      </c>
      <c r="S853" t="n">
        <v>59.92</v>
      </c>
      <c r="T853" t="n">
        <v>5191.2</v>
      </c>
      <c r="U853" t="n">
        <v>0.85</v>
      </c>
      <c r="V853" t="n">
        <v>0.97</v>
      </c>
      <c r="W853" t="n">
        <v>0.2</v>
      </c>
      <c r="X853" t="n">
        <v>0.32</v>
      </c>
      <c r="Y853" t="n">
        <v>1</v>
      </c>
      <c r="Z853" t="n">
        <v>10</v>
      </c>
    </row>
    <row r="854">
      <c r="A854" t="n">
        <v>0</v>
      </c>
      <c r="B854" t="n">
        <v>75</v>
      </c>
      <c r="C854" t="inlineStr">
        <is>
          <t xml:space="preserve">CONCLUIDO	</t>
        </is>
      </c>
      <c r="D854" t="n">
        <v>3.221</v>
      </c>
      <c r="E854" t="n">
        <v>31.05</v>
      </c>
      <c r="F854" t="n">
        <v>22.9</v>
      </c>
      <c r="G854" t="n">
        <v>7.16</v>
      </c>
      <c r="H854" t="n">
        <v>0.12</v>
      </c>
      <c r="I854" t="n">
        <v>192</v>
      </c>
      <c r="J854" t="n">
        <v>150.44</v>
      </c>
      <c r="K854" t="n">
        <v>49.1</v>
      </c>
      <c r="L854" t="n">
        <v>1</v>
      </c>
      <c r="M854" t="n">
        <v>190</v>
      </c>
      <c r="N854" t="n">
        <v>25.34</v>
      </c>
      <c r="O854" t="n">
        <v>18787.76</v>
      </c>
      <c r="P854" t="n">
        <v>264.47</v>
      </c>
      <c r="Q854" t="n">
        <v>1319.55</v>
      </c>
      <c r="R854" t="n">
        <v>244.32</v>
      </c>
      <c r="S854" t="n">
        <v>59.92</v>
      </c>
      <c r="T854" t="n">
        <v>91203.81</v>
      </c>
      <c r="U854" t="n">
        <v>0.25</v>
      </c>
      <c r="V854" t="n">
        <v>0.74</v>
      </c>
      <c r="W854" t="n">
        <v>0.47</v>
      </c>
      <c r="X854" t="n">
        <v>5.62</v>
      </c>
      <c r="Y854" t="n">
        <v>1</v>
      </c>
      <c r="Z854" t="n">
        <v>10</v>
      </c>
    </row>
    <row r="855">
      <c r="A855" t="n">
        <v>1</v>
      </c>
      <c r="B855" t="n">
        <v>75</v>
      </c>
      <c r="C855" t="inlineStr">
        <is>
          <t xml:space="preserve">CONCLUIDO	</t>
        </is>
      </c>
      <c r="D855" t="n">
        <v>3.5707</v>
      </c>
      <c r="E855" t="n">
        <v>28.01</v>
      </c>
      <c r="F855" t="n">
        <v>21.39</v>
      </c>
      <c r="G855" t="n">
        <v>9.039999999999999</v>
      </c>
      <c r="H855" t="n">
        <v>0.15</v>
      </c>
      <c r="I855" t="n">
        <v>142</v>
      </c>
      <c r="J855" t="n">
        <v>150.78</v>
      </c>
      <c r="K855" t="n">
        <v>49.1</v>
      </c>
      <c r="L855" t="n">
        <v>1.25</v>
      </c>
      <c r="M855" t="n">
        <v>140</v>
      </c>
      <c r="N855" t="n">
        <v>25.44</v>
      </c>
      <c r="O855" t="n">
        <v>18830.65</v>
      </c>
      <c r="P855" t="n">
        <v>244.86</v>
      </c>
      <c r="Q855" t="n">
        <v>1319.32</v>
      </c>
      <c r="R855" t="n">
        <v>194.64</v>
      </c>
      <c r="S855" t="n">
        <v>59.92</v>
      </c>
      <c r="T855" t="n">
        <v>66614.24000000001</v>
      </c>
      <c r="U855" t="n">
        <v>0.31</v>
      </c>
      <c r="V855" t="n">
        <v>0.79</v>
      </c>
      <c r="W855" t="n">
        <v>0.39</v>
      </c>
      <c r="X855" t="n">
        <v>4.11</v>
      </c>
      <c r="Y855" t="n">
        <v>1</v>
      </c>
      <c r="Z855" t="n">
        <v>10</v>
      </c>
    </row>
    <row r="856">
      <c r="A856" t="n">
        <v>2</v>
      </c>
      <c r="B856" t="n">
        <v>75</v>
      </c>
      <c r="C856" t="inlineStr">
        <is>
          <t xml:space="preserve">CONCLUIDO	</t>
        </is>
      </c>
      <c r="D856" t="n">
        <v>3.8106</v>
      </c>
      <c r="E856" t="n">
        <v>26.24</v>
      </c>
      <c r="F856" t="n">
        <v>20.51</v>
      </c>
      <c r="G856" t="n">
        <v>10.89</v>
      </c>
      <c r="H856" t="n">
        <v>0.18</v>
      </c>
      <c r="I856" t="n">
        <v>113</v>
      </c>
      <c r="J856" t="n">
        <v>151.13</v>
      </c>
      <c r="K856" t="n">
        <v>49.1</v>
      </c>
      <c r="L856" t="n">
        <v>1.5</v>
      </c>
      <c r="M856" t="n">
        <v>111</v>
      </c>
      <c r="N856" t="n">
        <v>25.54</v>
      </c>
      <c r="O856" t="n">
        <v>18873.58</v>
      </c>
      <c r="P856" t="n">
        <v>232.72</v>
      </c>
      <c r="Q856" t="n">
        <v>1319.27</v>
      </c>
      <c r="R856" t="n">
        <v>166.14</v>
      </c>
      <c r="S856" t="n">
        <v>59.92</v>
      </c>
      <c r="T856" t="n">
        <v>52507.52</v>
      </c>
      <c r="U856" t="n">
        <v>0.36</v>
      </c>
      <c r="V856" t="n">
        <v>0.83</v>
      </c>
      <c r="W856" t="n">
        <v>0.35</v>
      </c>
      <c r="X856" t="n">
        <v>3.23</v>
      </c>
      <c r="Y856" t="n">
        <v>1</v>
      </c>
      <c r="Z856" t="n">
        <v>10</v>
      </c>
    </row>
    <row r="857">
      <c r="A857" t="n">
        <v>3</v>
      </c>
      <c r="B857" t="n">
        <v>75</v>
      </c>
      <c r="C857" t="inlineStr">
        <is>
          <t xml:space="preserve">CONCLUIDO	</t>
        </is>
      </c>
      <c r="D857" t="n">
        <v>3.9801</v>
      </c>
      <c r="E857" t="n">
        <v>25.12</v>
      </c>
      <c r="F857" t="n">
        <v>19.98</v>
      </c>
      <c r="G857" t="n">
        <v>12.75</v>
      </c>
      <c r="H857" t="n">
        <v>0.2</v>
      </c>
      <c r="I857" t="n">
        <v>94</v>
      </c>
      <c r="J857" t="n">
        <v>151.48</v>
      </c>
      <c r="K857" t="n">
        <v>49.1</v>
      </c>
      <c r="L857" t="n">
        <v>1.75</v>
      </c>
      <c r="M857" t="n">
        <v>92</v>
      </c>
      <c r="N857" t="n">
        <v>25.64</v>
      </c>
      <c r="O857" t="n">
        <v>18916.54</v>
      </c>
      <c r="P857" t="n">
        <v>224.63</v>
      </c>
      <c r="Q857" t="n">
        <v>1319.21</v>
      </c>
      <c r="R857" t="n">
        <v>148.61</v>
      </c>
      <c r="S857" t="n">
        <v>59.92</v>
      </c>
      <c r="T857" t="n">
        <v>43841.48</v>
      </c>
      <c r="U857" t="n">
        <v>0.4</v>
      </c>
      <c r="V857" t="n">
        <v>0.85</v>
      </c>
      <c r="W857" t="n">
        <v>0.32</v>
      </c>
      <c r="X857" t="n">
        <v>2.7</v>
      </c>
      <c r="Y857" t="n">
        <v>1</v>
      </c>
      <c r="Z857" t="n">
        <v>10</v>
      </c>
    </row>
    <row r="858">
      <c r="A858" t="n">
        <v>4</v>
      </c>
      <c r="B858" t="n">
        <v>75</v>
      </c>
      <c r="C858" t="inlineStr">
        <is>
          <t xml:space="preserve">CONCLUIDO	</t>
        </is>
      </c>
      <c r="D858" t="n">
        <v>4.1354</v>
      </c>
      <c r="E858" t="n">
        <v>24.18</v>
      </c>
      <c r="F858" t="n">
        <v>19.49</v>
      </c>
      <c r="G858" t="n">
        <v>14.8</v>
      </c>
      <c r="H858" t="n">
        <v>0.23</v>
      </c>
      <c r="I858" t="n">
        <v>79</v>
      </c>
      <c r="J858" t="n">
        <v>151.83</v>
      </c>
      <c r="K858" t="n">
        <v>49.1</v>
      </c>
      <c r="L858" t="n">
        <v>2</v>
      </c>
      <c r="M858" t="n">
        <v>77</v>
      </c>
      <c r="N858" t="n">
        <v>25.73</v>
      </c>
      <c r="O858" t="n">
        <v>18959.54</v>
      </c>
      <c r="P858" t="n">
        <v>217.07</v>
      </c>
      <c r="Q858" t="n">
        <v>1319.21</v>
      </c>
      <c r="R858" t="n">
        <v>132.76</v>
      </c>
      <c r="S858" t="n">
        <v>59.92</v>
      </c>
      <c r="T858" t="n">
        <v>35990.56</v>
      </c>
      <c r="U858" t="n">
        <v>0.45</v>
      </c>
      <c r="V858" t="n">
        <v>0.87</v>
      </c>
      <c r="W858" t="n">
        <v>0.29</v>
      </c>
      <c r="X858" t="n">
        <v>2.21</v>
      </c>
      <c r="Y858" t="n">
        <v>1</v>
      </c>
      <c r="Z858" t="n">
        <v>10</v>
      </c>
    </row>
    <row r="859">
      <c r="A859" t="n">
        <v>5</v>
      </c>
      <c r="B859" t="n">
        <v>75</v>
      </c>
      <c r="C859" t="inlineStr">
        <is>
          <t xml:space="preserve">CONCLUIDO	</t>
        </is>
      </c>
      <c r="D859" t="n">
        <v>4.2407</v>
      </c>
      <c r="E859" t="n">
        <v>23.58</v>
      </c>
      <c r="F859" t="n">
        <v>19.2</v>
      </c>
      <c r="G859" t="n">
        <v>16.69</v>
      </c>
      <c r="H859" t="n">
        <v>0.26</v>
      </c>
      <c r="I859" t="n">
        <v>69</v>
      </c>
      <c r="J859" t="n">
        <v>152.18</v>
      </c>
      <c r="K859" t="n">
        <v>49.1</v>
      </c>
      <c r="L859" t="n">
        <v>2.25</v>
      </c>
      <c r="M859" t="n">
        <v>67</v>
      </c>
      <c r="N859" t="n">
        <v>25.83</v>
      </c>
      <c r="O859" t="n">
        <v>19002.56</v>
      </c>
      <c r="P859" t="n">
        <v>211.8</v>
      </c>
      <c r="Q859" t="n">
        <v>1319.31</v>
      </c>
      <c r="R859" t="n">
        <v>122.98</v>
      </c>
      <c r="S859" t="n">
        <v>59.92</v>
      </c>
      <c r="T859" t="n">
        <v>31148.58</v>
      </c>
      <c r="U859" t="n">
        <v>0.49</v>
      </c>
      <c r="V859" t="n">
        <v>0.89</v>
      </c>
      <c r="W859" t="n">
        <v>0.27</v>
      </c>
      <c r="X859" t="n">
        <v>1.92</v>
      </c>
      <c r="Y859" t="n">
        <v>1</v>
      </c>
      <c r="Z859" t="n">
        <v>10</v>
      </c>
    </row>
    <row r="860">
      <c r="A860" t="n">
        <v>6</v>
      </c>
      <c r="B860" t="n">
        <v>75</v>
      </c>
      <c r="C860" t="inlineStr">
        <is>
          <t xml:space="preserve">CONCLUIDO	</t>
        </is>
      </c>
      <c r="D860" t="n">
        <v>4.3321</v>
      </c>
      <c r="E860" t="n">
        <v>23.08</v>
      </c>
      <c r="F860" t="n">
        <v>18.94</v>
      </c>
      <c r="G860" t="n">
        <v>18.63</v>
      </c>
      <c r="H860" t="n">
        <v>0.29</v>
      </c>
      <c r="I860" t="n">
        <v>61</v>
      </c>
      <c r="J860" t="n">
        <v>152.53</v>
      </c>
      <c r="K860" t="n">
        <v>49.1</v>
      </c>
      <c r="L860" t="n">
        <v>2.5</v>
      </c>
      <c r="M860" t="n">
        <v>59</v>
      </c>
      <c r="N860" t="n">
        <v>25.93</v>
      </c>
      <c r="O860" t="n">
        <v>19045.63</v>
      </c>
      <c r="P860" t="n">
        <v>207.05</v>
      </c>
      <c r="Q860" t="n">
        <v>1319.19</v>
      </c>
      <c r="R860" t="n">
        <v>114.52</v>
      </c>
      <c r="S860" t="n">
        <v>59.92</v>
      </c>
      <c r="T860" t="n">
        <v>26960.59</v>
      </c>
      <c r="U860" t="n">
        <v>0.52</v>
      </c>
      <c r="V860" t="n">
        <v>0.9</v>
      </c>
      <c r="W860" t="n">
        <v>0.27</v>
      </c>
      <c r="X860" t="n">
        <v>1.67</v>
      </c>
      <c r="Y860" t="n">
        <v>1</v>
      </c>
      <c r="Z860" t="n">
        <v>10</v>
      </c>
    </row>
    <row r="861">
      <c r="A861" t="n">
        <v>7</v>
      </c>
      <c r="B861" t="n">
        <v>75</v>
      </c>
      <c r="C861" t="inlineStr">
        <is>
          <t xml:space="preserve">CONCLUIDO	</t>
        </is>
      </c>
      <c r="D861" t="n">
        <v>4.4657</v>
      </c>
      <c r="E861" t="n">
        <v>22.39</v>
      </c>
      <c r="F861" t="n">
        <v>18.5</v>
      </c>
      <c r="G861" t="n">
        <v>20.94</v>
      </c>
      <c r="H861" t="n">
        <v>0.32</v>
      </c>
      <c r="I861" t="n">
        <v>53</v>
      </c>
      <c r="J861" t="n">
        <v>152.88</v>
      </c>
      <c r="K861" t="n">
        <v>49.1</v>
      </c>
      <c r="L861" t="n">
        <v>2.75</v>
      </c>
      <c r="M861" t="n">
        <v>51</v>
      </c>
      <c r="N861" t="n">
        <v>26.03</v>
      </c>
      <c r="O861" t="n">
        <v>19088.72</v>
      </c>
      <c r="P861" t="n">
        <v>199.55</v>
      </c>
      <c r="Q861" t="n">
        <v>1319.27</v>
      </c>
      <c r="R861" t="n">
        <v>99.83</v>
      </c>
      <c r="S861" t="n">
        <v>59.92</v>
      </c>
      <c r="T861" t="n">
        <v>19656.82</v>
      </c>
      <c r="U861" t="n">
        <v>0.6</v>
      </c>
      <c r="V861" t="n">
        <v>0.92</v>
      </c>
      <c r="W861" t="n">
        <v>0.24</v>
      </c>
      <c r="X861" t="n">
        <v>1.22</v>
      </c>
      <c r="Y861" t="n">
        <v>1</v>
      </c>
      <c r="Z861" t="n">
        <v>10</v>
      </c>
    </row>
    <row r="862">
      <c r="A862" t="n">
        <v>8</v>
      </c>
      <c r="B862" t="n">
        <v>75</v>
      </c>
      <c r="C862" t="inlineStr">
        <is>
          <t xml:space="preserve">CONCLUIDO	</t>
        </is>
      </c>
      <c r="D862" t="n">
        <v>4.4</v>
      </c>
      <c r="E862" t="n">
        <v>22.73</v>
      </c>
      <c r="F862" t="n">
        <v>18.92</v>
      </c>
      <c r="G862" t="n">
        <v>22.71</v>
      </c>
      <c r="H862" t="n">
        <v>0.35</v>
      </c>
      <c r="I862" t="n">
        <v>50</v>
      </c>
      <c r="J862" t="n">
        <v>153.23</v>
      </c>
      <c r="K862" t="n">
        <v>49.1</v>
      </c>
      <c r="L862" t="n">
        <v>3</v>
      </c>
      <c r="M862" t="n">
        <v>48</v>
      </c>
      <c r="N862" t="n">
        <v>26.13</v>
      </c>
      <c r="O862" t="n">
        <v>19131.85</v>
      </c>
      <c r="P862" t="n">
        <v>203.38</v>
      </c>
      <c r="Q862" t="n">
        <v>1319.35</v>
      </c>
      <c r="R862" t="n">
        <v>115.52</v>
      </c>
      <c r="S862" t="n">
        <v>59.92</v>
      </c>
      <c r="T862" t="n">
        <v>27513.73</v>
      </c>
      <c r="U862" t="n">
        <v>0.52</v>
      </c>
      <c r="V862" t="n">
        <v>0.9</v>
      </c>
      <c r="W862" t="n">
        <v>0.23</v>
      </c>
      <c r="X862" t="n">
        <v>1.64</v>
      </c>
      <c r="Y862" t="n">
        <v>1</v>
      </c>
      <c r="Z862" t="n">
        <v>10</v>
      </c>
    </row>
    <row r="863">
      <c r="A863" t="n">
        <v>9</v>
      </c>
      <c r="B863" t="n">
        <v>75</v>
      </c>
      <c r="C863" t="inlineStr">
        <is>
          <t xml:space="preserve">CONCLUIDO	</t>
        </is>
      </c>
      <c r="D863" t="n">
        <v>4.4945</v>
      </c>
      <c r="E863" t="n">
        <v>22.25</v>
      </c>
      <c r="F863" t="n">
        <v>18.6</v>
      </c>
      <c r="G863" t="n">
        <v>24.8</v>
      </c>
      <c r="H863" t="n">
        <v>0.37</v>
      </c>
      <c r="I863" t="n">
        <v>45</v>
      </c>
      <c r="J863" t="n">
        <v>153.58</v>
      </c>
      <c r="K863" t="n">
        <v>49.1</v>
      </c>
      <c r="L863" t="n">
        <v>3.25</v>
      </c>
      <c r="M863" t="n">
        <v>43</v>
      </c>
      <c r="N863" t="n">
        <v>26.23</v>
      </c>
      <c r="O863" t="n">
        <v>19175.02</v>
      </c>
      <c r="P863" t="n">
        <v>197.3</v>
      </c>
      <c r="Q863" t="n">
        <v>1319.17</v>
      </c>
      <c r="R863" t="n">
        <v>103.76</v>
      </c>
      <c r="S863" t="n">
        <v>59.92</v>
      </c>
      <c r="T863" t="n">
        <v>21658.45</v>
      </c>
      <c r="U863" t="n">
        <v>0.58</v>
      </c>
      <c r="V863" t="n">
        <v>0.91</v>
      </c>
      <c r="W863" t="n">
        <v>0.24</v>
      </c>
      <c r="X863" t="n">
        <v>1.32</v>
      </c>
      <c r="Y863" t="n">
        <v>1</v>
      </c>
      <c r="Z863" t="n">
        <v>10</v>
      </c>
    </row>
    <row r="864">
      <c r="A864" t="n">
        <v>10</v>
      </c>
      <c r="B864" t="n">
        <v>75</v>
      </c>
      <c r="C864" t="inlineStr">
        <is>
          <t xml:space="preserve">CONCLUIDO	</t>
        </is>
      </c>
      <c r="D864" t="n">
        <v>4.5527</v>
      </c>
      <c r="E864" t="n">
        <v>21.96</v>
      </c>
      <c r="F864" t="n">
        <v>18.44</v>
      </c>
      <c r="G864" t="n">
        <v>26.98</v>
      </c>
      <c r="H864" t="n">
        <v>0.4</v>
      </c>
      <c r="I864" t="n">
        <v>41</v>
      </c>
      <c r="J864" t="n">
        <v>153.93</v>
      </c>
      <c r="K864" t="n">
        <v>49.1</v>
      </c>
      <c r="L864" t="n">
        <v>3.5</v>
      </c>
      <c r="M864" t="n">
        <v>39</v>
      </c>
      <c r="N864" t="n">
        <v>26.33</v>
      </c>
      <c r="O864" t="n">
        <v>19218.22</v>
      </c>
      <c r="P864" t="n">
        <v>193.64</v>
      </c>
      <c r="Q864" t="n">
        <v>1319.09</v>
      </c>
      <c r="R864" t="n">
        <v>98.39</v>
      </c>
      <c r="S864" t="n">
        <v>59.92</v>
      </c>
      <c r="T864" t="n">
        <v>18996.08</v>
      </c>
      <c r="U864" t="n">
        <v>0.61</v>
      </c>
      <c r="V864" t="n">
        <v>0.92</v>
      </c>
      <c r="W864" t="n">
        <v>0.23</v>
      </c>
      <c r="X864" t="n">
        <v>1.16</v>
      </c>
      <c r="Y864" t="n">
        <v>1</v>
      </c>
      <c r="Z864" t="n">
        <v>10</v>
      </c>
    </row>
    <row r="865">
      <c r="A865" t="n">
        <v>11</v>
      </c>
      <c r="B865" t="n">
        <v>75</v>
      </c>
      <c r="C865" t="inlineStr">
        <is>
          <t xml:space="preserve">CONCLUIDO	</t>
        </is>
      </c>
      <c r="D865" t="n">
        <v>4.5885</v>
      </c>
      <c r="E865" t="n">
        <v>21.79</v>
      </c>
      <c r="F865" t="n">
        <v>18.36</v>
      </c>
      <c r="G865" t="n">
        <v>28.98</v>
      </c>
      <c r="H865" t="n">
        <v>0.43</v>
      </c>
      <c r="I865" t="n">
        <v>38</v>
      </c>
      <c r="J865" t="n">
        <v>154.28</v>
      </c>
      <c r="K865" t="n">
        <v>49.1</v>
      </c>
      <c r="L865" t="n">
        <v>3.75</v>
      </c>
      <c r="M865" t="n">
        <v>36</v>
      </c>
      <c r="N865" t="n">
        <v>26.43</v>
      </c>
      <c r="O865" t="n">
        <v>19261.45</v>
      </c>
      <c r="P865" t="n">
        <v>190.59</v>
      </c>
      <c r="Q865" t="n">
        <v>1319.18</v>
      </c>
      <c r="R865" t="n">
        <v>95.83</v>
      </c>
      <c r="S865" t="n">
        <v>59.92</v>
      </c>
      <c r="T865" t="n">
        <v>17730.65</v>
      </c>
      <c r="U865" t="n">
        <v>0.63</v>
      </c>
      <c r="V865" t="n">
        <v>0.93</v>
      </c>
      <c r="W865" t="n">
        <v>0.22</v>
      </c>
      <c r="X865" t="n">
        <v>1.08</v>
      </c>
      <c r="Y865" t="n">
        <v>1</v>
      </c>
      <c r="Z865" t="n">
        <v>10</v>
      </c>
    </row>
    <row r="866">
      <c r="A866" t="n">
        <v>12</v>
      </c>
      <c r="B866" t="n">
        <v>75</v>
      </c>
      <c r="C866" t="inlineStr">
        <is>
          <t xml:space="preserve">CONCLUIDO	</t>
        </is>
      </c>
      <c r="D866" t="n">
        <v>4.633</v>
      </c>
      <c r="E866" t="n">
        <v>21.58</v>
      </c>
      <c r="F866" t="n">
        <v>18.24</v>
      </c>
      <c r="G866" t="n">
        <v>31.27</v>
      </c>
      <c r="H866" t="n">
        <v>0.46</v>
      </c>
      <c r="I866" t="n">
        <v>35</v>
      </c>
      <c r="J866" t="n">
        <v>154.63</v>
      </c>
      <c r="K866" t="n">
        <v>49.1</v>
      </c>
      <c r="L866" t="n">
        <v>4</v>
      </c>
      <c r="M866" t="n">
        <v>33</v>
      </c>
      <c r="N866" t="n">
        <v>26.53</v>
      </c>
      <c r="O866" t="n">
        <v>19304.72</v>
      </c>
      <c r="P866" t="n">
        <v>187.37</v>
      </c>
      <c r="Q866" t="n">
        <v>1319.08</v>
      </c>
      <c r="R866" t="n">
        <v>91.98999999999999</v>
      </c>
      <c r="S866" t="n">
        <v>59.92</v>
      </c>
      <c r="T866" t="n">
        <v>15824.35</v>
      </c>
      <c r="U866" t="n">
        <v>0.65</v>
      </c>
      <c r="V866" t="n">
        <v>0.93</v>
      </c>
      <c r="W866" t="n">
        <v>0.22</v>
      </c>
      <c r="X866" t="n">
        <v>0.96</v>
      </c>
      <c r="Y866" t="n">
        <v>1</v>
      </c>
      <c r="Z866" t="n">
        <v>10</v>
      </c>
    </row>
    <row r="867">
      <c r="A867" t="n">
        <v>13</v>
      </c>
      <c r="B867" t="n">
        <v>75</v>
      </c>
      <c r="C867" t="inlineStr">
        <is>
          <t xml:space="preserve">CONCLUIDO	</t>
        </is>
      </c>
      <c r="D867" t="n">
        <v>4.6704</v>
      </c>
      <c r="E867" t="n">
        <v>21.41</v>
      </c>
      <c r="F867" t="n">
        <v>18.16</v>
      </c>
      <c r="G867" t="n">
        <v>34.05</v>
      </c>
      <c r="H867" t="n">
        <v>0.49</v>
      </c>
      <c r="I867" t="n">
        <v>32</v>
      </c>
      <c r="J867" t="n">
        <v>154.98</v>
      </c>
      <c r="K867" t="n">
        <v>49.1</v>
      </c>
      <c r="L867" t="n">
        <v>4.25</v>
      </c>
      <c r="M867" t="n">
        <v>30</v>
      </c>
      <c r="N867" t="n">
        <v>26.63</v>
      </c>
      <c r="O867" t="n">
        <v>19348.03</v>
      </c>
      <c r="P867" t="n">
        <v>183.89</v>
      </c>
      <c r="Q867" t="n">
        <v>1319.13</v>
      </c>
      <c r="R867" t="n">
        <v>89.26000000000001</v>
      </c>
      <c r="S867" t="n">
        <v>59.92</v>
      </c>
      <c r="T867" t="n">
        <v>14476.8</v>
      </c>
      <c r="U867" t="n">
        <v>0.67</v>
      </c>
      <c r="V867" t="n">
        <v>0.9399999999999999</v>
      </c>
      <c r="W867" t="n">
        <v>0.22</v>
      </c>
      <c r="X867" t="n">
        <v>0.88</v>
      </c>
      <c r="Y867" t="n">
        <v>1</v>
      </c>
      <c r="Z867" t="n">
        <v>10</v>
      </c>
    </row>
    <row r="868">
      <c r="A868" t="n">
        <v>14</v>
      </c>
      <c r="B868" t="n">
        <v>75</v>
      </c>
      <c r="C868" t="inlineStr">
        <is>
          <t xml:space="preserve">CONCLUIDO	</t>
        </is>
      </c>
      <c r="D868" t="n">
        <v>4.6997</v>
      </c>
      <c r="E868" t="n">
        <v>21.28</v>
      </c>
      <c r="F868" t="n">
        <v>18.08</v>
      </c>
      <c r="G868" t="n">
        <v>36.17</v>
      </c>
      <c r="H868" t="n">
        <v>0.51</v>
      </c>
      <c r="I868" t="n">
        <v>30</v>
      </c>
      <c r="J868" t="n">
        <v>155.33</v>
      </c>
      <c r="K868" t="n">
        <v>49.1</v>
      </c>
      <c r="L868" t="n">
        <v>4.5</v>
      </c>
      <c r="M868" t="n">
        <v>28</v>
      </c>
      <c r="N868" t="n">
        <v>26.74</v>
      </c>
      <c r="O868" t="n">
        <v>19391.36</v>
      </c>
      <c r="P868" t="n">
        <v>180.88</v>
      </c>
      <c r="Q868" t="n">
        <v>1319.2</v>
      </c>
      <c r="R868" t="n">
        <v>86.83</v>
      </c>
      <c r="S868" t="n">
        <v>59.92</v>
      </c>
      <c r="T868" t="n">
        <v>13269.42</v>
      </c>
      <c r="U868" t="n">
        <v>0.6899999999999999</v>
      </c>
      <c r="V868" t="n">
        <v>0.9399999999999999</v>
      </c>
      <c r="W868" t="n">
        <v>0.21</v>
      </c>
      <c r="X868" t="n">
        <v>0.8100000000000001</v>
      </c>
      <c r="Y868" t="n">
        <v>1</v>
      </c>
      <c r="Z868" t="n">
        <v>10</v>
      </c>
    </row>
    <row r="869">
      <c r="A869" t="n">
        <v>15</v>
      </c>
      <c r="B869" t="n">
        <v>75</v>
      </c>
      <c r="C869" t="inlineStr">
        <is>
          <t xml:space="preserve">CONCLUIDO	</t>
        </is>
      </c>
      <c r="D869" t="n">
        <v>4.7254</v>
      </c>
      <c r="E869" t="n">
        <v>21.16</v>
      </c>
      <c r="F869" t="n">
        <v>18.03</v>
      </c>
      <c r="G869" t="n">
        <v>38.64</v>
      </c>
      <c r="H869" t="n">
        <v>0.54</v>
      </c>
      <c r="I869" t="n">
        <v>28</v>
      </c>
      <c r="J869" t="n">
        <v>155.68</v>
      </c>
      <c r="K869" t="n">
        <v>49.1</v>
      </c>
      <c r="L869" t="n">
        <v>4.75</v>
      </c>
      <c r="M869" t="n">
        <v>26</v>
      </c>
      <c r="N869" t="n">
        <v>26.84</v>
      </c>
      <c r="O869" t="n">
        <v>19434.74</v>
      </c>
      <c r="P869" t="n">
        <v>178.47</v>
      </c>
      <c r="Q869" t="n">
        <v>1319.25</v>
      </c>
      <c r="R869" t="n">
        <v>84.92</v>
      </c>
      <c r="S869" t="n">
        <v>59.92</v>
      </c>
      <c r="T869" t="n">
        <v>12324.01</v>
      </c>
      <c r="U869" t="n">
        <v>0.71</v>
      </c>
      <c r="V869" t="n">
        <v>0.9399999999999999</v>
      </c>
      <c r="W869" t="n">
        <v>0.21</v>
      </c>
      <c r="X869" t="n">
        <v>0.75</v>
      </c>
      <c r="Y869" t="n">
        <v>1</v>
      </c>
      <c r="Z869" t="n">
        <v>10</v>
      </c>
    </row>
    <row r="870">
      <c r="A870" t="n">
        <v>16</v>
      </c>
      <c r="B870" t="n">
        <v>75</v>
      </c>
      <c r="C870" t="inlineStr">
        <is>
          <t xml:space="preserve">CONCLUIDO	</t>
        </is>
      </c>
      <c r="D870" t="n">
        <v>4.7616</v>
      </c>
      <c r="E870" t="n">
        <v>21</v>
      </c>
      <c r="F870" t="n">
        <v>17.93</v>
      </c>
      <c r="G870" t="n">
        <v>41.38</v>
      </c>
      <c r="H870" t="n">
        <v>0.57</v>
      </c>
      <c r="I870" t="n">
        <v>26</v>
      </c>
      <c r="J870" t="n">
        <v>156.03</v>
      </c>
      <c r="K870" t="n">
        <v>49.1</v>
      </c>
      <c r="L870" t="n">
        <v>5</v>
      </c>
      <c r="M870" t="n">
        <v>24</v>
      </c>
      <c r="N870" t="n">
        <v>26.94</v>
      </c>
      <c r="O870" t="n">
        <v>19478.15</v>
      </c>
      <c r="P870" t="n">
        <v>174.53</v>
      </c>
      <c r="Q870" t="n">
        <v>1319.14</v>
      </c>
      <c r="R870" t="n">
        <v>82.26000000000001</v>
      </c>
      <c r="S870" t="n">
        <v>59.92</v>
      </c>
      <c r="T870" t="n">
        <v>11005.03</v>
      </c>
      <c r="U870" t="n">
        <v>0.73</v>
      </c>
      <c r="V870" t="n">
        <v>0.95</v>
      </c>
      <c r="W870" t="n">
        <v>0.19</v>
      </c>
      <c r="X870" t="n">
        <v>0.65</v>
      </c>
      <c r="Y870" t="n">
        <v>1</v>
      </c>
      <c r="Z870" t="n">
        <v>10</v>
      </c>
    </row>
    <row r="871">
      <c r="A871" t="n">
        <v>17</v>
      </c>
      <c r="B871" t="n">
        <v>75</v>
      </c>
      <c r="C871" t="inlineStr">
        <is>
          <t xml:space="preserve">CONCLUIDO	</t>
        </is>
      </c>
      <c r="D871" t="n">
        <v>4.7534</v>
      </c>
      <c r="E871" t="n">
        <v>21.04</v>
      </c>
      <c r="F871" t="n">
        <v>18</v>
      </c>
      <c r="G871" t="n">
        <v>43.19</v>
      </c>
      <c r="H871" t="n">
        <v>0.59</v>
      </c>
      <c r="I871" t="n">
        <v>25</v>
      </c>
      <c r="J871" t="n">
        <v>156.39</v>
      </c>
      <c r="K871" t="n">
        <v>49.1</v>
      </c>
      <c r="L871" t="n">
        <v>5.25</v>
      </c>
      <c r="M871" t="n">
        <v>23</v>
      </c>
      <c r="N871" t="n">
        <v>27.04</v>
      </c>
      <c r="O871" t="n">
        <v>19521.59</v>
      </c>
      <c r="P871" t="n">
        <v>174.18</v>
      </c>
      <c r="Q871" t="n">
        <v>1319.18</v>
      </c>
      <c r="R871" t="n">
        <v>84.23</v>
      </c>
      <c r="S871" t="n">
        <v>59.92</v>
      </c>
      <c r="T871" t="n">
        <v>11996.5</v>
      </c>
      <c r="U871" t="n">
        <v>0.71</v>
      </c>
      <c r="V871" t="n">
        <v>0.9399999999999999</v>
      </c>
      <c r="W871" t="n">
        <v>0.2</v>
      </c>
      <c r="X871" t="n">
        <v>0.72</v>
      </c>
      <c r="Y871" t="n">
        <v>1</v>
      </c>
      <c r="Z871" t="n">
        <v>10</v>
      </c>
    </row>
    <row r="872">
      <c r="A872" t="n">
        <v>18</v>
      </c>
      <c r="B872" t="n">
        <v>75</v>
      </c>
      <c r="C872" t="inlineStr">
        <is>
          <t xml:space="preserve">CONCLUIDO	</t>
        </is>
      </c>
      <c r="D872" t="n">
        <v>4.7708</v>
      </c>
      <c r="E872" t="n">
        <v>20.96</v>
      </c>
      <c r="F872" t="n">
        <v>17.95</v>
      </c>
      <c r="G872" t="n">
        <v>44.88</v>
      </c>
      <c r="H872" t="n">
        <v>0.62</v>
      </c>
      <c r="I872" t="n">
        <v>24</v>
      </c>
      <c r="J872" t="n">
        <v>156.74</v>
      </c>
      <c r="K872" t="n">
        <v>49.1</v>
      </c>
      <c r="L872" t="n">
        <v>5.5</v>
      </c>
      <c r="M872" t="n">
        <v>22</v>
      </c>
      <c r="N872" t="n">
        <v>27.14</v>
      </c>
      <c r="O872" t="n">
        <v>19565.07</v>
      </c>
      <c r="P872" t="n">
        <v>170.12</v>
      </c>
      <c r="Q872" t="n">
        <v>1319.09</v>
      </c>
      <c r="R872" t="n">
        <v>82.7</v>
      </c>
      <c r="S872" t="n">
        <v>59.92</v>
      </c>
      <c r="T872" t="n">
        <v>11234.22</v>
      </c>
      <c r="U872" t="n">
        <v>0.72</v>
      </c>
      <c r="V872" t="n">
        <v>0.95</v>
      </c>
      <c r="W872" t="n">
        <v>0.2</v>
      </c>
      <c r="X872" t="n">
        <v>0.67</v>
      </c>
      <c r="Y872" t="n">
        <v>1</v>
      </c>
      <c r="Z872" t="n">
        <v>10</v>
      </c>
    </row>
    <row r="873">
      <c r="A873" t="n">
        <v>19</v>
      </c>
      <c r="B873" t="n">
        <v>75</v>
      </c>
      <c r="C873" t="inlineStr">
        <is>
          <t xml:space="preserve">CONCLUIDO	</t>
        </is>
      </c>
      <c r="D873" t="n">
        <v>4.8007</v>
      </c>
      <c r="E873" t="n">
        <v>20.83</v>
      </c>
      <c r="F873" t="n">
        <v>17.88</v>
      </c>
      <c r="G873" t="n">
        <v>48.77</v>
      </c>
      <c r="H873" t="n">
        <v>0.65</v>
      </c>
      <c r="I873" t="n">
        <v>22</v>
      </c>
      <c r="J873" t="n">
        <v>157.09</v>
      </c>
      <c r="K873" t="n">
        <v>49.1</v>
      </c>
      <c r="L873" t="n">
        <v>5.75</v>
      </c>
      <c r="M873" t="n">
        <v>20</v>
      </c>
      <c r="N873" t="n">
        <v>27.25</v>
      </c>
      <c r="O873" t="n">
        <v>19608.58</v>
      </c>
      <c r="P873" t="n">
        <v>166.9</v>
      </c>
      <c r="Q873" t="n">
        <v>1319.13</v>
      </c>
      <c r="R873" t="n">
        <v>80.38</v>
      </c>
      <c r="S873" t="n">
        <v>59.92</v>
      </c>
      <c r="T873" t="n">
        <v>10086.08</v>
      </c>
      <c r="U873" t="n">
        <v>0.75</v>
      </c>
      <c r="V873" t="n">
        <v>0.95</v>
      </c>
      <c r="W873" t="n">
        <v>0.2</v>
      </c>
      <c r="X873" t="n">
        <v>0.6</v>
      </c>
      <c r="Y873" t="n">
        <v>1</v>
      </c>
      <c r="Z873" t="n">
        <v>10</v>
      </c>
    </row>
    <row r="874">
      <c r="A874" t="n">
        <v>20</v>
      </c>
      <c r="B874" t="n">
        <v>75</v>
      </c>
      <c r="C874" t="inlineStr">
        <is>
          <t xml:space="preserve">CONCLUIDO	</t>
        </is>
      </c>
      <c r="D874" t="n">
        <v>4.8144</v>
      </c>
      <c r="E874" t="n">
        <v>20.77</v>
      </c>
      <c r="F874" t="n">
        <v>17.85</v>
      </c>
      <c r="G874" t="n">
        <v>51.01</v>
      </c>
      <c r="H874" t="n">
        <v>0.67</v>
      </c>
      <c r="I874" t="n">
        <v>21</v>
      </c>
      <c r="J874" t="n">
        <v>157.44</v>
      </c>
      <c r="K874" t="n">
        <v>49.1</v>
      </c>
      <c r="L874" t="n">
        <v>6</v>
      </c>
      <c r="M874" t="n">
        <v>18</v>
      </c>
      <c r="N874" t="n">
        <v>27.35</v>
      </c>
      <c r="O874" t="n">
        <v>19652.13</v>
      </c>
      <c r="P874" t="n">
        <v>164.08</v>
      </c>
      <c r="Q874" t="n">
        <v>1319.15</v>
      </c>
      <c r="R874" t="n">
        <v>79.39</v>
      </c>
      <c r="S874" t="n">
        <v>59.92</v>
      </c>
      <c r="T874" t="n">
        <v>9592.5</v>
      </c>
      <c r="U874" t="n">
        <v>0.75</v>
      </c>
      <c r="V874" t="n">
        <v>0.95</v>
      </c>
      <c r="W874" t="n">
        <v>0.2</v>
      </c>
      <c r="X874" t="n">
        <v>0.58</v>
      </c>
      <c r="Y874" t="n">
        <v>1</v>
      </c>
      <c r="Z874" t="n">
        <v>10</v>
      </c>
    </row>
    <row r="875">
      <c r="A875" t="n">
        <v>21</v>
      </c>
      <c r="B875" t="n">
        <v>75</v>
      </c>
      <c r="C875" t="inlineStr">
        <is>
          <t xml:space="preserve">CONCLUIDO	</t>
        </is>
      </c>
      <c r="D875" t="n">
        <v>4.8285</v>
      </c>
      <c r="E875" t="n">
        <v>20.71</v>
      </c>
      <c r="F875" t="n">
        <v>17.82</v>
      </c>
      <c r="G875" t="n">
        <v>53.47</v>
      </c>
      <c r="H875" t="n">
        <v>0.7</v>
      </c>
      <c r="I875" t="n">
        <v>20</v>
      </c>
      <c r="J875" t="n">
        <v>157.8</v>
      </c>
      <c r="K875" t="n">
        <v>49.1</v>
      </c>
      <c r="L875" t="n">
        <v>6.25</v>
      </c>
      <c r="M875" t="n">
        <v>13</v>
      </c>
      <c r="N875" t="n">
        <v>27.45</v>
      </c>
      <c r="O875" t="n">
        <v>19695.71</v>
      </c>
      <c r="P875" t="n">
        <v>161.01</v>
      </c>
      <c r="Q875" t="n">
        <v>1319.11</v>
      </c>
      <c r="R875" t="n">
        <v>78.20999999999999</v>
      </c>
      <c r="S875" t="n">
        <v>59.92</v>
      </c>
      <c r="T875" t="n">
        <v>9011.32</v>
      </c>
      <c r="U875" t="n">
        <v>0.77</v>
      </c>
      <c r="V875" t="n">
        <v>0.95</v>
      </c>
      <c r="W875" t="n">
        <v>0.2</v>
      </c>
      <c r="X875" t="n">
        <v>0.55</v>
      </c>
      <c r="Y875" t="n">
        <v>1</v>
      </c>
      <c r="Z875" t="n">
        <v>10</v>
      </c>
    </row>
    <row r="876">
      <c r="A876" t="n">
        <v>22</v>
      </c>
      <c r="B876" t="n">
        <v>75</v>
      </c>
      <c r="C876" t="inlineStr">
        <is>
          <t xml:space="preserve">CONCLUIDO	</t>
        </is>
      </c>
      <c r="D876" t="n">
        <v>4.8433</v>
      </c>
      <c r="E876" t="n">
        <v>20.65</v>
      </c>
      <c r="F876" t="n">
        <v>17.79</v>
      </c>
      <c r="G876" t="n">
        <v>56.18</v>
      </c>
      <c r="H876" t="n">
        <v>0.73</v>
      </c>
      <c r="I876" t="n">
        <v>19</v>
      </c>
      <c r="J876" t="n">
        <v>158.15</v>
      </c>
      <c r="K876" t="n">
        <v>49.1</v>
      </c>
      <c r="L876" t="n">
        <v>6.5</v>
      </c>
      <c r="M876" t="n">
        <v>5</v>
      </c>
      <c r="N876" t="n">
        <v>27.56</v>
      </c>
      <c r="O876" t="n">
        <v>19739.33</v>
      </c>
      <c r="P876" t="n">
        <v>159.18</v>
      </c>
      <c r="Q876" t="n">
        <v>1319.13</v>
      </c>
      <c r="R876" t="n">
        <v>76.72</v>
      </c>
      <c r="S876" t="n">
        <v>59.92</v>
      </c>
      <c r="T876" t="n">
        <v>8267.860000000001</v>
      </c>
      <c r="U876" t="n">
        <v>0.78</v>
      </c>
      <c r="V876" t="n">
        <v>0.96</v>
      </c>
      <c r="W876" t="n">
        <v>0.21</v>
      </c>
      <c r="X876" t="n">
        <v>0.51</v>
      </c>
      <c r="Y876" t="n">
        <v>1</v>
      </c>
      <c r="Z876" t="n">
        <v>10</v>
      </c>
    </row>
    <row r="877">
      <c r="A877" t="n">
        <v>23</v>
      </c>
      <c r="B877" t="n">
        <v>75</v>
      </c>
      <c r="C877" t="inlineStr">
        <is>
          <t xml:space="preserve">CONCLUIDO	</t>
        </is>
      </c>
      <c r="D877" t="n">
        <v>4.8444</v>
      </c>
      <c r="E877" t="n">
        <v>20.64</v>
      </c>
      <c r="F877" t="n">
        <v>17.79</v>
      </c>
      <c r="G877" t="n">
        <v>56.16</v>
      </c>
      <c r="H877" t="n">
        <v>0.75</v>
      </c>
      <c r="I877" t="n">
        <v>19</v>
      </c>
      <c r="J877" t="n">
        <v>158.51</v>
      </c>
      <c r="K877" t="n">
        <v>49.1</v>
      </c>
      <c r="L877" t="n">
        <v>6.75</v>
      </c>
      <c r="M877" t="n">
        <v>1</v>
      </c>
      <c r="N877" t="n">
        <v>27.66</v>
      </c>
      <c r="O877" t="n">
        <v>19782.99</v>
      </c>
      <c r="P877" t="n">
        <v>159.12</v>
      </c>
      <c r="Q877" t="n">
        <v>1319.09</v>
      </c>
      <c r="R877" t="n">
        <v>76.33</v>
      </c>
      <c r="S877" t="n">
        <v>59.92</v>
      </c>
      <c r="T877" t="n">
        <v>8074.98</v>
      </c>
      <c r="U877" t="n">
        <v>0.79</v>
      </c>
      <c r="V877" t="n">
        <v>0.96</v>
      </c>
      <c r="W877" t="n">
        <v>0.22</v>
      </c>
      <c r="X877" t="n">
        <v>0.51</v>
      </c>
      <c r="Y877" t="n">
        <v>1</v>
      </c>
      <c r="Z877" t="n">
        <v>10</v>
      </c>
    </row>
    <row r="878">
      <c r="A878" t="n">
        <v>24</v>
      </c>
      <c r="B878" t="n">
        <v>75</v>
      </c>
      <c r="C878" t="inlineStr">
        <is>
          <t xml:space="preserve">CONCLUIDO	</t>
        </is>
      </c>
      <c r="D878" t="n">
        <v>4.8438</v>
      </c>
      <c r="E878" t="n">
        <v>20.64</v>
      </c>
      <c r="F878" t="n">
        <v>17.79</v>
      </c>
      <c r="G878" t="n">
        <v>56.17</v>
      </c>
      <c r="H878" t="n">
        <v>0.78</v>
      </c>
      <c r="I878" t="n">
        <v>19</v>
      </c>
      <c r="J878" t="n">
        <v>158.86</v>
      </c>
      <c r="K878" t="n">
        <v>49.1</v>
      </c>
      <c r="L878" t="n">
        <v>7</v>
      </c>
      <c r="M878" t="n">
        <v>0</v>
      </c>
      <c r="N878" t="n">
        <v>27.77</v>
      </c>
      <c r="O878" t="n">
        <v>19826.68</v>
      </c>
      <c r="P878" t="n">
        <v>159.44</v>
      </c>
      <c r="Q878" t="n">
        <v>1319.08</v>
      </c>
      <c r="R878" t="n">
        <v>76.43000000000001</v>
      </c>
      <c r="S878" t="n">
        <v>59.92</v>
      </c>
      <c r="T878" t="n">
        <v>8124.86</v>
      </c>
      <c r="U878" t="n">
        <v>0.78</v>
      </c>
      <c r="V878" t="n">
        <v>0.96</v>
      </c>
      <c r="W878" t="n">
        <v>0.22</v>
      </c>
      <c r="X878" t="n">
        <v>0.51</v>
      </c>
      <c r="Y878" t="n">
        <v>1</v>
      </c>
      <c r="Z878" t="n">
        <v>10</v>
      </c>
    </row>
    <row r="879">
      <c r="A879" t="n">
        <v>0</v>
      </c>
      <c r="B879" t="n">
        <v>95</v>
      </c>
      <c r="C879" t="inlineStr">
        <is>
          <t xml:space="preserve">CONCLUIDO	</t>
        </is>
      </c>
      <c r="D879" t="n">
        <v>2.8211</v>
      </c>
      <c r="E879" t="n">
        <v>35.45</v>
      </c>
      <c r="F879" t="n">
        <v>24.23</v>
      </c>
      <c r="G879" t="n">
        <v>6.19</v>
      </c>
      <c r="H879" t="n">
        <v>0.1</v>
      </c>
      <c r="I879" t="n">
        <v>235</v>
      </c>
      <c r="J879" t="n">
        <v>185.69</v>
      </c>
      <c r="K879" t="n">
        <v>53.44</v>
      </c>
      <c r="L879" t="n">
        <v>1</v>
      </c>
      <c r="M879" t="n">
        <v>233</v>
      </c>
      <c r="N879" t="n">
        <v>36.26</v>
      </c>
      <c r="O879" t="n">
        <v>23136.14</v>
      </c>
      <c r="P879" t="n">
        <v>322.97</v>
      </c>
      <c r="Q879" t="n">
        <v>1319.59</v>
      </c>
      <c r="R879" t="n">
        <v>288.09</v>
      </c>
      <c r="S879" t="n">
        <v>59.92</v>
      </c>
      <c r="T879" t="n">
        <v>112877.03</v>
      </c>
      <c r="U879" t="n">
        <v>0.21</v>
      </c>
      <c r="V879" t="n">
        <v>0.7</v>
      </c>
      <c r="W879" t="n">
        <v>0.54</v>
      </c>
      <c r="X879" t="n">
        <v>6.95</v>
      </c>
      <c r="Y879" t="n">
        <v>1</v>
      </c>
      <c r="Z879" t="n">
        <v>10</v>
      </c>
    </row>
    <row r="880">
      <c r="A880" t="n">
        <v>1</v>
      </c>
      <c r="B880" t="n">
        <v>95</v>
      </c>
      <c r="C880" t="inlineStr">
        <is>
          <t xml:space="preserve">CONCLUIDO	</t>
        </is>
      </c>
      <c r="D880" t="n">
        <v>3.2087</v>
      </c>
      <c r="E880" t="n">
        <v>31.16</v>
      </c>
      <c r="F880" t="n">
        <v>22.29</v>
      </c>
      <c r="G880" t="n">
        <v>7.78</v>
      </c>
      <c r="H880" t="n">
        <v>0.12</v>
      </c>
      <c r="I880" t="n">
        <v>172</v>
      </c>
      <c r="J880" t="n">
        <v>186.07</v>
      </c>
      <c r="K880" t="n">
        <v>53.44</v>
      </c>
      <c r="L880" t="n">
        <v>1.25</v>
      </c>
      <c r="M880" t="n">
        <v>170</v>
      </c>
      <c r="N880" t="n">
        <v>36.39</v>
      </c>
      <c r="O880" t="n">
        <v>23182.76</v>
      </c>
      <c r="P880" t="n">
        <v>295.38</v>
      </c>
      <c r="Q880" t="n">
        <v>1319.64</v>
      </c>
      <c r="R880" t="n">
        <v>224.26</v>
      </c>
      <c r="S880" t="n">
        <v>59.92</v>
      </c>
      <c r="T880" t="n">
        <v>81274.92</v>
      </c>
      <c r="U880" t="n">
        <v>0.27</v>
      </c>
      <c r="V880" t="n">
        <v>0.76</v>
      </c>
      <c r="W880" t="n">
        <v>0.44</v>
      </c>
      <c r="X880" t="n">
        <v>5.01</v>
      </c>
      <c r="Y880" t="n">
        <v>1</v>
      </c>
      <c r="Z880" t="n">
        <v>10</v>
      </c>
    </row>
    <row r="881">
      <c r="A881" t="n">
        <v>2</v>
      </c>
      <c r="B881" t="n">
        <v>95</v>
      </c>
      <c r="C881" t="inlineStr">
        <is>
          <t xml:space="preserve">CONCLUIDO	</t>
        </is>
      </c>
      <c r="D881" t="n">
        <v>3.4898</v>
      </c>
      <c r="E881" t="n">
        <v>28.66</v>
      </c>
      <c r="F881" t="n">
        <v>21.16</v>
      </c>
      <c r="G881" t="n">
        <v>9.41</v>
      </c>
      <c r="H881" t="n">
        <v>0.14</v>
      </c>
      <c r="I881" t="n">
        <v>135</v>
      </c>
      <c r="J881" t="n">
        <v>186.45</v>
      </c>
      <c r="K881" t="n">
        <v>53.44</v>
      </c>
      <c r="L881" t="n">
        <v>1.5</v>
      </c>
      <c r="M881" t="n">
        <v>133</v>
      </c>
      <c r="N881" t="n">
        <v>36.51</v>
      </c>
      <c r="O881" t="n">
        <v>23229.42</v>
      </c>
      <c r="P881" t="n">
        <v>278.71</v>
      </c>
      <c r="Q881" t="n">
        <v>1319.32</v>
      </c>
      <c r="R881" t="n">
        <v>187.56</v>
      </c>
      <c r="S881" t="n">
        <v>59.92</v>
      </c>
      <c r="T881" t="n">
        <v>63111.78</v>
      </c>
      <c r="U881" t="n">
        <v>0.32</v>
      </c>
      <c r="V881" t="n">
        <v>0.8</v>
      </c>
      <c r="W881" t="n">
        <v>0.37</v>
      </c>
      <c r="X881" t="n">
        <v>3.88</v>
      </c>
      <c r="Y881" t="n">
        <v>1</v>
      </c>
      <c r="Z881" t="n">
        <v>10</v>
      </c>
    </row>
    <row r="882">
      <c r="A882" t="n">
        <v>3</v>
      </c>
      <c r="B882" t="n">
        <v>95</v>
      </c>
      <c r="C882" t="inlineStr">
        <is>
          <t xml:space="preserve">CONCLUIDO	</t>
        </is>
      </c>
      <c r="D882" t="n">
        <v>3.6966</v>
      </c>
      <c r="E882" t="n">
        <v>27.05</v>
      </c>
      <c r="F882" t="n">
        <v>20.45</v>
      </c>
      <c r="G882" t="n">
        <v>11.05</v>
      </c>
      <c r="H882" t="n">
        <v>0.17</v>
      </c>
      <c r="I882" t="n">
        <v>111</v>
      </c>
      <c r="J882" t="n">
        <v>186.83</v>
      </c>
      <c r="K882" t="n">
        <v>53.44</v>
      </c>
      <c r="L882" t="n">
        <v>1.75</v>
      </c>
      <c r="M882" t="n">
        <v>109</v>
      </c>
      <c r="N882" t="n">
        <v>36.64</v>
      </c>
      <c r="O882" t="n">
        <v>23276.13</v>
      </c>
      <c r="P882" t="n">
        <v>267.62</v>
      </c>
      <c r="Q882" t="n">
        <v>1319.32</v>
      </c>
      <c r="R882" t="n">
        <v>163.95</v>
      </c>
      <c r="S882" t="n">
        <v>59.92</v>
      </c>
      <c r="T882" t="n">
        <v>51427.07</v>
      </c>
      <c r="U882" t="n">
        <v>0.37</v>
      </c>
      <c r="V882" t="n">
        <v>0.83</v>
      </c>
      <c r="W882" t="n">
        <v>0.34</v>
      </c>
      <c r="X882" t="n">
        <v>3.17</v>
      </c>
      <c r="Y882" t="n">
        <v>1</v>
      </c>
      <c r="Z882" t="n">
        <v>10</v>
      </c>
    </row>
    <row r="883">
      <c r="A883" t="n">
        <v>4</v>
      </c>
      <c r="B883" t="n">
        <v>95</v>
      </c>
      <c r="C883" t="inlineStr">
        <is>
          <t xml:space="preserve">CONCLUIDO	</t>
        </is>
      </c>
      <c r="D883" t="n">
        <v>3.8484</v>
      </c>
      <c r="E883" t="n">
        <v>25.98</v>
      </c>
      <c r="F883" t="n">
        <v>19.98</v>
      </c>
      <c r="G883" t="n">
        <v>12.62</v>
      </c>
      <c r="H883" t="n">
        <v>0.19</v>
      </c>
      <c r="I883" t="n">
        <v>95</v>
      </c>
      <c r="J883" t="n">
        <v>187.21</v>
      </c>
      <c r="K883" t="n">
        <v>53.44</v>
      </c>
      <c r="L883" t="n">
        <v>2</v>
      </c>
      <c r="M883" t="n">
        <v>93</v>
      </c>
      <c r="N883" t="n">
        <v>36.77</v>
      </c>
      <c r="O883" t="n">
        <v>23322.88</v>
      </c>
      <c r="P883" t="n">
        <v>259.94</v>
      </c>
      <c r="Q883" t="n">
        <v>1319.34</v>
      </c>
      <c r="R883" t="n">
        <v>148.56</v>
      </c>
      <c r="S883" t="n">
        <v>59.92</v>
      </c>
      <c r="T883" t="n">
        <v>43811.16</v>
      </c>
      <c r="U883" t="n">
        <v>0.4</v>
      </c>
      <c r="V883" t="n">
        <v>0.85</v>
      </c>
      <c r="W883" t="n">
        <v>0.32</v>
      </c>
      <c r="X883" t="n">
        <v>2.7</v>
      </c>
      <c r="Y883" t="n">
        <v>1</v>
      </c>
      <c r="Z883" t="n">
        <v>10</v>
      </c>
    </row>
    <row r="884">
      <c r="A884" t="n">
        <v>5</v>
      </c>
      <c r="B884" t="n">
        <v>95</v>
      </c>
      <c r="C884" t="inlineStr">
        <is>
          <t xml:space="preserve">CONCLUIDO	</t>
        </is>
      </c>
      <c r="D884" t="n">
        <v>3.9827</v>
      </c>
      <c r="E884" t="n">
        <v>25.11</v>
      </c>
      <c r="F884" t="n">
        <v>19.59</v>
      </c>
      <c r="G884" t="n">
        <v>14.33</v>
      </c>
      <c r="H884" t="n">
        <v>0.21</v>
      </c>
      <c r="I884" t="n">
        <v>82</v>
      </c>
      <c r="J884" t="n">
        <v>187.59</v>
      </c>
      <c r="K884" t="n">
        <v>53.44</v>
      </c>
      <c r="L884" t="n">
        <v>2.25</v>
      </c>
      <c r="M884" t="n">
        <v>80</v>
      </c>
      <c r="N884" t="n">
        <v>36.9</v>
      </c>
      <c r="O884" t="n">
        <v>23369.68</v>
      </c>
      <c r="P884" t="n">
        <v>253.25</v>
      </c>
      <c r="Q884" t="n">
        <v>1319.26</v>
      </c>
      <c r="R884" t="n">
        <v>135.87</v>
      </c>
      <c r="S884" t="n">
        <v>59.92</v>
      </c>
      <c r="T884" t="n">
        <v>37532.11</v>
      </c>
      <c r="U884" t="n">
        <v>0.44</v>
      </c>
      <c r="V884" t="n">
        <v>0.87</v>
      </c>
      <c r="W884" t="n">
        <v>0.3</v>
      </c>
      <c r="X884" t="n">
        <v>2.31</v>
      </c>
      <c r="Y884" t="n">
        <v>1</v>
      </c>
      <c r="Z884" t="n">
        <v>10</v>
      </c>
    </row>
    <row r="885">
      <c r="A885" t="n">
        <v>6</v>
      </c>
      <c r="B885" t="n">
        <v>95</v>
      </c>
      <c r="C885" t="inlineStr">
        <is>
          <t xml:space="preserve">CONCLUIDO	</t>
        </is>
      </c>
      <c r="D885" t="n">
        <v>4.0785</v>
      </c>
      <c r="E885" t="n">
        <v>24.52</v>
      </c>
      <c r="F885" t="n">
        <v>19.33</v>
      </c>
      <c r="G885" t="n">
        <v>15.89</v>
      </c>
      <c r="H885" t="n">
        <v>0.24</v>
      </c>
      <c r="I885" t="n">
        <v>73</v>
      </c>
      <c r="J885" t="n">
        <v>187.97</v>
      </c>
      <c r="K885" t="n">
        <v>53.44</v>
      </c>
      <c r="L885" t="n">
        <v>2.5</v>
      </c>
      <c r="M885" t="n">
        <v>71</v>
      </c>
      <c r="N885" t="n">
        <v>37.03</v>
      </c>
      <c r="O885" t="n">
        <v>23416.52</v>
      </c>
      <c r="P885" t="n">
        <v>248.41</v>
      </c>
      <c r="Q885" t="n">
        <v>1319.32</v>
      </c>
      <c r="R885" t="n">
        <v>127.48</v>
      </c>
      <c r="S885" t="n">
        <v>59.92</v>
      </c>
      <c r="T885" t="n">
        <v>33378.46</v>
      </c>
      <c r="U885" t="n">
        <v>0.47</v>
      </c>
      <c r="V885" t="n">
        <v>0.88</v>
      </c>
      <c r="W885" t="n">
        <v>0.28</v>
      </c>
      <c r="X885" t="n">
        <v>2.05</v>
      </c>
      <c r="Y885" t="n">
        <v>1</v>
      </c>
      <c r="Z885" t="n">
        <v>10</v>
      </c>
    </row>
    <row r="886">
      <c r="A886" t="n">
        <v>7</v>
      </c>
      <c r="B886" t="n">
        <v>95</v>
      </c>
      <c r="C886" t="inlineStr">
        <is>
          <t xml:space="preserve">CONCLUIDO	</t>
        </is>
      </c>
      <c r="D886" t="n">
        <v>4.1731</v>
      </c>
      <c r="E886" t="n">
        <v>23.96</v>
      </c>
      <c r="F886" t="n">
        <v>19.07</v>
      </c>
      <c r="G886" t="n">
        <v>17.61</v>
      </c>
      <c r="H886" t="n">
        <v>0.26</v>
      </c>
      <c r="I886" t="n">
        <v>65</v>
      </c>
      <c r="J886" t="n">
        <v>188.35</v>
      </c>
      <c r="K886" t="n">
        <v>53.44</v>
      </c>
      <c r="L886" t="n">
        <v>2.75</v>
      </c>
      <c r="M886" t="n">
        <v>63</v>
      </c>
      <c r="N886" t="n">
        <v>37.16</v>
      </c>
      <c r="O886" t="n">
        <v>23463.4</v>
      </c>
      <c r="P886" t="n">
        <v>243.63</v>
      </c>
      <c r="Q886" t="n">
        <v>1319.18</v>
      </c>
      <c r="R886" t="n">
        <v>119.02</v>
      </c>
      <c r="S886" t="n">
        <v>59.92</v>
      </c>
      <c r="T886" t="n">
        <v>29189.56</v>
      </c>
      <c r="U886" t="n">
        <v>0.5</v>
      </c>
      <c r="V886" t="n">
        <v>0.89</v>
      </c>
      <c r="W886" t="n">
        <v>0.27</v>
      </c>
      <c r="X886" t="n">
        <v>1.8</v>
      </c>
      <c r="Y886" t="n">
        <v>1</v>
      </c>
      <c r="Z886" t="n">
        <v>10</v>
      </c>
    </row>
    <row r="887">
      <c r="A887" t="n">
        <v>8</v>
      </c>
      <c r="B887" t="n">
        <v>95</v>
      </c>
      <c r="C887" t="inlineStr">
        <is>
          <t xml:space="preserve">CONCLUIDO	</t>
        </is>
      </c>
      <c r="D887" t="n">
        <v>4.25</v>
      </c>
      <c r="E887" t="n">
        <v>23.53</v>
      </c>
      <c r="F887" t="n">
        <v>18.86</v>
      </c>
      <c r="G887" t="n">
        <v>19.18</v>
      </c>
      <c r="H887" t="n">
        <v>0.28</v>
      </c>
      <c r="I887" t="n">
        <v>59</v>
      </c>
      <c r="J887" t="n">
        <v>188.73</v>
      </c>
      <c r="K887" t="n">
        <v>53.44</v>
      </c>
      <c r="L887" t="n">
        <v>3</v>
      </c>
      <c r="M887" t="n">
        <v>57</v>
      </c>
      <c r="N887" t="n">
        <v>37.29</v>
      </c>
      <c r="O887" t="n">
        <v>23510.33</v>
      </c>
      <c r="P887" t="n">
        <v>239.4</v>
      </c>
      <c r="Q887" t="n">
        <v>1319.24</v>
      </c>
      <c r="R887" t="n">
        <v>112.03</v>
      </c>
      <c r="S887" t="n">
        <v>59.92</v>
      </c>
      <c r="T887" t="n">
        <v>25722.66</v>
      </c>
      <c r="U887" t="n">
        <v>0.53</v>
      </c>
      <c r="V887" t="n">
        <v>0.9</v>
      </c>
      <c r="W887" t="n">
        <v>0.26</v>
      </c>
      <c r="X887" t="n">
        <v>1.59</v>
      </c>
      <c r="Y887" t="n">
        <v>1</v>
      </c>
      <c r="Z887" t="n">
        <v>10</v>
      </c>
    </row>
    <row r="888">
      <c r="A888" t="n">
        <v>9</v>
      </c>
      <c r="B888" t="n">
        <v>95</v>
      </c>
      <c r="C888" t="inlineStr">
        <is>
          <t xml:space="preserve">CONCLUIDO	</t>
        </is>
      </c>
      <c r="D888" t="n">
        <v>4.357</v>
      </c>
      <c r="E888" t="n">
        <v>22.95</v>
      </c>
      <c r="F888" t="n">
        <v>18.51</v>
      </c>
      <c r="G888" t="n">
        <v>20.95</v>
      </c>
      <c r="H888" t="n">
        <v>0.3</v>
      </c>
      <c r="I888" t="n">
        <v>53</v>
      </c>
      <c r="J888" t="n">
        <v>189.11</v>
      </c>
      <c r="K888" t="n">
        <v>53.44</v>
      </c>
      <c r="L888" t="n">
        <v>3.25</v>
      </c>
      <c r="M888" t="n">
        <v>51</v>
      </c>
      <c r="N888" t="n">
        <v>37.42</v>
      </c>
      <c r="O888" t="n">
        <v>23557.3</v>
      </c>
      <c r="P888" t="n">
        <v>233.18</v>
      </c>
      <c r="Q888" t="n">
        <v>1319.2</v>
      </c>
      <c r="R888" t="n">
        <v>100.54</v>
      </c>
      <c r="S888" t="n">
        <v>59.92</v>
      </c>
      <c r="T888" t="n">
        <v>20009.87</v>
      </c>
      <c r="U888" t="n">
        <v>0.6</v>
      </c>
      <c r="V888" t="n">
        <v>0.92</v>
      </c>
      <c r="W888" t="n">
        <v>0.23</v>
      </c>
      <c r="X888" t="n">
        <v>1.23</v>
      </c>
      <c r="Y888" t="n">
        <v>1</v>
      </c>
      <c r="Z888" t="n">
        <v>10</v>
      </c>
    </row>
    <row r="889">
      <c r="A889" t="n">
        <v>10</v>
      </c>
      <c r="B889" t="n">
        <v>95</v>
      </c>
      <c r="C889" t="inlineStr">
        <is>
          <t xml:space="preserve">CONCLUIDO	</t>
        </is>
      </c>
      <c r="D889" t="n">
        <v>4.303</v>
      </c>
      <c r="E889" t="n">
        <v>23.24</v>
      </c>
      <c r="F889" t="n">
        <v>18.91</v>
      </c>
      <c r="G889" t="n">
        <v>22.69</v>
      </c>
      <c r="H889" t="n">
        <v>0.33</v>
      </c>
      <c r="I889" t="n">
        <v>50</v>
      </c>
      <c r="J889" t="n">
        <v>189.49</v>
      </c>
      <c r="K889" t="n">
        <v>53.44</v>
      </c>
      <c r="L889" t="n">
        <v>3.5</v>
      </c>
      <c r="M889" t="n">
        <v>48</v>
      </c>
      <c r="N889" t="n">
        <v>37.55</v>
      </c>
      <c r="O889" t="n">
        <v>23604.32</v>
      </c>
      <c r="P889" t="n">
        <v>237.28</v>
      </c>
      <c r="Q889" t="n">
        <v>1319.09</v>
      </c>
      <c r="R889" t="n">
        <v>115.09</v>
      </c>
      <c r="S889" t="n">
        <v>59.92</v>
      </c>
      <c r="T889" t="n">
        <v>27302.21</v>
      </c>
      <c r="U889" t="n">
        <v>0.52</v>
      </c>
      <c r="V889" t="n">
        <v>0.9</v>
      </c>
      <c r="W889" t="n">
        <v>0.23</v>
      </c>
      <c r="X889" t="n">
        <v>1.63</v>
      </c>
      <c r="Y889" t="n">
        <v>1</v>
      </c>
      <c r="Z889" t="n">
        <v>10</v>
      </c>
    </row>
    <row r="890">
      <c r="A890" t="n">
        <v>11</v>
      </c>
      <c r="B890" t="n">
        <v>95</v>
      </c>
      <c r="C890" t="inlineStr">
        <is>
          <t xml:space="preserve">CONCLUIDO	</t>
        </is>
      </c>
      <c r="D890" t="n">
        <v>4.3833</v>
      </c>
      <c r="E890" t="n">
        <v>22.81</v>
      </c>
      <c r="F890" t="n">
        <v>18.63</v>
      </c>
      <c r="G890" t="n">
        <v>24.3</v>
      </c>
      <c r="H890" t="n">
        <v>0.35</v>
      </c>
      <c r="I890" t="n">
        <v>46</v>
      </c>
      <c r="J890" t="n">
        <v>189.87</v>
      </c>
      <c r="K890" t="n">
        <v>53.44</v>
      </c>
      <c r="L890" t="n">
        <v>3.75</v>
      </c>
      <c r="M890" t="n">
        <v>44</v>
      </c>
      <c r="N890" t="n">
        <v>37.69</v>
      </c>
      <c r="O890" t="n">
        <v>23651.38</v>
      </c>
      <c r="P890" t="n">
        <v>232.02</v>
      </c>
      <c r="Q890" t="n">
        <v>1319.19</v>
      </c>
      <c r="R890" t="n">
        <v>105</v>
      </c>
      <c r="S890" t="n">
        <v>59.92</v>
      </c>
      <c r="T890" t="n">
        <v>22275.8</v>
      </c>
      <c r="U890" t="n">
        <v>0.57</v>
      </c>
      <c r="V890" t="n">
        <v>0.91</v>
      </c>
      <c r="W890" t="n">
        <v>0.24</v>
      </c>
      <c r="X890" t="n">
        <v>1.35</v>
      </c>
      <c r="Y890" t="n">
        <v>1</v>
      </c>
      <c r="Z890" t="n">
        <v>10</v>
      </c>
    </row>
    <row r="891">
      <c r="A891" t="n">
        <v>12</v>
      </c>
      <c r="B891" t="n">
        <v>95</v>
      </c>
      <c r="C891" t="inlineStr">
        <is>
          <t xml:space="preserve">CONCLUIDO	</t>
        </is>
      </c>
      <c r="D891" t="n">
        <v>4.4426</v>
      </c>
      <c r="E891" t="n">
        <v>22.51</v>
      </c>
      <c r="F891" t="n">
        <v>18.48</v>
      </c>
      <c r="G891" t="n">
        <v>26.4</v>
      </c>
      <c r="H891" t="n">
        <v>0.37</v>
      </c>
      <c r="I891" t="n">
        <v>42</v>
      </c>
      <c r="J891" t="n">
        <v>190.25</v>
      </c>
      <c r="K891" t="n">
        <v>53.44</v>
      </c>
      <c r="L891" t="n">
        <v>4</v>
      </c>
      <c r="M891" t="n">
        <v>40</v>
      </c>
      <c r="N891" t="n">
        <v>37.82</v>
      </c>
      <c r="O891" t="n">
        <v>23698.48</v>
      </c>
      <c r="P891" t="n">
        <v>228.48</v>
      </c>
      <c r="Q891" t="n">
        <v>1319.16</v>
      </c>
      <c r="R891" t="n">
        <v>99.5</v>
      </c>
      <c r="S891" t="n">
        <v>59.92</v>
      </c>
      <c r="T891" t="n">
        <v>19544.82</v>
      </c>
      <c r="U891" t="n">
        <v>0.6</v>
      </c>
      <c r="V891" t="n">
        <v>0.92</v>
      </c>
      <c r="W891" t="n">
        <v>0.24</v>
      </c>
      <c r="X891" t="n">
        <v>1.2</v>
      </c>
      <c r="Y891" t="n">
        <v>1</v>
      </c>
      <c r="Z891" t="n">
        <v>10</v>
      </c>
    </row>
    <row r="892">
      <c r="A892" t="n">
        <v>13</v>
      </c>
      <c r="B892" t="n">
        <v>95</v>
      </c>
      <c r="C892" t="inlineStr">
        <is>
          <t xml:space="preserve">CONCLUIDO	</t>
        </is>
      </c>
      <c r="D892" t="n">
        <v>4.487</v>
      </c>
      <c r="E892" t="n">
        <v>22.29</v>
      </c>
      <c r="F892" t="n">
        <v>18.37</v>
      </c>
      <c r="G892" t="n">
        <v>28.26</v>
      </c>
      <c r="H892" t="n">
        <v>0.4</v>
      </c>
      <c r="I892" t="n">
        <v>39</v>
      </c>
      <c r="J892" t="n">
        <v>190.63</v>
      </c>
      <c r="K892" t="n">
        <v>53.44</v>
      </c>
      <c r="L892" t="n">
        <v>4.25</v>
      </c>
      <c r="M892" t="n">
        <v>37</v>
      </c>
      <c r="N892" t="n">
        <v>37.95</v>
      </c>
      <c r="O892" t="n">
        <v>23745.63</v>
      </c>
      <c r="P892" t="n">
        <v>225.38</v>
      </c>
      <c r="Q892" t="n">
        <v>1319.15</v>
      </c>
      <c r="R892" t="n">
        <v>96.20999999999999</v>
      </c>
      <c r="S892" t="n">
        <v>59.92</v>
      </c>
      <c r="T892" t="n">
        <v>17915.84</v>
      </c>
      <c r="U892" t="n">
        <v>0.62</v>
      </c>
      <c r="V892" t="n">
        <v>0.93</v>
      </c>
      <c r="W892" t="n">
        <v>0.22</v>
      </c>
      <c r="X892" t="n">
        <v>1.09</v>
      </c>
      <c r="Y892" t="n">
        <v>1</v>
      </c>
      <c r="Z892" t="n">
        <v>10</v>
      </c>
    </row>
    <row r="893">
      <c r="A893" t="n">
        <v>14</v>
      </c>
      <c r="B893" t="n">
        <v>95</v>
      </c>
      <c r="C893" t="inlineStr">
        <is>
          <t xml:space="preserve">CONCLUIDO	</t>
        </is>
      </c>
      <c r="D893" t="n">
        <v>4.5125</v>
      </c>
      <c r="E893" t="n">
        <v>22.16</v>
      </c>
      <c r="F893" t="n">
        <v>18.32</v>
      </c>
      <c r="G893" t="n">
        <v>29.7</v>
      </c>
      <c r="H893" t="n">
        <v>0.42</v>
      </c>
      <c r="I893" t="n">
        <v>37</v>
      </c>
      <c r="J893" t="n">
        <v>191.02</v>
      </c>
      <c r="K893" t="n">
        <v>53.44</v>
      </c>
      <c r="L893" t="n">
        <v>4.5</v>
      </c>
      <c r="M893" t="n">
        <v>35</v>
      </c>
      <c r="N893" t="n">
        <v>38.08</v>
      </c>
      <c r="O893" t="n">
        <v>23792.83</v>
      </c>
      <c r="P893" t="n">
        <v>223.33</v>
      </c>
      <c r="Q893" t="n">
        <v>1319.21</v>
      </c>
      <c r="R893" t="n">
        <v>94.47</v>
      </c>
      <c r="S893" t="n">
        <v>59.92</v>
      </c>
      <c r="T893" t="n">
        <v>17056.29</v>
      </c>
      <c r="U893" t="n">
        <v>0.63</v>
      </c>
      <c r="V893" t="n">
        <v>0.93</v>
      </c>
      <c r="W893" t="n">
        <v>0.22</v>
      </c>
      <c r="X893" t="n">
        <v>1.04</v>
      </c>
      <c r="Y893" t="n">
        <v>1</v>
      </c>
      <c r="Z893" t="n">
        <v>10</v>
      </c>
    </row>
    <row r="894">
      <c r="A894" t="n">
        <v>15</v>
      </c>
      <c r="B894" t="n">
        <v>95</v>
      </c>
      <c r="C894" t="inlineStr">
        <is>
          <t xml:space="preserve">CONCLUIDO	</t>
        </is>
      </c>
      <c r="D894" t="n">
        <v>4.5419</v>
      </c>
      <c r="E894" t="n">
        <v>22.02</v>
      </c>
      <c r="F894" t="n">
        <v>18.25</v>
      </c>
      <c r="G894" t="n">
        <v>31.28</v>
      </c>
      <c r="H894" t="n">
        <v>0.44</v>
      </c>
      <c r="I894" t="n">
        <v>35</v>
      </c>
      <c r="J894" t="n">
        <v>191.4</v>
      </c>
      <c r="K894" t="n">
        <v>53.44</v>
      </c>
      <c r="L894" t="n">
        <v>4.75</v>
      </c>
      <c r="M894" t="n">
        <v>33</v>
      </c>
      <c r="N894" t="n">
        <v>38.22</v>
      </c>
      <c r="O894" t="n">
        <v>23840.07</v>
      </c>
      <c r="P894" t="n">
        <v>221</v>
      </c>
      <c r="Q894" t="n">
        <v>1319.12</v>
      </c>
      <c r="R894" t="n">
        <v>92.16</v>
      </c>
      <c r="S894" t="n">
        <v>59.92</v>
      </c>
      <c r="T894" t="n">
        <v>15911.52</v>
      </c>
      <c r="U894" t="n">
        <v>0.65</v>
      </c>
      <c r="V894" t="n">
        <v>0.93</v>
      </c>
      <c r="W894" t="n">
        <v>0.22</v>
      </c>
      <c r="X894" t="n">
        <v>0.97</v>
      </c>
      <c r="Y894" t="n">
        <v>1</v>
      </c>
      <c r="Z894" t="n">
        <v>10</v>
      </c>
    </row>
    <row r="895">
      <c r="A895" t="n">
        <v>16</v>
      </c>
      <c r="B895" t="n">
        <v>95</v>
      </c>
      <c r="C895" t="inlineStr">
        <is>
          <t xml:space="preserve">CONCLUIDO	</t>
        </is>
      </c>
      <c r="D895" t="n">
        <v>4.5684</v>
      </c>
      <c r="E895" t="n">
        <v>21.89</v>
      </c>
      <c r="F895" t="n">
        <v>18.19</v>
      </c>
      <c r="G895" t="n">
        <v>33.08</v>
      </c>
      <c r="H895" t="n">
        <v>0.46</v>
      </c>
      <c r="I895" t="n">
        <v>33</v>
      </c>
      <c r="J895" t="n">
        <v>191.78</v>
      </c>
      <c r="K895" t="n">
        <v>53.44</v>
      </c>
      <c r="L895" t="n">
        <v>5</v>
      </c>
      <c r="M895" t="n">
        <v>31</v>
      </c>
      <c r="N895" t="n">
        <v>38.35</v>
      </c>
      <c r="O895" t="n">
        <v>23887.36</v>
      </c>
      <c r="P895" t="n">
        <v>218.41</v>
      </c>
      <c r="Q895" t="n">
        <v>1319.13</v>
      </c>
      <c r="R895" t="n">
        <v>90.47</v>
      </c>
      <c r="S895" t="n">
        <v>59.92</v>
      </c>
      <c r="T895" t="n">
        <v>15073.15</v>
      </c>
      <c r="U895" t="n">
        <v>0.66</v>
      </c>
      <c r="V895" t="n">
        <v>0.93</v>
      </c>
      <c r="W895" t="n">
        <v>0.22</v>
      </c>
      <c r="X895" t="n">
        <v>0.92</v>
      </c>
      <c r="Y895" t="n">
        <v>1</v>
      </c>
      <c r="Z895" t="n">
        <v>10</v>
      </c>
    </row>
    <row r="896">
      <c r="A896" t="n">
        <v>17</v>
      </c>
      <c r="B896" t="n">
        <v>95</v>
      </c>
      <c r="C896" t="inlineStr">
        <is>
          <t xml:space="preserve">CONCLUIDO	</t>
        </is>
      </c>
      <c r="D896" t="n">
        <v>4.5979</v>
      </c>
      <c r="E896" t="n">
        <v>21.75</v>
      </c>
      <c r="F896" t="n">
        <v>18.13</v>
      </c>
      <c r="G896" t="n">
        <v>35.08</v>
      </c>
      <c r="H896" t="n">
        <v>0.48</v>
      </c>
      <c r="I896" t="n">
        <v>31</v>
      </c>
      <c r="J896" t="n">
        <v>192.17</v>
      </c>
      <c r="K896" t="n">
        <v>53.44</v>
      </c>
      <c r="L896" t="n">
        <v>5.25</v>
      </c>
      <c r="M896" t="n">
        <v>29</v>
      </c>
      <c r="N896" t="n">
        <v>38.48</v>
      </c>
      <c r="O896" t="n">
        <v>23934.69</v>
      </c>
      <c r="P896" t="n">
        <v>215.78</v>
      </c>
      <c r="Q896" t="n">
        <v>1319.16</v>
      </c>
      <c r="R896" t="n">
        <v>88.29000000000001</v>
      </c>
      <c r="S896" t="n">
        <v>59.92</v>
      </c>
      <c r="T896" t="n">
        <v>13993.04</v>
      </c>
      <c r="U896" t="n">
        <v>0.68</v>
      </c>
      <c r="V896" t="n">
        <v>0.9399999999999999</v>
      </c>
      <c r="W896" t="n">
        <v>0.21</v>
      </c>
      <c r="X896" t="n">
        <v>0.85</v>
      </c>
      <c r="Y896" t="n">
        <v>1</v>
      </c>
      <c r="Z896" t="n">
        <v>10</v>
      </c>
    </row>
    <row r="897">
      <c r="A897" t="n">
        <v>18</v>
      </c>
      <c r="B897" t="n">
        <v>95</v>
      </c>
      <c r="C897" t="inlineStr">
        <is>
          <t xml:space="preserve">CONCLUIDO	</t>
        </is>
      </c>
      <c r="D897" t="n">
        <v>4.6302</v>
      </c>
      <c r="E897" t="n">
        <v>21.6</v>
      </c>
      <c r="F897" t="n">
        <v>18.05</v>
      </c>
      <c r="G897" t="n">
        <v>37.34</v>
      </c>
      <c r="H897" t="n">
        <v>0.51</v>
      </c>
      <c r="I897" t="n">
        <v>29</v>
      </c>
      <c r="J897" t="n">
        <v>192.55</v>
      </c>
      <c r="K897" t="n">
        <v>53.44</v>
      </c>
      <c r="L897" t="n">
        <v>5.5</v>
      </c>
      <c r="M897" t="n">
        <v>27</v>
      </c>
      <c r="N897" t="n">
        <v>38.62</v>
      </c>
      <c r="O897" t="n">
        <v>23982.06</v>
      </c>
      <c r="P897" t="n">
        <v>213.44</v>
      </c>
      <c r="Q897" t="n">
        <v>1319.09</v>
      </c>
      <c r="R897" t="n">
        <v>85.65000000000001</v>
      </c>
      <c r="S897" t="n">
        <v>59.92</v>
      </c>
      <c r="T897" t="n">
        <v>12683.32</v>
      </c>
      <c r="U897" t="n">
        <v>0.7</v>
      </c>
      <c r="V897" t="n">
        <v>0.9399999999999999</v>
      </c>
      <c r="W897" t="n">
        <v>0.21</v>
      </c>
      <c r="X897" t="n">
        <v>0.77</v>
      </c>
      <c r="Y897" t="n">
        <v>1</v>
      </c>
      <c r="Z897" t="n">
        <v>10</v>
      </c>
    </row>
    <row r="898">
      <c r="A898" t="n">
        <v>19</v>
      </c>
      <c r="B898" t="n">
        <v>95</v>
      </c>
      <c r="C898" t="inlineStr">
        <is>
          <t xml:space="preserve">CONCLUIDO	</t>
        </is>
      </c>
      <c r="D898" t="n">
        <v>4.6522</v>
      </c>
      <c r="E898" t="n">
        <v>21.5</v>
      </c>
      <c r="F898" t="n">
        <v>17.98</v>
      </c>
      <c r="G898" t="n">
        <v>38.54</v>
      </c>
      <c r="H898" t="n">
        <v>0.53</v>
      </c>
      <c r="I898" t="n">
        <v>28</v>
      </c>
      <c r="J898" t="n">
        <v>192.94</v>
      </c>
      <c r="K898" t="n">
        <v>53.44</v>
      </c>
      <c r="L898" t="n">
        <v>5.75</v>
      </c>
      <c r="M898" t="n">
        <v>26</v>
      </c>
      <c r="N898" t="n">
        <v>38.75</v>
      </c>
      <c r="O898" t="n">
        <v>24029.48</v>
      </c>
      <c r="P898" t="n">
        <v>211.16</v>
      </c>
      <c r="Q898" t="n">
        <v>1319.14</v>
      </c>
      <c r="R898" t="n">
        <v>83.34999999999999</v>
      </c>
      <c r="S898" t="n">
        <v>59.92</v>
      </c>
      <c r="T898" t="n">
        <v>11538.64</v>
      </c>
      <c r="U898" t="n">
        <v>0.72</v>
      </c>
      <c r="V898" t="n">
        <v>0.9399999999999999</v>
      </c>
      <c r="W898" t="n">
        <v>0.21</v>
      </c>
      <c r="X898" t="n">
        <v>0.71</v>
      </c>
      <c r="Y898" t="n">
        <v>1</v>
      </c>
      <c r="Z898" t="n">
        <v>10</v>
      </c>
    </row>
    <row r="899">
      <c r="A899" t="n">
        <v>20</v>
      </c>
      <c r="B899" t="n">
        <v>95</v>
      </c>
      <c r="C899" t="inlineStr">
        <is>
          <t xml:space="preserve">CONCLUIDO	</t>
        </is>
      </c>
      <c r="D899" t="n">
        <v>4.6721</v>
      </c>
      <c r="E899" t="n">
        <v>21.4</v>
      </c>
      <c r="F899" t="n">
        <v>17.97</v>
      </c>
      <c r="G899" t="n">
        <v>41.46</v>
      </c>
      <c r="H899" t="n">
        <v>0.55</v>
      </c>
      <c r="I899" t="n">
        <v>26</v>
      </c>
      <c r="J899" t="n">
        <v>193.32</v>
      </c>
      <c r="K899" t="n">
        <v>53.44</v>
      </c>
      <c r="L899" t="n">
        <v>6</v>
      </c>
      <c r="M899" t="n">
        <v>24</v>
      </c>
      <c r="N899" t="n">
        <v>38.89</v>
      </c>
      <c r="O899" t="n">
        <v>24076.95</v>
      </c>
      <c r="P899" t="n">
        <v>209.07</v>
      </c>
      <c r="Q899" t="n">
        <v>1319.13</v>
      </c>
      <c r="R899" t="n">
        <v>83.54000000000001</v>
      </c>
      <c r="S899" t="n">
        <v>59.92</v>
      </c>
      <c r="T899" t="n">
        <v>11642.95</v>
      </c>
      <c r="U899" t="n">
        <v>0.72</v>
      </c>
      <c r="V899" t="n">
        <v>0.95</v>
      </c>
      <c r="W899" t="n">
        <v>0.19</v>
      </c>
      <c r="X899" t="n">
        <v>0.6899999999999999</v>
      </c>
      <c r="Y899" t="n">
        <v>1</v>
      </c>
      <c r="Z899" t="n">
        <v>10</v>
      </c>
    </row>
    <row r="900">
      <c r="A900" t="n">
        <v>21</v>
      </c>
      <c r="B900" t="n">
        <v>95</v>
      </c>
      <c r="C900" t="inlineStr">
        <is>
          <t xml:space="preserve">CONCLUIDO	</t>
        </is>
      </c>
      <c r="D900" t="n">
        <v>4.6771</v>
      </c>
      <c r="E900" t="n">
        <v>21.38</v>
      </c>
      <c r="F900" t="n">
        <v>17.98</v>
      </c>
      <c r="G900" t="n">
        <v>43.16</v>
      </c>
      <c r="H900" t="n">
        <v>0.57</v>
      </c>
      <c r="I900" t="n">
        <v>25</v>
      </c>
      <c r="J900" t="n">
        <v>193.71</v>
      </c>
      <c r="K900" t="n">
        <v>53.44</v>
      </c>
      <c r="L900" t="n">
        <v>6.25</v>
      </c>
      <c r="M900" t="n">
        <v>23</v>
      </c>
      <c r="N900" t="n">
        <v>39.02</v>
      </c>
      <c r="O900" t="n">
        <v>24124.47</v>
      </c>
      <c r="P900" t="n">
        <v>208.12</v>
      </c>
      <c r="Q900" t="n">
        <v>1319.09</v>
      </c>
      <c r="R900" t="n">
        <v>83.75</v>
      </c>
      <c r="S900" t="n">
        <v>59.92</v>
      </c>
      <c r="T900" t="n">
        <v>11753.13</v>
      </c>
      <c r="U900" t="n">
        <v>0.72</v>
      </c>
      <c r="V900" t="n">
        <v>0.9399999999999999</v>
      </c>
      <c r="W900" t="n">
        <v>0.2</v>
      </c>
      <c r="X900" t="n">
        <v>0.7</v>
      </c>
      <c r="Y900" t="n">
        <v>1</v>
      </c>
      <c r="Z900" t="n">
        <v>10</v>
      </c>
    </row>
    <row r="901">
      <c r="A901" t="n">
        <v>22</v>
      </c>
      <c r="B901" t="n">
        <v>95</v>
      </c>
      <c r="C901" t="inlineStr">
        <is>
          <t xml:space="preserve">CONCLUIDO	</t>
        </is>
      </c>
      <c r="D901" t="n">
        <v>4.6917</v>
      </c>
      <c r="E901" t="n">
        <v>21.31</v>
      </c>
      <c r="F901" t="n">
        <v>17.95</v>
      </c>
      <c r="G901" t="n">
        <v>44.88</v>
      </c>
      <c r="H901" t="n">
        <v>0.59</v>
      </c>
      <c r="I901" t="n">
        <v>24</v>
      </c>
      <c r="J901" t="n">
        <v>194.09</v>
      </c>
      <c r="K901" t="n">
        <v>53.44</v>
      </c>
      <c r="L901" t="n">
        <v>6.5</v>
      </c>
      <c r="M901" t="n">
        <v>22</v>
      </c>
      <c r="N901" t="n">
        <v>39.16</v>
      </c>
      <c r="O901" t="n">
        <v>24172.03</v>
      </c>
      <c r="P901" t="n">
        <v>205.74</v>
      </c>
      <c r="Q901" t="n">
        <v>1319.15</v>
      </c>
      <c r="R901" t="n">
        <v>82.78</v>
      </c>
      <c r="S901" t="n">
        <v>59.92</v>
      </c>
      <c r="T901" t="n">
        <v>11274.13</v>
      </c>
      <c r="U901" t="n">
        <v>0.72</v>
      </c>
      <c r="V901" t="n">
        <v>0.95</v>
      </c>
      <c r="W901" t="n">
        <v>0.2</v>
      </c>
      <c r="X901" t="n">
        <v>0.67</v>
      </c>
      <c r="Y901" t="n">
        <v>1</v>
      </c>
      <c r="Z901" t="n">
        <v>10</v>
      </c>
    </row>
    <row r="902">
      <c r="A902" t="n">
        <v>23</v>
      </c>
      <c r="B902" t="n">
        <v>95</v>
      </c>
      <c r="C902" t="inlineStr">
        <is>
          <t xml:space="preserve">CONCLUIDO	</t>
        </is>
      </c>
      <c r="D902" t="n">
        <v>4.7074</v>
      </c>
      <c r="E902" t="n">
        <v>21.24</v>
      </c>
      <c r="F902" t="n">
        <v>17.92</v>
      </c>
      <c r="G902" t="n">
        <v>46.74</v>
      </c>
      <c r="H902" t="n">
        <v>0.62</v>
      </c>
      <c r="I902" t="n">
        <v>23</v>
      </c>
      <c r="J902" t="n">
        <v>194.48</v>
      </c>
      <c r="K902" t="n">
        <v>53.44</v>
      </c>
      <c r="L902" t="n">
        <v>6.75</v>
      </c>
      <c r="M902" t="n">
        <v>21</v>
      </c>
      <c r="N902" t="n">
        <v>39.29</v>
      </c>
      <c r="O902" t="n">
        <v>24219.63</v>
      </c>
      <c r="P902" t="n">
        <v>203.31</v>
      </c>
      <c r="Q902" t="n">
        <v>1319.08</v>
      </c>
      <c r="R902" t="n">
        <v>81.65000000000001</v>
      </c>
      <c r="S902" t="n">
        <v>59.92</v>
      </c>
      <c r="T902" t="n">
        <v>10717.23</v>
      </c>
      <c r="U902" t="n">
        <v>0.73</v>
      </c>
      <c r="V902" t="n">
        <v>0.95</v>
      </c>
      <c r="W902" t="n">
        <v>0.2</v>
      </c>
      <c r="X902" t="n">
        <v>0.64</v>
      </c>
      <c r="Y902" t="n">
        <v>1</v>
      </c>
      <c r="Z902" t="n">
        <v>10</v>
      </c>
    </row>
    <row r="903">
      <c r="A903" t="n">
        <v>24</v>
      </c>
      <c r="B903" t="n">
        <v>95</v>
      </c>
      <c r="C903" t="inlineStr">
        <is>
          <t xml:space="preserve">CONCLUIDO	</t>
        </is>
      </c>
      <c r="D903" t="n">
        <v>4.7243</v>
      </c>
      <c r="E903" t="n">
        <v>21.17</v>
      </c>
      <c r="F903" t="n">
        <v>17.88</v>
      </c>
      <c r="G903" t="n">
        <v>48.76</v>
      </c>
      <c r="H903" t="n">
        <v>0.64</v>
      </c>
      <c r="I903" t="n">
        <v>22</v>
      </c>
      <c r="J903" t="n">
        <v>194.86</v>
      </c>
      <c r="K903" t="n">
        <v>53.44</v>
      </c>
      <c r="L903" t="n">
        <v>7</v>
      </c>
      <c r="M903" t="n">
        <v>20</v>
      </c>
      <c r="N903" t="n">
        <v>39.43</v>
      </c>
      <c r="O903" t="n">
        <v>24267.28</v>
      </c>
      <c r="P903" t="n">
        <v>201.04</v>
      </c>
      <c r="Q903" t="n">
        <v>1319.1</v>
      </c>
      <c r="R903" t="n">
        <v>80.23</v>
      </c>
      <c r="S903" t="n">
        <v>59.92</v>
      </c>
      <c r="T903" t="n">
        <v>10008.83</v>
      </c>
      <c r="U903" t="n">
        <v>0.75</v>
      </c>
      <c r="V903" t="n">
        <v>0.95</v>
      </c>
      <c r="W903" t="n">
        <v>0.2</v>
      </c>
      <c r="X903" t="n">
        <v>0.6</v>
      </c>
      <c r="Y903" t="n">
        <v>1</v>
      </c>
      <c r="Z903" t="n">
        <v>10</v>
      </c>
    </row>
    <row r="904">
      <c r="A904" t="n">
        <v>25</v>
      </c>
      <c r="B904" t="n">
        <v>95</v>
      </c>
      <c r="C904" t="inlineStr">
        <is>
          <t xml:space="preserve">CONCLUIDO	</t>
        </is>
      </c>
      <c r="D904" t="n">
        <v>4.7387</v>
      </c>
      <c r="E904" t="n">
        <v>21.1</v>
      </c>
      <c r="F904" t="n">
        <v>17.85</v>
      </c>
      <c r="G904" t="n">
        <v>51.01</v>
      </c>
      <c r="H904" t="n">
        <v>0.66</v>
      </c>
      <c r="I904" t="n">
        <v>21</v>
      </c>
      <c r="J904" t="n">
        <v>195.25</v>
      </c>
      <c r="K904" t="n">
        <v>53.44</v>
      </c>
      <c r="L904" t="n">
        <v>7.25</v>
      </c>
      <c r="M904" t="n">
        <v>19</v>
      </c>
      <c r="N904" t="n">
        <v>39.57</v>
      </c>
      <c r="O904" t="n">
        <v>24314.98</v>
      </c>
      <c r="P904" t="n">
        <v>199.39</v>
      </c>
      <c r="Q904" t="n">
        <v>1319.12</v>
      </c>
      <c r="R904" t="n">
        <v>79.31</v>
      </c>
      <c r="S904" t="n">
        <v>59.92</v>
      </c>
      <c r="T904" t="n">
        <v>9555.809999999999</v>
      </c>
      <c r="U904" t="n">
        <v>0.76</v>
      </c>
      <c r="V904" t="n">
        <v>0.95</v>
      </c>
      <c r="W904" t="n">
        <v>0.2</v>
      </c>
      <c r="X904" t="n">
        <v>0.58</v>
      </c>
      <c r="Y904" t="n">
        <v>1</v>
      </c>
      <c r="Z904" t="n">
        <v>10</v>
      </c>
    </row>
    <row r="905">
      <c r="A905" t="n">
        <v>26</v>
      </c>
      <c r="B905" t="n">
        <v>95</v>
      </c>
      <c r="C905" t="inlineStr">
        <is>
          <t xml:space="preserve">CONCLUIDO	</t>
        </is>
      </c>
      <c r="D905" t="n">
        <v>4.7571</v>
      </c>
      <c r="E905" t="n">
        <v>21.02</v>
      </c>
      <c r="F905" t="n">
        <v>17.81</v>
      </c>
      <c r="G905" t="n">
        <v>53.42</v>
      </c>
      <c r="H905" t="n">
        <v>0.68</v>
      </c>
      <c r="I905" t="n">
        <v>20</v>
      </c>
      <c r="J905" t="n">
        <v>195.64</v>
      </c>
      <c r="K905" t="n">
        <v>53.44</v>
      </c>
      <c r="L905" t="n">
        <v>7.5</v>
      </c>
      <c r="M905" t="n">
        <v>18</v>
      </c>
      <c r="N905" t="n">
        <v>39.7</v>
      </c>
      <c r="O905" t="n">
        <v>24362.73</v>
      </c>
      <c r="P905" t="n">
        <v>195.74</v>
      </c>
      <c r="Q905" t="n">
        <v>1319.17</v>
      </c>
      <c r="R905" t="n">
        <v>77.90000000000001</v>
      </c>
      <c r="S905" t="n">
        <v>59.92</v>
      </c>
      <c r="T905" t="n">
        <v>8853.870000000001</v>
      </c>
      <c r="U905" t="n">
        <v>0.77</v>
      </c>
      <c r="V905" t="n">
        <v>0.95</v>
      </c>
      <c r="W905" t="n">
        <v>0.2</v>
      </c>
      <c r="X905" t="n">
        <v>0.53</v>
      </c>
      <c r="Y905" t="n">
        <v>1</v>
      </c>
      <c r="Z905" t="n">
        <v>10</v>
      </c>
    </row>
    <row r="906">
      <c r="A906" t="n">
        <v>27</v>
      </c>
      <c r="B906" t="n">
        <v>95</v>
      </c>
      <c r="C906" t="inlineStr">
        <is>
          <t xml:space="preserve">CONCLUIDO	</t>
        </is>
      </c>
      <c r="D906" t="n">
        <v>4.774</v>
      </c>
      <c r="E906" t="n">
        <v>20.95</v>
      </c>
      <c r="F906" t="n">
        <v>17.77</v>
      </c>
      <c r="G906" t="n">
        <v>56.12</v>
      </c>
      <c r="H906" t="n">
        <v>0.7</v>
      </c>
      <c r="I906" t="n">
        <v>19</v>
      </c>
      <c r="J906" t="n">
        <v>196.03</v>
      </c>
      <c r="K906" t="n">
        <v>53.44</v>
      </c>
      <c r="L906" t="n">
        <v>7.75</v>
      </c>
      <c r="M906" t="n">
        <v>17</v>
      </c>
      <c r="N906" t="n">
        <v>39.84</v>
      </c>
      <c r="O906" t="n">
        <v>24410.52</v>
      </c>
      <c r="P906" t="n">
        <v>193.85</v>
      </c>
      <c r="Q906" t="n">
        <v>1319.13</v>
      </c>
      <c r="R906" t="n">
        <v>76.62</v>
      </c>
      <c r="S906" t="n">
        <v>59.92</v>
      </c>
      <c r="T906" t="n">
        <v>8218.540000000001</v>
      </c>
      <c r="U906" t="n">
        <v>0.78</v>
      </c>
      <c r="V906" t="n">
        <v>0.96</v>
      </c>
      <c r="W906" t="n">
        <v>0.2</v>
      </c>
      <c r="X906" t="n">
        <v>0.49</v>
      </c>
      <c r="Y906" t="n">
        <v>1</v>
      </c>
      <c r="Z906" t="n">
        <v>10</v>
      </c>
    </row>
    <row r="907">
      <c r="A907" t="n">
        <v>28</v>
      </c>
      <c r="B907" t="n">
        <v>95</v>
      </c>
      <c r="C907" t="inlineStr">
        <is>
          <t xml:space="preserve">CONCLUIDO	</t>
        </is>
      </c>
      <c r="D907" t="n">
        <v>4.7855</v>
      </c>
      <c r="E907" t="n">
        <v>20.9</v>
      </c>
      <c r="F907" t="n">
        <v>17.72</v>
      </c>
      <c r="G907" t="n">
        <v>55.96</v>
      </c>
      <c r="H907" t="n">
        <v>0.72</v>
      </c>
      <c r="I907" t="n">
        <v>19</v>
      </c>
      <c r="J907" t="n">
        <v>196.41</v>
      </c>
      <c r="K907" t="n">
        <v>53.44</v>
      </c>
      <c r="L907" t="n">
        <v>8</v>
      </c>
      <c r="M907" t="n">
        <v>17</v>
      </c>
      <c r="N907" t="n">
        <v>39.98</v>
      </c>
      <c r="O907" t="n">
        <v>24458.36</v>
      </c>
      <c r="P907" t="n">
        <v>191.49</v>
      </c>
      <c r="Q907" t="n">
        <v>1319.08</v>
      </c>
      <c r="R907" t="n">
        <v>74.70999999999999</v>
      </c>
      <c r="S907" t="n">
        <v>59.92</v>
      </c>
      <c r="T907" t="n">
        <v>7266.37</v>
      </c>
      <c r="U907" t="n">
        <v>0.8</v>
      </c>
      <c r="V907" t="n">
        <v>0.96</v>
      </c>
      <c r="W907" t="n">
        <v>0.2</v>
      </c>
      <c r="X907" t="n">
        <v>0.44</v>
      </c>
      <c r="Y907" t="n">
        <v>1</v>
      </c>
      <c r="Z907" t="n">
        <v>10</v>
      </c>
    </row>
    <row r="908">
      <c r="A908" t="n">
        <v>29</v>
      </c>
      <c r="B908" t="n">
        <v>95</v>
      </c>
      <c r="C908" t="inlineStr">
        <is>
          <t xml:space="preserve">CONCLUIDO	</t>
        </is>
      </c>
      <c r="D908" t="n">
        <v>4.7648</v>
      </c>
      <c r="E908" t="n">
        <v>20.99</v>
      </c>
      <c r="F908" t="n">
        <v>17.85</v>
      </c>
      <c r="G908" t="n">
        <v>59.5</v>
      </c>
      <c r="H908" t="n">
        <v>0.74</v>
      </c>
      <c r="I908" t="n">
        <v>18</v>
      </c>
      <c r="J908" t="n">
        <v>196.8</v>
      </c>
      <c r="K908" t="n">
        <v>53.44</v>
      </c>
      <c r="L908" t="n">
        <v>8.25</v>
      </c>
      <c r="M908" t="n">
        <v>16</v>
      </c>
      <c r="N908" t="n">
        <v>40.12</v>
      </c>
      <c r="O908" t="n">
        <v>24506.24</v>
      </c>
      <c r="P908" t="n">
        <v>190.96</v>
      </c>
      <c r="Q908" t="n">
        <v>1319.1</v>
      </c>
      <c r="R908" t="n">
        <v>79.63</v>
      </c>
      <c r="S908" t="n">
        <v>59.92</v>
      </c>
      <c r="T908" t="n">
        <v>9728.969999999999</v>
      </c>
      <c r="U908" t="n">
        <v>0.75</v>
      </c>
      <c r="V908" t="n">
        <v>0.95</v>
      </c>
      <c r="W908" t="n">
        <v>0.19</v>
      </c>
      <c r="X908" t="n">
        <v>0.57</v>
      </c>
      <c r="Y908" t="n">
        <v>1</v>
      </c>
      <c r="Z908" t="n">
        <v>10</v>
      </c>
    </row>
    <row r="909">
      <c r="A909" t="n">
        <v>30</v>
      </c>
      <c r="B909" t="n">
        <v>95</v>
      </c>
      <c r="C909" t="inlineStr">
        <is>
          <t xml:space="preserve">CONCLUIDO	</t>
        </is>
      </c>
      <c r="D909" t="n">
        <v>4.7966</v>
      </c>
      <c r="E909" t="n">
        <v>20.85</v>
      </c>
      <c r="F909" t="n">
        <v>17.75</v>
      </c>
      <c r="G909" t="n">
        <v>62.64</v>
      </c>
      <c r="H909" t="n">
        <v>0.77</v>
      </c>
      <c r="I909" t="n">
        <v>17</v>
      </c>
      <c r="J909" t="n">
        <v>197.19</v>
      </c>
      <c r="K909" t="n">
        <v>53.44</v>
      </c>
      <c r="L909" t="n">
        <v>8.5</v>
      </c>
      <c r="M909" t="n">
        <v>15</v>
      </c>
      <c r="N909" t="n">
        <v>40.26</v>
      </c>
      <c r="O909" t="n">
        <v>24554.18</v>
      </c>
      <c r="P909" t="n">
        <v>188.49</v>
      </c>
      <c r="Q909" t="n">
        <v>1319.08</v>
      </c>
      <c r="R909" t="n">
        <v>76.04000000000001</v>
      </c>
      <c r="S909" t="n">
        <v>59.92</v>
      </c>
      <c r="T909" t="n">
        <v>7941.7</v>
      </c>
      <c r="U909" t="n">
        <v>0.79</v>
      </c>
      <c r="V909" t="n">
        <v>0.96</v>
      </c>
      <c r="W909" t="n">
        <v>0.19</v>
      </c>
      <c r="X909" t="n">
        <v>0.47</v>
      </c>
      <c r="Y909" t="n">
        <v>1</v>
      </c>
      <c r="Z909" t="n">
        <v>10</v>
      </c>
    </row>
    <row r="910">
      <c r="A910" t="n">
        <v>31</v>
      </c>
      <c r="B910" t="n">
        <v>95</v>
      </c>
      <c r="C910" t="inlineStr">
        <is>
          <t xml:space="preserve">CONCLUIDO	</t>
        </is>
      </c>
      <c r="D910" t="n">
        <v>4.7958</v>
      </c>
      <c r="E910" t="n">
        <v>20.85</v>
      </c>
      <c r="F910" t="n">
        <v>17.75</v>
      </c>
      <c r="G910" t="n">
        <v>62.65</v>
      </c>
      <c r="H910" t="n">
        <v>0.79</v>
      </c>
      <c r="I910" t="n">
        <v>17</v>
      </c>
      <c r="J910" t="n">
        <v>197.58</v>
      </c>
      <c r="K910" t="n">
        <v>53.44</v>
      </c>
      <c r="L910" t="n">
        <v>8.75</v>
      </c>
      <c r="M910" t="n">
        <v>13</v>
      </c>
      <c r="N910" t="n">
        <v>40.39</v>
      </c>
      <c r="O910" t="n">
        <v>24602.15</v>
      </c>
      <c r="P910" t="n">
        <v>185.16</v>
      </c>
      <c r="Q910" t="n">
        <v>1319.08</v>
      </c>
      <c r="R910" t="n">
        <v>75.92</v>
      </c>
      <c r="S910" t="n">
        <v>59.92</v>
      </c>
      <c r="T910" t="n">
        <v>7879.56</v>
      </c>
      <c r="U910" t="n">
        <v>0.79</v>
      </c>
      <c r="V910" t="n">
        <v>0.96</v>
      </c>
      <c r="W910" t="n">
        <v>0.2</v>
      </c>
      <c r="X910" t="n">
        <v>0.47</v>
      </c>
      <c r="Y910" t="n">
        <v>1</v>
      </c>
      <c r="Z910" t="n">
        <v>10</v>
      </c>
    </row>
    <row r="911">
      <c r="A911" t="n">
        <v>32</v>
      </c>
      <c r="B911" t="n">
        <v>95</v>
      </c>
      <c r="C911" t="inlineStr">
        <is>
          <t xml:space="preserve">CONCLUIDO	</t>
        </is>
      </c>
      <c r="D911" t="n">
        <v>4.8133</v>
      </c>
      <c r="E911" t="n">
        <v>20.78</v>
      </c>
      <c r="F911" t="n">
        <v>17.71</v>
      </c>
      <c r="G911" t="n">
        <v>66.42</v>
      </c>
      <c r="H911" t="n">
        <v>0.8100000000000001</v>
      </c>
      <c r="I911" t="n">
        <v>16</v>
      </c>
      <c r="J911" t="n">
        <v>197.97</v>
      </c>
      <c r="K911" t="n">
        <v>53.44</v>
      </c>
      <c r="L911" t="n">
        <v>9</v>
      </c>
      <c r="M911" t="n">
        <v>11</v>
      </c>
      <c r="N911" t="n">
        <v>40.53</v>
      </c>
      <c r="O911" t="n">
        <v>24650.18</v>
      </c>
      <c r="P911" t="n">
        <v>183.3</v>
      </c>
      <c r="Q911" t="n">
        <v>1319.11</v>
      </c>
      <c r="R911" t="n">
        <v>74.67</v>
      </c>
      <c r="S911" t="n">
        <v>59.92</v>
      </c>
      <c r="T911" t="n">
        <v>7259.01</v>
      </c>
      <c r="U911" t="n">
        <v>0.8</v>
      </c>
      <c r="V911" t="n">
        <v>0.96</v>
      </c>
      <c r="W911" t="n">
        <v>0.19</v>
      </c>
      <c r="X911" t="n">
        <v>0.43</v>
      </c>
      <c r="Y911" t="n">
        <v>1</v>
      </c>
      <c r="Z911" t="n">
        <v>10</v>
      </c>
    </row>
    <row r="912">
      <c r="A912" t="n">
        <v>33</v>
      </c>
      <c r="B912" t="n">
        <v>95</v>
      </c>
      <c r="C912" t="inlineStr">
        <is>
          <t xml:space="preserve">CONCLUIDO	</t>
        </is>
      </c>
      <c r="D912" t="n">
        <v>4.8111</v>
      </c>
      <c r="E912" t="n">
        <v>20.79</v>
      </c>
      <c r="F912" t="n">
        <v>17.72</v>
      </c>
      <c r="G912" t="n">
        <v>66.45</v>
      </c>
      <c r="H912" t="n">
        <v>0.83</v>
      </c>
      <c r="I912" t="n">
        <v>16</v>
      </c>
      <c r="J912" t="n">
        <v>198.36</v>
      </c>
      <c r="K912" t="n">
        <v>53.44</v>
      </c>
      <c r="L912" t="n">
        <v>9.25</v>
      </c>
      <c r="M912" t="n">
        <v>9</v>
      </c>
      <c r="N912" t="n">
        <v>40.67</v>
      </c>
      <c r="O912" t="n">
        <v>24698.26</v>
      </c>
      <c r="P912" t="n">
        <v>182.22</v>
      </c>
      <c r="Q912" t="n">
        <v>1319.08</v>
      </c>
      <c r="R912" t="n">
        <v>74.92</v>
      </c>
      <c r="S912" t="n">
        <v>59.92</v>
      </c>
      <c r="T912" t="n">
        <v>7386.79</v>
      </c>
      <c r="U912" t="n">
        <v>0.8</v>
      </c>
      <c r="V912" t="n">
        <v>0.96</v>
      </c>
      <c r="W912" t="n">
        <v>0.2</v>
      </c>
      <c r="X912" t="n">
        <v>0.44</v>
      </c>
      <c r="Y912" t="n">
        <v>1</v>
      </c>
      <c r="Z912" t="n">
        <v>10</v>
      </c>
    </row>
    <row r="913">
      <c r="A913" t="n">
        <v>34</v>
      </c>
      <c r="B913" t="n">
        <v>95</v>
      </c>
      <c r="C913" t="inlineStr">
        <is>
          <t xml:space="preserve">CONCLUIDO	</t>
        </is>
      </c>
      <c r="D913" t="n">
        <v>4.8269</v>
      </c>
      <c r="E913" t="n">
        <v>20.72</v>
      </c>
      <c r="F913" t="n">
        <v>17.69</v>
      </c>
      <c r="G913" t="n">
        <v>70.76000000000001</v>
      </c>
      <c r="H913" t="n">
        <v>0.85</v>
      </c>
      <c r="I913" t="n">
        <v>15</v>
      </c>
      <c r="J913" t="n">
        <v>198.75</v>
      </c>
      <c r="K913" t="n">
        <v>53.44</v>
      </c>
      <c r="L913" t="n">
        <v>9.5</v>
      </c>
      <c r="M913" t="n">
        <v>3</v>
      </c>
      <c r="N913" t="n">
        <v>40.81</v>
      </c>
      <c r="O913" t="n">
        <v>24746.38</v>
      </c>
      <c r="P913" t="n">
        <v>180.78</v>
      </c>
      <c r="Q913" t="n">
        <v>1319.1</v>
      </c>
      <c r="R913" t="n">
        <v>73.65000000000001</v>
      </c>
      <c r="S913" t="n">
        <v>59.92</v>
      </c>
      <c r="T913" t="n">
        <v>6756.83</v>
      </c>
      <c r="U913" t="n">
        <v>0.8100000000000001</v>
      </c>
      <c r="V913" t="n">
        <v>0.96</v>
      </c>
      <c r="W913" t="n">
        <v>0.2</v>
      </c>
      <c r="X913" t="n">
        <v>0.41</v>
      </c>
      <c r="Y913" t="n">
        <v>1</v>
      </c>
      <c r="Z913" t="n">
        <v>10</v>
      </c>
    </row>
    <row r="914">
      <c r="A914" t="n">
        <v>35</v>
      </c>
      <c r="B914" t="n">
        <v>95</v>
      </c>
      <c r="C914" t="inlineStr">
        <is>
          <t xml:space="preserve">CONCLUIDO	</t>
        </is>
      </c>
      <c r="D914" t="n">
        <v>4.8259</v>
      </c>
      <c r="E914" t="n">
        <v>20.72</v>
      </c>
      <c r="F914" t="n">
        <v>17.69</v>
      </c>
      <c r="G914" t="n">
        <v>70.78</v>
      </c>
      <c r="H914" t="n">
        <v>0.87</v>
      </c>
      <c r="I914" t="n">
        <v>15</v>
      </c>
      <c r="J914" t="n">
        <v>199.14</v>
      </c>
      <c r="K914" t="n">
        <v>53.44</v>
      </c>
      <c r="L914" t="n">
        <v>9.75</v>
      </c>
      <c r="M914" t="n">
        <v>0</v>
      </c>
      <c r="N914" t="n">
        <v>40.95</v>
      </c>
      <c r="O914" t="n">
        <v>24794.55</v>
      </c>
      <c r="P914" t="n">
        <v>181.13</v>
      </c>
      <c r="Q914" t="n">
        <v>1319.08</v>
      </c>
      <c r="R914" t="n">
        <v>73.65000000000001</v>
      </c>
      <c r="S914" t="n">
        <v>59.92</v>
      </c>
      <c r="T914" t="n">
        <v>6754.69</v>
      </c>
      <c r="U914" t="n">
        <v>0.8100000000000001</v>
      </c>
      <c r="V914" t="n">
        <v>0.96</v>
      </c>
      <c r="W914" t="n">
        <v>0.21</v>
      </c>
      <c r="X914" t="n">
        <v>0.42</v>
      </c>
      <c r="Y914" t="n">
        <v>1</v>
      </c>
      <c r="Z914" t="n">
        <v>10</v>
      </c>
    </row>
    <row r="915">
      <c r="A915" t="n">
        <v>0</v>
      </c>
      <c r="B915" t="n">
        <v>55</v>
      </c>
      <c r="C915" t="inlineStr">
        <is>
          <t xml:space="preserve">CONCLUIDO	</t>
        </is>
      </c>
      <c r="D915" t="n">
        <v>3.654</v>
      </c>
      <c r="E915" t="n">
        <v>27.37</v>
      </c>
      <c r="F915" t="n">
        <v>21.68</v>
      </c>
      <c r="G915" t="n">
        <v>8.609999999999999</v>
      </c>
      <c r="H915" t="n">
        <v>0.15</v>
      </c>
      <c r="I915" t="n">
        <v>151</v>
      </c>
      <c r="J915" t="n">
        <v>116.05</v>
      </c>
      <c r="K915" t="n">
        <v>43.4</v>
      </c>
      <c r="L915" t="n">
        <v>1</v>
      </c>
      <c r="M915" t="n">
        <v>149</v>
      </c>
      <c r="N915" t="n">
        <v>16.65</v>
      </c>
      <c r="O915" t="n">
        <v>14546.17</v>
      </c>
      <c r="P915" t="n">
        <v>207.92</v>
      </c>
      <c r="Q915" t="n">
        <v>1319.66</v>
      </c>
      <c r="R915" t="n">
        <v>204.42</v>
      </c>
      <c r="S915" t="n">
        <v>59.92</v>
      </c>
      <c r="T915" t="n">
        <v>71460.98</v>
      </c>
      <c r="U915" t="n">
        <v>0.29</v>
      </c>
      <c r="V915" t="n">
        <v>0.78</v>
      </c>
      <c r="W915" t="n">
        <v>0.4</v>
      </c>
      <c r="X915" t="n">
        <v>4.39</v>
      </c>
      <c r="Y915" t="n">
        <v>1</v>
      </c>
      <c r="Z915" t="n">
        <v>10</v>
      </c>
    </row>
    <row r="916">
      <c r="A916" t="n">
        <v>1</v>
      </c>
      <c r="B916" t="n">
        <v>55</v>
      </c>
      <c r="C916" t="inlineStr">
        <is>
          <t xml:space="preserve">CONCLUIDO	</t>
        </is>
      </c>
      <c r="D916" t="n">
        <v>3.953</v>
      </c>
      <c r="E916" t="n">
        <v>25.3</v>
      </c>
      <c r="F916" t="n">
        <v>20.51</v>
      </c>
      <c r="G916" t="n">
        <v>10.89</v>
      </c>
      <c r="H916" t="n">
        <v>0.19</v>
      </c>
      <c r="I916" t="n">
        <v>113</v>
      </c>
      <c r="J916" t="n">
        <v>116.37</v>
      </c>
      <c r="K916" t="n">
        <v>43.4</v>
      </c>
      <c r="L916" t="n">
        <v>1.25</v>
      </c>
      <c r="M916" t="n">
        <v>111</v>
      </c>
      <c r="N916" t="n">
        <v>16.72</v>
      </c>
      <c r="O916" t="n">
        <v>14585.96</v>
      </c>
      <c r="P916" t="n">
        <v>193.99</v>
      </c>
      <c r="Q916" t="n">
        <v>1319.37</v>
      </c>
      <c r="R916" t="n">
        <v>166.16</v>
      </c>
      <c r="S916" t="n">
        <v>59.92</v>
      </c>
      <c r="T916" t="n">
        <v>52520.67</v>
      </c>
      <c r="U916" t="n">
        <v>0.36</v>
      </c>
      <c r="V916" t="n">
        <v>0.83</v>
      </c>
      <c r="W916" t="n">
        <v>0.34</v>
      </c>
      <c r="X916" t="n">
        <v>3.23</v>
      </c>
      <c r="Y916" t="n">
        <v>1</v>
      </c>
      <c r="Z916" t="n">
        <v>10</v>
      </c>
    </row>
    <row r="917">
      <c r="A917" t="n">
        <v>2</v>
      </c>
      <c r="B917" t="n">
        <v>55</v>
      </c>
      <c r="C917" t="inlineStr">
        <is>
          <t xml:space="preserve">CONCLUIDO	</t>
        </is>
      </c>
      <c r="D917" t="n">
        <v>4.1549</v>
      </c>
      <c r="E917" t="n">
        <v>24.07</v>
      </c>
      <c r="F917" t="n">
        <v>19.83</v>
      </c>
      <c r="G917" t="n">
        <v>13.22</v>
      </c>
      <c r="H917" t="n">
        <v>0.23</v>
      </c>
      <c r="I917" t="n">
        <v>90</v>
      </c>
      <c r="J917" t="n">
        <v>116.69</v>
      </c>
      <c r="K917" t="n">
        <v>43.4</v>
      </c>
      <c r="L917" t="n">
        <v>1.5</v>
      </c>
      <c r="M917" t="n">
        <v>88</v>
      </c>
      <c r="N917" t="n">
        <v>16.79</v>
      </c>
      <c r="O917" t="n">
        <v>14625.77</v>
      </c>
      <c r="P917" t="n">
        <v>184.9</v>
      </c>
      <c r="Q917" t="n">
        <v>1319.2</v>
      </c>
      <c r="R917" t="n">
        <v>143.91</v>
      </c>
      <c r="S917" t="n">
        <v>59.92</v>
      </c>
      <c r="T917" t="n">
        <v>41511.42</v>
      </c>
      <c r="U917" t="n">
        <v>0.42</v>
      </c>
      <c r="V917" t="n">
        <v>0.86</v>
      </c>
      <c r="W917" t="n">
        <v>0.31</v>
      </c>
      <c r="X917" t="n">
        <v>2.56</v>
      </c>
      <c r="Y917" t="n">
        <v>1</v>
      </c>
      <c r="Z917" t="n">
        <v>10</v>
      </c>
    </row>
    <row r="918">
      <c r="A918" t="n">
        <v>3</v>
      </c>
      <c r="B918" t="n">
        <v>55</v>
      </c>
      <c r="C918" t="inlineStr">
        <is>
          <t xml:space="preserve">CONCLUIDO	</t>
        </is>
      </c>
      <c r="D918" t="n">
        <v>4.3103</v>
      </c>
      <c r="E918" t="n">
        <v>23.2</v>
      </c>
      <c r="F918" t="n">
        <v>19.35</v>
      </c>
      <c r="G918" t="n">
        <v>15.69</v>
      </c>
      <c r="H918" t="n">
        <v>0.26</v>
      </c>
      <c r="I918" t="n">
        <v>74</v>
      </c>
      <c r="J918" t="n">
        <v>117.01</v>
      </c>
      <c r="K918" t="n">
        <v>43.4</v>
      </c>
      <c r="L918" t="n">
        <v>1.75</v>
      </c>
      <c r="M918" t="n">
        <v>72</v>
      </c>
      <c r="N918" t="n">
        <v>16.86</v>
      </c>
      <c r="O918" t="n">
        <v>14665.62</v>
      </c>
      <c r="P918" t="n">
        <v>177.49</v>
      </c>
      <c r="Q918" t="n">
        <v>1319.28</v>
      </c>
      <c r="R918" t="n">
        <v>127.98</v>
      </c>
      <c r="S918" t="n">
        <v>59.92</v>
      </c>
      <c r="T918" t="n">
        <v>33626.07</v>
      </c>
      <c r="U918" t="n">
        <v>0.47</v>
      </c>
      <c r="V918" t="n">
        <v>0.88</v>
      </c>
      <c r="W918" t="n">
        <v>0.28</v>
      </c>
      <c r="X918" t="n">
        <v>2.07</v>
      </c>
      <c r="Y918" t="n">
        <v>1</v>
      </c>
      <c r="Z918" t="n">
        <v>10</v>
      </c>
    </row>
    <row r="919">
      <c r="A919" t="n">
        <v>4</v>
      </c>
      <c r="B919" t="n">
        <v>55</v>
      </c>
      <c r="C919" t="inlineStr">
        <is>
          <t xml:space="preserve">CONCLUIDO	</t>
        </is>
      </c>
      <c r="D919" t="n">
        <v>4.4239</v>
      </c>
      <c r="E919" t="n">
        <v>22.6</v>
      </c>
      <c r="F919" t="n">
        <v>19.02</v>
      </c>
      <c r="G919" t="n">
        <v>18.11</v>
      </c>
      <c r="H919" t="n">
        <v>0.3</v>
      </c>
      <c r="I919" t="n">
        <v>63</v>
      </c>
      <c r="J919" t="n">
        <v>117.34</v>
      </c>
      <c r="K919" t="n">
        <v>43.4</v>
      </c>
      <c r="L919" t="n">
        <v>2</v>
      </c>
      <c r="M919" t="n">
        <v>61</v>
      </c>
      <c r="N919" t="n">
        <v>16.94</v>
      </c>
      <c r="O919" t="n">
        <v>14705.49</v>
      </c>
      <c r="P919" t="n">
        <v>171.95</v>
      </c>
      <c r="Q919" t="n">
        <v>1319.18</v>
      </c>
      <c r="R919" t="n">
        <v>117.04</v>
      </c>
      <c r="S919" t="n">
        <v>59.92</v>
      </c>
      <c r="T919" t="n">
        <v>28209.38</v>
      </c>
      <c r="U919" t="n">
        <v>0.51</v>
      </c>
      <c r="V919" t="n">
        <v>0.89</v>
      </c>
      <c r="W919" t="n">
        <v>0.27</v>
      </c>
      <c r="X919" t="n">
        <v>1.74</v>
      </c>
      <c r="Y919" t="n">
        <v>1</v>
      </c>
      <c r="Z919" t="n">
        <v>10</v>
      </c>
    </row>
    <row r="920">
      <c r="A920" t="n">
        <v>5</v>
      </c>
      <c r="B920" t="n">
        <v>55</v>
      </c>
      <c r="C920" t="inlineStr">
        <is>
          <t xml:space="preserve">CONCLUIDO	</t>
        </is>
      </c>
      <c r="D920" t="n">
        <v>4.5659</v>
      </c>
      <c r="E920" t="n">
        <v>21.9</v>
      </c>
      <c r="F920" t="n">
        <v>18.53</v>
      </c>
      <c r="G920" t="n">
        <v>20.59</v>
      </c>
      <c r="H920" t="n">
        <v>0.34</v>
      </c>
      <c r="I920" t="n">
        <v>54</v>
      </c>
      <c r="J920" t="n">
        <v>117.66</v>
      </c>
      <c r="K920" t="n">
        <v>43.4</v>
      </c>
      <c r="L920" t="n">
        <v>2.25</v>
      </c>
      <c r="M920" t="n">
        <v>52</v>
      </c>
      <c r="N920" t="n">
        <v>17.01</v>
      </c>
      <c r="O920" t="n">
        <v>14745.39</v>
      </c>
      <c r="P920" t="n">
        <v>163.87</v>
      </c>
      <c r="Q920" t="n">
        <v>1319.11</v>
      </c>
      <c r="R920" t="n">
        <v>100.89</v>
      </c>
      <c r="S920" t="n">
        <v>59.92</v>
      </c>
      <c r="T920" t="n">
        <v>20180.63</v>
      </c>
      <c r="U920" t="n">
        <v>0.59</v>
      </c>
      <c r="V920" t="n">
        <v>0.92</v>
      </c>
      <c r="W920" t="n">
        <v>0.24</v>
      </c>
      <c r="X920" t="n">
        <v>1.25</v>
      </c>
      <c r="Y920" t="n">
        <v>1</v>
      </c>
      <c r="Z920" t="n">
        <v>10</v>
      </c>
    </row>
    <row r="921">
      <c r="A921" t="n">
        <v>6</v>
      </c>
      <c r="B921" t="n">
        <v>55</v>
      </c>
      <c r="C921" t="inlineStr">
        <is>
          <t xml:space="preserve">CONCLUIDO	</t>
        </is>
      </c>
      <c r="D921" t="n">
        <v>4.5526</v>
      </c>
      <c r="E921" t="n">
        <v>21.97</v>
      </c>
      <c r="F921" t="n">
        <v>18.73</v>
      </c>
      <c r="G921" t="n">
        <v>23.42</v>
      </c>
      <c r="H921" t="n">
        <v>0.37</v>
      </c>
      <c r="I921" t="n">
        <v>48</v>
      </c>
      <c r="J921" t="n">
        <v>117.98</v>
      </c>
      <c r="K921" t="n">
        <v>43.4</v>
      </c>
      <c r="L921" t="n">
        <v>2.5</v>
      </c>
      <c r="M921" t="n">
        <v>46</v>
      </c>
      <c r="N921" t="n">
        <v>17.08</v>
      </c>
      <c r="O921" t="n">
        <v>14785.31</v>
      </c>
      <c r="P921" t="n">
        <v>163.73</v>
      </c>
      <c r="Q921" t="n">
        <v>1319.11</v>
      </c>
      <c r="R921" t="n">
        <v>108.39</v>
      </c>
      <c r="S921" t="n">
        <v>59.92</v>
      </c>
      <c r="T921" t="n">
        <v>23961.72</v>
      </c>
      <c r="U921" t="n">
        <v>0.55</v>
      </c>
      <c r="V921" t="n">
        <v>0.91</v>
      </c>
      <c r="W921" t="n">
        <v>0.25</v>
      </c>
      <c r="X921" t="n">
        <v>1.46</v>
      </c>
      <c r="Y921" t="n">
        <v>1</v>
      </c>
      <c r="Z921" t="n">
        <v>10</v>
      </c>
    </row>
    <row r="922">
      <c r="A922" t="n">
        <v>7</v>
      </c>
      <c r="B922" t="n">
        <v>55</v>
      </c>
      <c r="C922" t="inlineStr">
        <is>
          <t xml:space="preserve">CONCLUIDO	</t>
        </is>
      </c>
      <c r="D922" t="n">
        <v>4.6214</v>
      </c>
      <c r="E922" t="n">
        <v>21.64</v>
      </c>
      <c r="F922" t="n">
        <v>18.53</v>
      </c>
      <c r="G922" t="n">
        <v>25.85</v>
      </c>
      <c r="H922" t="n">
        <v>0.41</v>
      </c>
      <c r="I922" t="n">
        <v>43</v>
      </c>
      <c r="J922" t="n">
        <v>118.31</v>
      </c>
      <c r="K922" t="n">
        <v>43.4</v>
      </c>
      <c r="L922" t="n">
        <v>2.75</v>
      </c>
      <c r="M922" t="n">
        <v>41</v>
      </c>
      <c r="N922" t="n">
        <v>17.16</v>
      </c>
      <c r="O922" t="n">
        <v>14825.26</v>
      </c>
      <c r="P922" t="n">
        <v>158.85</v>
      </c>
      <c r="Q922" t="n">
        <v>1319.18</v>
      </c>
      <c r="R922" t="n">
        <v>101.53</v>
      </c>
      <c r="S922" t="n">
        <v>59.92</v>
      </c>
      <c r="T922" t="n">
        <v>20554.46</v>
      </c>
      <c r="U922" t="n">
        <v>0.59</v>
      </c>
      <c r="V922" t="n">
        <v>0.92</v>
      </c>
      <c r="W922" t="n">
        <v>0.23</v>
      </c>
      <c r="X922" t="n">
        <v>1.25</v>
      </c>
      <c r="Y922" t="n">
        <v>1</v>
      </c>
      <c r="Z922" t="n">
        <v>10</v>
      </c>
    </row>
    <row r="923">
      <c r="A923" t="n">
        <v>8</v>
      </c>
      <c r="B923" t="n">
        <v>55</v>
      </c>
      <c r="C923" t="inlineStr">
        <is>
          <t xml:space="preserve">CONCLUIDO	</t>
        </is>
      </c>
      <c r="D923" t="n">
        <v>4.6858</v>
      </c>
      <c r="E923" t="n">
        <v>21.34</v>
      </c>
      <c r="F923" t="n">
        <v>18.35</v>
      </c>
      <c r="G923" t="n">
        <v>28.97</v>
      </c>
      <c r="H923" t="n">
        <v>0.45</v>
      </c>
      <c r="I923" t="n">
        <v>38</v>
      </c>
      <c r="J923" t="n">
        <v>118.63</v>
      </c>
      <c r="K923" t="n">
        <v>43.4</v>
      </c>
      <c r="L923" t="n">
        <v>3</v>
      </c>
      <c r="M923" t="n">
        <v>36</v>
      </c>
      <c r="N923" t="n">
        <v>17.23</v>
      </c>
      <c r="O923" t="n">
        <v>14865.24</v>
      </c>
      <c r="P923" t="n">
        <v>154.46</v>
      </c>
      <c r="Q923" t="n">
        <v>1319.18</v>
      </c>
      <c r="R923" t="n">
        <v>95.37</v>
      </c>
      <c r="S923" t="n">
        <v>59.92</v>
      </c>
      <c r="T923" t="n">
        <v>17498.93</v>
      </c>
      <c r="U923" t="n">
        <v>0.63</v>
      </c>
      <c r="V923" t="n">
        <v>0.93</v>
      </c>
      <c r="W923" t="n">
        <v>0.23</v>
      </c>
      <c r="X923" t="n">
        <v>1.07</v>
      </c>
      <c r="Y923" t="n">
        <v>1</v>
      </c>
      <c r="Z923" t="n">
        <v>10</v>
      </c>
    </row>
    <row r="924">
      <c r="A924" t="n">
        <v>9</v>
      </c>
      <c r="B924" t="n">
        <v>55</v>
      </c>
      <c r="C924" t="inlineStr">
        <is>
          <t xml:space="preserve">CONCLUIDO	</t>
        </is>
      </c>
      <c r="D924" t="n">
        <v>4.7197</v>
      </c>
      <c r="E924" t="n">
        <v>21.19</v>
      </c>
      <c r="F924" t="n">
        <v>18.27</v>
      </c>
      <c r="G924" t="n">
        <v>31.32</v>
      </c>
      <c r="H924" t="n">
        <v>0.48</v>
      </c>
      <c r="I924" t="n">
        <v>35</v>
      </c>
      <c r="J924" t="n">
        <v>118.96</v>
      </c>
      <c r="K924" t="n">
        <v>43.4</v>
      </c>
      <c r="L924" t="n">
        <v>3.25</v>
      </c>
      <c r="M924" t="n">
        <v>33</v>
      </c>
      <c r="N924" t="n">
        <v>17.31</v>
      </c>
      <c r="O924" t="n">
        <v>14905.25</v>
      </c>
      <c r="P924" t="n">
        <v>150.44</v>
      </c>
      <c r="Q924" t="n">
        <v>1319.14</v>
      </c>
      <c r="R924" t="n">
        <v>92.98999999999999</v>
      </c>
      <c r="S924" t="n">
        <v>59.92</v>
      </c>
      <c r="T924" t="n">
        <v>16326.11</v>
      </c>
      <c r="U924" t="n">
        <v>0.64</v>
      </c>
      <c r="V924" t="n">
        <v>0.93</v>
      </c>
      <c r="W924" t="n">
        <v>0.22</v>
      </c>
      <c r="X924" t="n">
        <v>0.99</v>
      </c>
      <c r="Y924" t="n">
        <v>1</v>
      </c>
      <c r="Z924" t="n">
        <v>10</v>
      </c>
    </row>
    <row r="925">
      <c r="A925" t="n">
        <v>10</v>
      </c>
      <c r="B925" t="n">
        <v>55</v>
      </c>
      <c r="C925" t="inlineStr">
        <is>
          <t xml:space="preserve">CONCLUIDO	</t>
        </is>
      </c>
      <c r="D925" t="n">
        <v>4.774</v>
      </c>
      <c r="E925" t="n">
        <v>20.95</v>
      </c>
      <c r="F925" t="n">
        <v>18.12</v>
      </c>
      <c r="G925" t="n">
        <v>35.08</v>
      </c>
      <c r="H925" t="n">
        <v>0.52</v>
      </c>
      <c r="I925" t="n">
        <v>31</v>
      </c>
      <c r="J925" t="n">
        <v>119.28</v>
      </c>
      <c r="K925" t="n">
        <v>43.4</v>
      </c>
      <c r="L925" t="n">
        <v>3.5</v>
      </c>
      <c r="M925" t="n">
        <v>29</v>
      </c>
      <c r="N925" t="n">
        <v>17.38</v>
      </c>
      <c r="O925" t="n">
        <v>14945.29</v>
      </c>
      <c r="P925" t="n">
        <v>145.81</v>
      </c>
      <c r="Q925" t="n">
        <v>1319.15</v>
      </c>
      <c r="R925" t="n">
        <v>88.16</v>
      </c>
      <c r="S925" t="n">
        <v>59.92</v>
      </c>
      <c r="T925" t="n">
        <v>13932.13</v>
      </c>
      <c r="U925" t="n">
        <v>0.68</v>
      </c>
      <c r="V925" t="n">
        <v>0.9399999999999999</v>
      </c>
      <c r="W925" t="n">
        <v>0.21</v>
      </c>
      <c r="X925" t="n">
        <v>0.84</v>
      </c>
      <c r="Y925" t="n">
        <v>1</v>
      </c>
      <c r="Z925" t="n">
        <v>10</v>
      </c>
    </row>
    <row r="926">
      <c r="A926" t="n">
        <v>11</v>
      </c>
      <c r="B926" t="n">
        <v>55</v>
      </c>
      <c r="C926" t="inlineStr">
        <is>
          <t xml:space="preserve">CONCLUIDO	</t>
        </is>
      </c>
      <c r="D926" t="n">
        <v>4.7986</v>
      </c>
      <c r="E926" t="n">
        <v>20.84</v>
      </c>
      <c r="F926" t="n">
        <v>18.06</v>
      </c>
      <c r="G926" t="n">
        <v>37.37</v>
      </c>
      <c r="H926" t="n">
        <v>0.55</v>
      </c>
      <c r="I926" t="n">
        <v>29</v>
      </c>
      <c r="J926" t="n">
        <v>119.61</v>
      </c>
      <c r="K926" t="n">
        <v>43.4</v>
      </c>
      <c r="L926" t="n">
        <v>3.75</v>
      </c>
      <c r="M926" t="n">
        <v>26</v>
      </c>
      <c r="N926" t="n">
        <v>17.46</v>
      </c>
      <c r="O926" t="n">
        <v>14985.35</v>
      </c>
      <c r="P926" t="n">
        <v>142.22</v>
      </c>
      <c r="Q926" t="n">
        <v>1319.15</v>
      </c>
      <c r="R926" t="n">
        <v>86.17</v>
      </c>
      <c r="S926" t="n">
        <v>59.92</v>
      </c>
      <c r="T926" t="n">
        <v>12945.39</v>
      </c>
      <c r="U926" t="n">
        <v>0.7</v>
      </c>
      <c r="V926" t="n">
        <v>0.9399999999999999</v>
      </c>
      <c r="W926" t="n">
        <v>0.21</v>
      </c>
      <c r="X926" t="n">
        <v>0.78</v>
      </c>
      <c r="Y926" t="n">
        <v>1</v>
      </c>
      <c r="Z926" t="n">
        <v>10</v>
      </c>
    </row>
    <row r="927">
      <c r="A927" t="n">
        <v>12</v>
      </c>
      <c r="B927" t="n">
        <v>55</v>
      </c>
      <c r="C927" t="inlineStr">
        <is>
          <t xml:space="preserve">CONCLUIDO	</t>
        </is>
      </c>
      <c r="D927" t="n">
        <v>4.8204</v>
      </c>
      <c r="E927" t="n">
        <v>20.74</v>
      </c>
      <c r="F927" t="n">
        <v>18.02</v>
      </c>
      <c r="G927" t="n">
        <v>40.04</v>
      </c>
      <c r="H927" t="n">
        <v>0.59</v>
      </c>
      <c r="I927" t="n">
        <v>27</v>
      </c>
      <c r="J927" t="n">
        <v>119.93</v>
      </c>
      <c r="K927" t="n">
        <v>43.4</v>
      </c>
      <c r="L927" t="n">
        <v>4</v>
      </c>
      <c r="M927" t="n">
        <v>19</v>
      </c>
      <c r="N927" t="n">
        <v>17.53</v>
      </c>
      <c r="O927" t="n">
        <v>15025.44</v>
      </c>
      <c r="P927" t="n">
        <v>138.75</v>
      </c>
      <c r="Q927" t="n">
        <v>1319.25</v>
      </c>
      <c r="R927" t="n">
        <v>84.84</v>
      </c>
      <c r="S927" t="n">
        <v>59.92</v>
      </c>
      <c r="T927" t="n">
        <v>12289.67</v>
      </c>
      <c r="U927" t="n">
        <v>0.71</v>
      </c>
      <c r="V927" t="n">
        <v>0.9399999999999999</v>
      </c>
      <c r="W927" t="n">
        <v>0.2</v>
      </c>
      <c r="X927" t="n">
        <v>0.74</v>
      </c>
      <c r="Y927" t="n">
        <v>1</v>
      </c>
      <c r="Z927" t="n">
        <v>10</v>
      </c>
    </row>
    <row r="928">
      <c r="A928" t="n">
        <v>13</v>
      </c>
      <c r="B928" t="n">
        <v>55</v>
      </c>
      <c r="C928" t="inlineStr">
        <is>
          <t xml:space="preserve">CONCLUIDO	</t>
        </is>
      </c>
      <c r="D928" t="n">
        <v>4.8235</v>
      </c>
      <c r="E928" t="n">
        <v>20.73</v>
      </c>
      <c r="F928" t="n">
        <v>18.03</v>
      </c>
      <c r="G928" t="n">
        <v>41.6</v>
      </c>
      <c r="H928" t="n">
        <v>0.62</v>
      </c>
      <c r="I928" t="n">
        <v>26</v>
      </c>
      <c r="J928" t="n">
        <v>120.26</v>
      </c>
      <c r="K928" t="n">
        <v>43.4</v>
      </c>
      <c r="L928" t="n">
        <v>4.25</v>
      </c>
      <c r="M928" t="n">
        <v>5</v>
      </c>
      <c r="N928" t="n">
        <v>17.61</v>
      </c>
      <c r="O928" t="n">
        <v>15065.56</v>
      </c>
      <c r="P928" t="n">
        <v>137.21</v>
      </c>
      <c r="Q928" t="n">
        <v>1319.17</v>
      </c>
      <c r="R928" t="n">
        <v>84.16</v>
      </c>
      <c r="S928" t="n">
        <v>59.92</v>
      </c>
      <c r="T928" t="n">
        <v>11957.2</v>
      </c>
      <c r="U928" t="n">
        <v>0.71</v>
      </c>
      <c r="V928" t="n">
        <v>0.9399999999999999</v>
      </c>
      <c r="W928" t="n">
        <v>0.23</v>
      </c>
      <c r="X928" t="n">
        <v>0.75</v>
      </c>
      <c r="Y928" t="n">
        <v>1</v>
      </c>
      <c r="Z928" t="n">
        <v>10</v>
      </c>
    </row>
    <row r="929">
      <c r="A929" t="n">
        <v>14</v>
      </c>
      <c r="B929" t="n">
        <v>55</v>
      </c>
      <c r="C929" t="inlineStr">
        <is>
          <t xml:space="preserve">CONCLUIDO	</t>
        </is>
      </c>
      <c r="D929" t="n">
        <v>4.8381</v>
      </c>
      <c r="E929" t="n">
        <v>20.67</v>
      </c>
      <c r="F929" t="n">
        <v>17.99</v>
      </c>
      <c r="G929" t="n">
        <v>43.17</v>
      </c>
      <c r="H929" t="n">
        <v>0.66</v>
      </c>
      <c r="I929" t="n">
        <v>25</v>
      </c>
      <c r="J929" t="n">
        <v>120.58</v>
      </c>
      <c r="K929" t="n">
        <v>43.4</v>
      </c>
      <c r="L929" t="n">
        <v>4.5</v>
      </c>
      <c r="M929" t="n">
        <v>0</v>
      </c>
      <c r="N929" t="n">
        <v>17.68</v>
      </c>
      <c r="O929" t="n">
        <v>15105.7</v>
      </c>
      <c r="P929" t="n">
        <v>137.08</v>
      </c>
      <c r="Q929" t="n">
        <v>1319.1</v>
      </c>
      <c r="R929" t="n">
        <v>82.7</v>
      </c>
      <c r="S929" t="n">
        <v>59.92</v>
      </c>
      <c r="T929" t="n">
        <v>11228.32</v>
      </c>
      <c r="U929" t="n">
        <v>0.72</v>
      </c>
      <c r="V929" t="n">
        <v>0.9399999999999999</v>
      </c>
      <c r="W929" t="n">
        <v>0.24</v>
      </c>
      <c r="X929" t="n">
        <v>0.71</v>
      </c>
      <c r="Y929" t="n">
        <v>1</v>
      </c>
      <c r="Z92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INDEX(resultados!$A$2:$ZZ$929, 1, MATCH($B$1, resultados!$A$1:$ZZ$1, 0))</f>
        <v/>
      </c>
      <c r="B7">
        <f>INDEX(resultados!$A$2:$ZZ$929, 1, MATCH($B$2, resultados!$A$1:$ZZ$1, 0))</f>
        <v/>
      </c>
      <c r="C7">
        <f>INDEX(resultados!$A$2:$ZZ$929, 1, MATCH($B$3, resultados!$A$1:$ZZ$1, 0))</f>
        <v/>
      </c>
    </row>
    <row r="8">
      <c r="A8">
        <f>INDEX(resultados!$A$2:$ZZ$929, 2, MATCH($B$1, resultados!$A$1:$ZZ$1, 0))</f>
        <v/>
      </c>
      <c r="B8">
        <f>INDEX(resultados!$A$2:$ZZ$929, 2, MATCH($B$2, resultados!$A$1:$ZZ$1, 0))</f>
        <v/>
      </c>
      <c r="C8">
        <f>INDEX(resultados!$A$2:$ZZ$929, 2, MATCH($B$3, resultados!$A$1:$ZZ$1, 0))</f>
        <v/>
      </c>
    </row>
    <row r="9">
      <c r="A9">
        <f>INDEX(resultados!$A$2:$ZZ$929, 3, MATCH($B$1, resultados!$A$1:$ZZ$1, 0))</f>
        <v/>
      </c>
      <c r="B9">
        <f>INDEX(resultados!$A$2:$ZZ$929, 3, MATCH($B$2, resultados!$A$1:$ZZ$1, 0))</f>
        <v/>
      </c>
      <c r="C9">
        <f>INDEX(resultados!$A$2:$ZZ$929, 3, MATCH($B$3, resultados!$A$1:$ZZ$1, 0))</f>
        <v/>
      </c>
    </row>
    <row r="10">
      <c r="A10">
        <f>INDEX(resultados!$A$2:$ZZ$929, 4, MATCH($B$1, resultados!$A$1:$ZZ$1, 0))</f>
        <v/>
      </c>
      <c r="B10">
        <f>INDEX(resultados!$A$2:$ZZ$929, 4, MATCH($B$2, resultados!$A$1:$ZZ$1, 0))</f>
        <v/>
      </c>
      <c r="C10">
        <f>INDEX(resultados!$A$2:$ZZ$929, 4, MATCH($B$3, resultados!$A$1:$ZZ$1, 0))</f>
        <v/>
      </c>
    </row>
    <row r="11">
      <c r="A11">
        <f>INDEX(resultados!$A$2:$ZZ$929, 5, MATCH($B$1, resultados!$A$1:$ZZ$1, 0))</f>
        <v/>
      </c>
      <c r="B11">
        <f>INDEX(resultados!$A$2:$ZZ$929, 5, MATCH($B$2, resultados!$A$1:$ZZ$1, 0))</f>
        <v/>
      </c>
      <c r="C11">
        <f>INDEX(resultados!$A$2:$ZZ$929, 5, MATCH($B$3, resultados!$A$1:$ZZ$1, 0))</f>
        <v/>
      </c>
    </row>
    <row r="12">
      <c r="A12">
        <f>INDEX(resultados!$A$2:$ZZ$929, 6, MATCH($B$1, resultados!$A$1:$ZZ$1, 0))</f>
        <v/>
      </c>
      <c r="B12">
        <f>INDEX(resultados!$A$2:$ZZ$929, 6, MATCH($B$2, resultados!$A$1:$ZZ$1, 0))</f>
        <v/>
      </c>
      <c r="C12">
        <f>INDEX(resultados!$A$2:$ZZ$929, 6, MATCH($B$3, resultados!$A$1:$ZZ$1, 0))</f>
        <v/>
      </c>
    </row>
    <row r="13">
      <c r="A13">
        <f>INDEX(resultados!$A$2:$ZZ$929, 7, MATCH($B$1, resultados!$A$1:$ZZ$1, 0))</f>
        <v/>
      </c>
      <c r="B13">
        <f>INDEX(resultados!$A$2:$ZZ$929, 7, MATCH($B$2, resultados!$A$1:$ZZ$1, 0))</f>
        <v/>
      </c>
      <c r="C13">
        <f>INDEX(resultados!$A$2:$ZZ$929, 7, MATCH($B$3, resultados!$A$1:$ZZ$1, 0))</f>
        <v/>
      </c>
    </row>
    <row r="14">
      <c r="A14">
        <f>INDEX(resultados!$A$2:$ZZ$929, 8, MATCH($B$1, resultados!$A$1:$ZZ$1, 0))</f>
        <v/>
      </c>
      <c r="B14">
        <f>INDEX(resultados!$A$2:$ZZ$929, 8, MATCH($B$2, resultados!$A$1:$ZZ$1, 0))</f>
        <v/>
      </c>
      <c r="C14">
        <f>INDEX(resultados!$A$2:$ZZ$929, 8, MATCH($B$3, resultados!$A$1:$ZZ$1, 0))</f>
        <v/>
      </c>
    </row>
    <row r="15">
      <c r="A15">
        <f>INDEX(resultados!$A$2:$ZZ$929, 9, MATCH($B$1, resultados!$A$1:$ZZ$1, 0))</f>
        <v/>
      </c>
      <c r="B15">
        <f>INDEX(resultados!$A$2:$ZZ$929, 9, MATCH($B$2, resultados!$A$1:$ZZ$1, 0))</f>
        <v/>
      </c>
      <c r="C15">
        <f>INDEX(resultados!$A$2:$ZZ$929, 9, MATCH($B$3, resultados!$A$1:$ZZ$1, 0))</f>
        <v/>
      </c>
    </row>
    <row r="16">
      <c r="A16">
        <f>INDEX(resultados!$A$2:$ZZ$929, 10, MATCH($B$1, resultados!$A$1:$ZZ$1, 0))</f>
        <v/>
      </c>
      <c r="B16">
        <f>INDEX(resultados!$A$2:$ZZ$929, 10, MATCH($B$2, resultados!$A$1:$ZZ$1, 0))</f>
        <v/>
      </c>
      <c r="C16">
        <f>INDEX(resultados!$A$2:$ZZ$929, 10, MATCH($B$3, resultados!$A$1:$ZZ$1, 0))</f>
        <v/>
      </c>
    </row>
    <row r="17">
      <c r="A17">
        <f>INDEX(resultados!$A$2:$ZZ$929, 11, MATCH($B$1, resultados!$A$1:$ZZ$1, 0))</f>
        <v/>
      </c>
      <c r="B17">
        <f>INDEX(resultados!$A$2:$ZZ$929, 11, MATCH($B$2, resultados!$A$1:$ZZ$1, 0))</f>
        <v/>
      </c>
      <c r="C17">
        <f>INDEX(resultados!$A$2:$ZZ$929, 11, MATCH($B$3, resultados!$A$1:$ZZ$1, 0))</f>
        <v/>
      </c>
    </row>
    <row r="18">
      <c r="A18">
        <f>INDEX(resultados!$A$2:$ZZ$929, 12, MATCH($B$1, resultados!$A$1:$ZZ$1, 0))</f>
        <v/>
      </c>
      <c r="B18">
        <f>INDEX(resultados!$A$2:$ZZ$929, 12, MATCH($B$2, resultados!$A$1:$ZZ$1, 0))</f>
        <v/>
      </c>
      <c r="C18">
        <f>INDEX(resultados!$A$2:$ZZ$929, 12, MATCH($B$3, resultados!$A$1:$ZZ$1, 0))</f>
        <v/>
      </c>
    </row>
    <row r="19">
      <c r="A19">
        <f>INDEX(resultados!$A$2:$ZZ$929, 13, MATCH($B$1, resultados!$A$1:$ZZ$1, 0))</f>
        <v/>
      </c>
      <c r="B19">
        <f>INDEX(resultados!$A$2:$ZZ$929, 13, MATCH($B$2, resultados!$A$1:$ZZ$1, 0))</f>
        <v/>
      </c>
      <c r="C19">
        <f>INDEX(resultados!$A$2:$ZZ$929, 13, MATCH($B$3, resultados!$A$1:$ZZ$1, 0))</f>
        <v/>
      </c>
    </row>
    <row r="20">
      <c r="A20">
        <f>INDEX(resultados!$A$2:$ZZ$929, 14, MATCH($B$1, resultados!$A$1:$ZZ$1, 0))</f>
        <v/>
      </c>
      <c r="B20">
        <f>INDEX(resultados!$A$2:$ZZ$929, 14, MATCH($B$2, resultados!$A$1:$ZZ$1, 0))</f>
        <v/>
      </c>
      <c r="C20">
        <f>INDEX(resultados!$A$2:$ZZ$929, 14, MATCH($B$3, resultados!$A$1:$ZZ$1, 0))</f>
        <v/>
      </c>
    </row>
    <row r="21">
      <c r="A21">
        <f>INDEX(resultados!$A$2:$ZZ$929, 15, MATCH($B$1, resultados!$A$1:$ZZ$1, 0))</f>
        <v/>
      </c>
      <c r="B21">
        <f>INDEX(resultados!$A$2:$ZZ$929, 15, MATCH($B$2, resultados!$A$1:$ZZ$1, 0))</f>
        <v/>
      </c>
      <c r="C21">
        <f>INDEX(resultados!$A$2:$ZZ$929, 15, MATCH($B$3, resultados!$A$1:$ZZ$1, 0))</f>
        <v/>
      </c>
    </row>
    <row r="22">
      <c r="A22">
        <f>INDEX(resultados!$A$2:$ZZ$929, 16, MATCH($B$1, resultados!$A$1:$ZZ$1, 0))</f>
        <v/>
      </c>
      <c r="B22">
        <f>INDEX(resultados!$A$2:$ZZ$929, 16, MATCH($B$2, resultados!$A$1:$ZZ$1, 0))</f>
        <v/>
      </c>
      <c r="C22">
        <f>INDEX(resultados!$A$2:$ZZ$929, 16, MATCH($B$3, resultados!$A$1:$ZZ$1, 0))</f>
        <v/>
      </c>
    </row>
    <row r="23">
      <c r="A23">
        <f>INDEX(resultados!$A$2:$ZZ$929, 17, MATCH($B$1, resultados!$A$1:$ZZ$1, 0))</f>
        <v/>
      </c>
      <c r="B23">
        <f>INDEX(resultados!$A$2:$ZZ$929, 17, MATCH($B$2, resultados!$A$1:$ZZ$1, 0))</f>
        <v/>
      </c>
      <c r="C23">
        <f>INDEX(resultados!$A$2:$ZZ$929, 17, MATCH($B$3, resultados!$A$1:$ZZ$1, 0))</f>
        <v/>
      </c>
    </row>
    <row r="24">
      <c r="A24">
        <f>INDEX(resultados!$A$2:$ZZ$929, 18, MATCH($B$1, resultados!$A$1:$ZZ$1, 0))</f>
        <v/>
      </c>
      <c r="B24">
        <f>INDEX(resultados!$A$2:$ZZ$929, 18, MATCH($B$2, resultados!$A$1:$ZZ$1, 0))</f>
        <v/>
      </c>
      <c r="C24">
        <f>INDEX(resultados!$A$2:$ZZ$929, 18, MATCH($B$3, resultados!$A$1:$ZZ$1, 0))</f>
        <v/>
      </c>
    </row>
    <row r="25">
      <c r="A25">
        <f>INDEX(resultados!$A$2:$ZZ$929, 19, MATCH($B$1, resultados!$A$1:$ZZ$1, 0))</f>
        <v/>
      </c>
      <c r="B25">
        <f>INDEX(resultados!$A$2:$ZZ$929, 19, MATCH($B$2, resultados!$A$1:$ZZ$1, 0))</f>
        <v/>
      </c>
      <c r="C25">
        <f>INDEX(resultados!$A$2:$ZZ$929, 19, MATCH($B$3, resultados!$A$1:$ZZ$1, 0))</f>
        <v/>
      </c>
    </row>
    <row r="26">
      <c r="A26">
        <f>INDEX(resultados!$A$2:$ZZ$929, 20, MATCH($B$1, resultados!$A$1:$ZZ$1, 0))</f>
        <v/>
      </c>
      <c r="B26">
        <f>INDEX(resultados!$A$2:$ZZ$929, 20, MATCH($B$2, resultados!$A$1:$ZZ$1, 0))</f>
        <v/>
      </c>
      <c r="C26">
        <f>INDEX(resultados!$A$2:$ZZ$929, 20, MATCH($B$3, resultados!$A$1:$ZZ$1, 0))</f>
        <v/>
      </c>
    </row>
    <row r="27">
      <c r="A27">
        <f>INDEX(resultados!$A$2:$ZZ$929, 21, MATCH($B$1, resultados!$A$1:$ZZ$1, 0))</f>
        <v/>
      </c>
      <c r="B27">
        <f>INDEX(resultados!$A$2:$ZZ$929, 21, MATCH($B$2, resultados!$A$1:$ZZ$1, 0))</f>
        <v/>
      </c>
      <c r="C27">
        <f>INDEX(resultados!$A$2:$ZZ$929, 21, MATCH($B$3, resultados!$A$1:$ZZ$1, 0))</f>
        <v/>
      </c>
    </row>
    <row r="28">
      <c r="A28">
        <f>INDEX(resultados!$A$2:$ZZ$929, 22, MATCH($B$1, resultados!$A$1:$ZZ$1, 0))</f>
        <v/>
      </c>
      <c r="B28">
        <f>INDEX(resultados!$A$2:$ZZ$929, 22, MATCH($B$2, resultados!$A$1:$ZZ$1, 0))</f>
        <v/>
      </c>
      <c r="C28">
        <f>INDEX(resultados!$A$2:$ZZ$929, 22, MATCH($B$3, resultados!$A$1:$ZZ$1, 0))</f>
        <v/>
      </c>
    </row>
    <row r="29">
      <c r="A29">
        <f>INDEX(resultados!$A$2:$ZZ$929, 23, MATCH($B$1, resultados!$A$1:$ZZ$1, 0))</f>
        <v/>
      </c>
      <c r="B29">
        <f>INDEX(resultados!$A$2:$ZZ$929, 23, MATCH($B$2, resultados!$A$1:$ZZ$1, 0))</f>
        <v/>
      </c>
      <c r="C29">
        <f>INDEX(resultados!$A$2:$ZZ$929, 23, MATCH($B$3, resultados!$A$1:$ZZ$1, 0))</f>
        <v/>
      </c>
    </row>
    <row r="30">
      <c r="A30">
        <f>INDEX(resultados!$A$2:$ZZ$929, 24, MATCH($B$1, resultados!$A$1:$ZZ$1, 0))</f>
        <v/>
      </c>
      <c r="B30">
        <f>INDEX(resultados!$A$2:$ZZ$929, 24, MATCH($B$2, resultados!$A$1:$ZZ$1, 0))</f>
        <v/>
      </c>
      <c r="C30">
        <f>INDEX(resultados!$A$2:$ZZ$929, 24, MATCH($B$3, resultados!$A$1:$ZZ$1, 0))</f>
        <v/>
      </c>
    </row>
    <row r="31">
      <c r="A31">
        <f>INDEX(resultados!$A$2:$ZZ$929, 25, MATCH($B$1, resultados!$A$1:$ZZ$1, 0))</f>
        <v/>
      </c>
      <c r="B31">
        <f>INDEX(resultados!$A$2:$ZZ$929, 25, MATCH($B$2, resultados!$A$1:$ZZ$1, 0))</f>
        <v/>
      </c>
      <c r="C31">
        <f>INDEX(resultados!$A$2:$ZZ$929, 25, MATCH($B$3, resultados!$A$1:$ZZ$1, 0))</f>
        <v/>
      </c>
    </row>
    <row r="32">
      <c r="A32">
        <f>INDEX(resultados!$A$2:$ZZ$929, 26, MATCH($B$1, resultados!$A$1:$ZZ$1, 0))</f>
        <v/>
      </c>
      <c r="B32">
        <f>INDEX(resultados!$A$2:$ZZ$929, 26, MATCH($B$2, resultados!$A$1:$ZZ$1, 0))</f>
        <v/>
      </c>
      <c r="C32">
        <f>INDEX(resultados!$A$2:$ZZ$929, 26, MATCH($B$3, resultados!$A$1:$ZZ$1, 0))</f>
        <v/>
      </c>
    </row>
    <row r="33">
      <c r="A33">
        <f>INDEX(resultados!$A$2:$ZZ$929, 27, MATCH($B$1, resultados!$A$1:$ZZ$1, 0))</f>
        <v/>
      </c>
      <c r="B33">
        <f>INDEX(resultados!$A$2:$ZZ$929, 27, MATCH($B$2, resultados!$A$1:$ZZ$1, 0))</f>
        <v/>
      </c>
      <c r="C33">
        <f>INDEX(resultados!$A$2:$ZZ$929, 27, MATCH($B$3, resultados!$A$1:$ZZ$1, 0))</f>
        <v/>
      </c>
    </row>
    <row r="34">
      <c r="A34">
        <f>INDEX(resultados!$A$2:$ZZ$929, 28, MATCH($B$1, resultados!$A$1:$ZZ$1, 0))</f>
        <v/>
      </c>
      <c r="B34">
        <f>INDEX(resultados!$A$2:$ZZ$929, 28, MATCH($B$2, resultados!$A$1:$ZZ$1, 0))</f>
        <v/>
      </c>
      <c r="C34">
        <f>INDEX(resultados!$A$2:$ZZ$929, 28, MATCH($B$3, resultados!$A$1:$ZZ$1, 0))</f>
        <v/>
      </c>
    </row>
    <row r="35">
      <c r="A35">
        <f>INDEX(resultados!$A$2:$ZZ$929, 29, MATCH($B$1, resultados!$A$1:$ZZ$1, 0))</f>
        <v/>
      </c>
      <c r="B35">
        <f>INDEX(resultados!$A$2:$ZZ$929, 29, MATCH($B$2, resultados!$A$1:$ZZ$1, 0))</f>
        <v/>
      </c>
      <c r="C35">
        <f>INDEX(resultados!$A$2:$ZZ$929, 29, MATCH($B$3, resultados!$A$1:$ZZ$1, 0))</f>
        <v/>
      </c>
    </row>
    <row r="36">
      <c r="A36">
        <f>INDEX(resultados!$A$2:$ZZ$929, 30, MATCH($B$1, resultados!$A$1:$ZZ$1, 0))</f>
        <v/>
      </c>
      <c r="B36">
        <f>INDEX(resultados!$A$2:$ZZ$929, 30, MATCH($B$2, resultados!$A$1:$ZZ$1, 0))</f>
        <v/>
      </c>
      <c r="C36">
        <f>INDEX(resultados!$A$2:$ZZ$929, 30, MATCH($B$3, resultados!$A$1:$ZZ$1, 0))</f>
        <v/>
      </c>
    </row>
    <row r="37">
      <c r="A37">
        <f>INDEX(resultados!$A$2:$ZZ$929, 31, MATCH($B$1, resultados!$A$1:$ZZ$1, 0))</f>
        <v/>
      </c>
      <c r="B37">
        <f>INDEX(resultados!$A$2:$ZZ$929, 31, MATCH($B$2, resultados!$A$1:$ZZ$1, 0))</f>
        <v/>
      </c>
      <c r="C37">
        <f>INDEX(resultados!$A$2:$ZZ$929, 31, MATCH($B$3, resultados!$A$1:$ZZ$1, 0))</f>
        <v/>
      </c>
    </row>
    <row r="38">
      <c r="A38">
        <f>INDEX(resultados!$A$2:$ZZ$929, 32, MATCH($B$1, resultados!$A$1:$ZZ$1, 0))</f>
        <v/>
      </c>
      <c r="B38">
        <f>INDEX(resultados!$A$2:$ZZ$929, 32, MATCH($B$2, resultados!$A$1:$ZZ$1, 0))</f>
        <v/>
      </c>
      <c r="C38">
        <f>INDEX(resultados!$A$2:$ZZ$929, 32, MATCH($B$3, resultados!$A$1:$ZZ$1, 0))</f>
        <v/>
      </c>
    </row>
    <row r="39">
      <c r="A39">
        <f>INDEX(resultados!$A$2:$ZZ$929, 33, MATCH($B$1, resultados!$A$1:$ZZ$1, 0))</f>
        <v/>
      </c>
      <c r="B39">
        <f>INDEX(resultados!$A$2:$ZZ$929, 33, MATCH($B$2, resultados!$A$1:$ZZ$1, 0))</f>
        <v/>
      </c>
      <c r="C39">
        <f>INDEX(resultados!$A$2:$ZZ$929, 33, MATCH($B$3, resultados!$A$1:$ZZ$1, 0))</f>
        <v/>
      </c>
    </row>
    <row r="40">
      <c r="A40">
        <f>INDEX(resultados!$A$2:$ZZ$929, 34, MATCH($B$1, resultados!$A$1:$ZZ$1, 0))</f>
        <v/>
      </c>
      <c r="B40">
        <f>INDEX(resultados!$A$2:$ZZ$929, 34, MATCH($B$2, resultados!$A$1:$ZZ$1, 0))</f>
        <v/>
      </c>
      <c r="C40">
        <f>INDEX(resultados!$A$2:$ZZ$929, 34, MATCH($B$3, resultados!$A$1:$ZZ$1, 0))</f>
        <v/>
      </c>
    </row>
    <row r="41">
      <c r="A41">
        <f>INDEX(resultados!$A$2:$ZZ$929, 35, MATCH($B$1, resultados!$A$1:$ZZ$1, 0))</f>
        <v/>
      </c>
      <c r="B41">
        <f>INDEX(resultados!$A$2:$ZZ$929, 35, MATCH($B$2, resultados!$A$1:$ZZ$1, 0))</f>
        <v/>
      </c>
      <c r="C41">
        <f>INDEX(resultados!$A$2:$ZZ$929, 35, MATCH($B$3, resultados!$A$1:$ZZ$1, 0))</f>
        <v/>
      </c>
    </row>
    <row r="42">
      <c r="A42">
        <f>INDEX(resultados!$A$2:$ZZ$929, 36, MATCH($B$1, resultados!$A$1:$ZZ$1, 0))</f>
        <v/>
      </c>
      <c r="B42">
        <f>INDEX(resultados!$A$2:$ZZ$929, 36, MATCH($B$2, resultados!$A$1:$ZZ$1, 0))</f>
        <v/>
      </c>
      <c r="C42">
        <f>INDEX(resultados!$A$2:$ZZ$929, 36, MATCH($B$3, resultados!$A$1:$ZZ$1, 0))</f>
        <v/>
      </c>
    </row>
    <row r="43">
      <c r="A43">
        <f>INDEX(resultados!$A$2:$ZZ$929, 37, MATCH($B$1, resultados!$A$1:$ZZ$1, 0))</f>
        <v/>
      </c>
      <c r="B43">
        <f>INDEX(resultados!$A$2:$ZZ$929, 37, MATCH($B$2, resultados!$A$1:$ZZ$1, 0))</f>
        <v/>
      </c>
      <c r="C43">
        <f>INDEX(resultados!$A$2:$ZZ$929, 37, MATCH($B$3, resultados!$A$1:$ZZ$1, 0))</f>
        <v/>
      </c>
    </row>
    <row r="44">
      <c r="A44">
        <f>INDEX(resultados!$A$2:$ZZ$929, 38, MATCH($B$1, resultados!$A$1:$ZZ$1, 0))</f>
        <v/>
      </c>
      <c r="B44">
        <f>INDEX(resultados!$A$2:$ZZ$929, 38, MATCH($B$2, resultados!$A$1:$ZZ$1, 0))</f>
        <v/>
      </c>
      <c r="C44">
        <f>INDEX(resultados!$A$2:$ZZ$929, 38, MATCH($B$3, resultados!$A$1:$ZZ$1, 0))</f>
        <v/>
      </c>
    </row>
    <row r="45">
      <c r="A45">
        <f>INDEX(resultados!$A$2:$ZZ$929, 39, MATCH($B$1, resultados!$A$1:$ZZ$1, 0))</f>
        <v/>
      </c>
      <c r="B45">
        <f>INDEX(resultados!$A$2:$ZZ$929, 39, MATCH($B$2, resultados!$A$1:$ZZ$1, 0))</f>
        <v/>
      </c>
      <c r="C45">
        <f>INDEX(resultados!$A$2:$ZZ$929, 39, MATCH($B$3, resultados!$A$1:$ZZ$1, 0))</f>
        <v/>
      </c>
    </row>
    <row r="46">
      <c r="A46">
        <f>INDEX(resultados!$A$2:$ZZ$929, 40, MATCH($B$1, resultados!$A$1:$ZZ$1, 0))</f>
        <v/>
      </c>
      <c r="B46">
        <f>INDEX(resultados!$A$2:$ZZ$929, 40, MATCH($B$2, resultados!$A$1:$ZZ$1, 0))</f>
        <v/>
      </c>
      <c r="C46">
        <f>INDEX(resultados!$A$2:$ZZ$929, 40, MATCH($B$3, resultados!$A$1:$ZZ$1, 0))</f>
        <v/>
      </c>
    </row>
    <row r="47">
      <c r="A47">
        <f>INDEX(resultados!$A$2:$ZZ$929, 41, MATCH($B$1, resultados!$A$1:$ZZ$1, 0))</f>
        <v/>
      </c>
      <c r="B47">
        <f>INDEX(resultados!$A$2:$ZZ$929, 41, MATCH($B$2, resultados!$A$1:$ZZ$1, 0))</f>
        <v/>
      </c>
      <c r="C47">
        <f>INDEX(resultados!$A$2:$ZZ$929, 41, MATCH($B$3, resultados!$A$1:$ZZ$1, 0))</f>
        <v/>
      </c>
    </row>
    <row r="48">
      <c r="A48">
        <f>INDEX(resultados!$A$2:$ZZ$929, 42, MATCH($B$1, resultados!$A$1:$ZZ$1, 0))</f>
        <v/>
      </c>
      <c r="B48">
        <f>INDEX(resultados!$A$2:$ZZ$929, 42, MATCH($B$2, resultados!$A$1:$ZZ$1, 0))</f>
        <v/>
      </c>
      <c r="C48">
        <f>INDEX(resultados!$A$2:$ZZ$929, 42, MATCH($B$3, resultados!$A$1:$ZZ$1, 0))</f>
        <v/>
      </c>
    </row>
    <row r="49">
      <c r="A49">
        <f>INDEX(resultados!$A$2:$ZZ$929, 43, MATCH($B$1, resultados!$A$1:$ZZ$1, 0))</f>
        <v/>
      </c>
      <c r="B49">
        <f>INDEX(resultados!$A$2:$ZZ$929, 43, MATCH($B$2, resultados!$A$1:$ZZ$1, 0))</f>
        <v/>
      </c>
      <c r="C49">
        <f>INDEX(resultados!$A$2:$ZZ$929, 43, MATCH($B$3, resultados!$A$1:$ZZ$1, 0))</f>
        <v/>
      </c>
    </row>
    <row r="50">
      <c r="A50">
        <f>INDEX(resultados!$A$2:$ZZ$929, 44, MATCH($B$1, resultados!$A$1:$ZZ$1, 0))</f>
        <v/>
      </c>
      <c r="B50">
        <f>INDEX(resultados!$A$2:$ZZ$929, 44, MATCH($B$2, resultados!$A$1:$ZZ$1, 0))</f>
        <v/>
      </c>
      <c r="C50">
        <f>INDEX(resultados!$A$2:$ZZ$929, 44, MATCH($B$3, resultados!$A$1:$ZZ$1, 0))</f>
        <v/>
      </c>
    </row>
    <row r="51">
      <c r="A51">
        <f>INDEX(resultados!$A$2:$ZZ$929, 45, MATCH($B$1, resultados!$A$1:$ZZ$1, 0))</f>
        <v/>
      </c>
      <c r="B51">
        <f>INDEX(resultados!$A$2:$ZZ$929, 45, MATCH($B$2, resultados!$A$1:$ZZ$1, 0))</f>
        <v/>
      </c>
      <c r="C51">
        <f>INDEX(resultados!$A$2:$ZZ$929, 45, MATCH($B$3, resultados!$A$1:$ZZ$1, 0))</f>
        <v/>
      </c>
    </row>
    <row r="52">
      <c r="A52">
        <f>INDEX(resultados!$A$2:$ZZ$929, 46, MATCH($B$1, resultados!$A$1:$ZZ$1, 0))</f>
        <v/>
      </c>
      <c r="B52">
        <f>INDEX(resultados!$A$2:$ZZ$929, 46, MATCH($B$2, resultados!$A$1:$ZZ$1, 0))</f>
        <v/>
      </c>
      <c r="C52">
        <f>INDEX(resultados!$A$2:$ZZ$929, 46, MATCH($B$3, resultados!$A$1:$ZZ$1, 0))</f>
        <v/>
      </c>
    </row>
    <row r="53">
      <c r="A53">
        <f>INDEX(resultados!$A$2:$ZZ$929, 47, MATCH($B$1, resultados!$A$1:$ZZ$1, 0))</f>
        <v/>
      </c>
      <c r="B53">
        <f>INDEX(resultados!$A$2:$ZZ$929, 47, MATCH($B$2, resultados!$A$1:$ZZ$1, 0))</f>
        <v/>
      </c>
      <c r="C53">
        <f>INDEX(resultados!$A$2:$ZZ$929, 47, MATCH($B$3, resultados!$A$1:$ZZ$1, 0))</f>
        <v/>
      </c>
    </row>
    <row r="54">
      <c r="A54">
        <f>INDEX(resultados!$A$2:$ZZ$929, 48, MATCH($B$1, resultados!$A$1:$ZZ$1, 0))</f>
        <v/>
      </c>
      <c r="B54">
        <f>INDEX(resultados!$A$2:$ZZ$929, 48, MATCH($B$2, resultados!$A$1:$ZZ$1, 0))</f>
        <v/>
      </c>
      <c r="C54">
        <f>INDEX(resultados!$A$2:$ZZ$929, 48, MATCH($B$3, resultados!$A$1:$ZZ$1, 0))</f>
        <v/>
      </c>
    </row>
    <row r="55">
      <c r="A55">
        <f>INDEX(resultados!$A$2:$ZZ$929, 49, MATCH($B$1, resultados!$A$1:$ZZ$1, 0))</f>
        <v/>
      </c>
      <c r="B55">
        <f>INDEX(resultados!$A$2:$ZZ$929, 49, MATCH($B$2, resultados!$A$1:$ZZ$1, 0))</f>
        <v/>
      </c>
      <c r="C55">
        <f>INDEX(resultados!$A$2:$ZZ$929, 49, MATCH($B$3, resultados!$A$1:$ZZ$1, 0))</f>
        <v/>
      </c>
    </row>
    <row r="56">
      <c r="A56">
        <f>INDEX(resultados!$A$2:$ZZ$929, 50, MATCH($B$1, resultados!$A$1:$ZZ$1, 0))</f>
        <v/>
      </c>
      <c r="B56">
        <f>INDEX(resultados!$A$2:$ZZ$929, 50, MATCH($B$2, resultados!$A$1:$ZZ$1, 0))</f>
        <v/>
      </c>
      <c r="C56">
        <f>INDEX(resultados!$A$2:$ZZ$929, 50, MATCH($B$3, resultados!$A$1:$ZZ$1, 0))</f>
        <v/>
      </c>
    </row>
    <row r="57">
      <c r="A57">
        <f>INDEX(resultados!$A$2:$ZZ$929, 51, MATCH($B$1, resultados!$A$1:$ZZ$1, 0))</f>
        <v/>
      </c>
      <c r="B57">
        <f>INDEX(resultados!$A$2:$ZZ$929, 51, MATCH($B$2, resultados!$A$1:$ZZ$1, 0))</f>
        <v/>
      </c>
      <c r="C57">
        <f>INDEX(resultados!$A$2:$ZZ$929, 51, MATCH($B$3, resultados!$A$1:$ZZ$1, 0))</f>
        <v/>
      </c>
    </row>
    <row r="58">
      <c r="A58">
        <f>INDEX(resultados!$A$2:$ZZ$929, 52, MATCH($B$1, resultados!$A$1:$ZZ$1, 0))</f>
        <v/>
      </c>
      <c r="B58">
        <f>INDEX(resultados!$A$2:$ZZ$929, 52, MATCH($B$2, resultados!$A$1:$ZZ$1, 0))</f>
        <v/>
      </c>
      <c r="C58">
        <f>INDEX(resultados!$A$2:$ZZ$929, 52, MATCH($B$3, resultados!$A$1:$ZZ$1, 0))</f>
        <v/>
      </c>
    </row>
    <row r="59">
      <c r="A59">
        <f>INDEX(resultados!$A$2:$ZZ$929, 53, MATCH($B$1, resultados!$A$1:$ZZ$1, 0))</f>
        <v/>
      </c>
      <c r="B59">
        <f>INDEX(resultados!$A$2:$ZZ$929, 53, MATCH($B$2, resultados!$A$1:$ZZ$1, 0))</f>
        <v/>
      </c>
      <c r="C59">
        <f>INDEX(resultados!$A$2:$ZZ$929, 53, MATCH($B$3, resultados!$A$1:$ZZ$1, 0))</f>
        <v/>
      </c>
    </row>
    <row r="60">
      <c r="A60">
        <f>INDEX(resultados!$A$2:$ZZ$929, 54, MATCH($B$1, resultados!$A$1:$ZZ$1, 0))</f>
        <v/>
      </c>
      <c r="B60">
        <f>INDEX(resultados!$A$2:$ZZ$929, 54, MATCH($B$2, resultados!$A$1:$ZZ$1, 0))</f>
        <v/>
      </c>
      <c r="C60">
        <f>INDEX(resultados!$A$2:$ZZ$929, 54, MATCH($B$3, resultados!$A$1:$ZZ$1, 0))</f>
        <v/>
      </c>
    </row>
    <row r="61">
      <c r="A61">
        <f>INDEX(resultados!$A$2:$ZZ$929, 55, MATCH($B$1, resultados!$A$1:$ZZ$1, 0))</f>
        <v/>
      </c>
      <c r="B61">
        <f>INDEX(resultados!$A$2:$ZZ$929, 55, MATCH($B$2, resultados!$A$1:$ZZ$1, 0))</f>
        <v/>
      </c>
      <c r="C61">
        <f>INDEX(resultados!$A$2:$ZZ$929, 55, MATCH($B$3, resultados!$A$1:$ZZ$1, 0))</f>
        <v/>
      </c>
    </row>
    <row r="62">
      <c r="A62">
        <f>INDEX(resultados!$A$2:$ZZ$929, 56, MATCH($B$1, resultados!$A$1:$ZZ$1, 0))</f>
        <v/>
      </c>
      <c r="B62">
        <f>INDEX(resultados!$A$2:$ZZ$929, 56, MATCH($B$2, resultados!$A$1:$ZZ$1, 0))</f>
        <v/>
      </c>
      <c r="C62">
        <f>INDEX(resultados!$A$2:$ZZ$929, 56, MATCH($B$3, resultados!$A$1:$ZZ$1, 0))</f>
        <v/>
      </c>
    </row>
    <row r="63">
      <c r="A63">
        <f>INDEX(resultados!$A$2:$ZZ$929, 57, MATCH($B$1, resultados!$A$1:$ZZ$1, 0))</f>
        <v/>
      </c>
      <c r="B63">
        <f>INDEX(resultados!$A$2:$ZZ$929, 57, MATCH($B$2, resultados!$A$1:$ZZ$1, 0))</f>
        <v/>
      </c>
      <c r="C63">
        <f>INDEX(resultados!$A$2:$ZZ$929, 57, MATCH($B$3, resultados!$A$1:$ZZ$1, 0))</f>
        <v/>
      </c>
    </row>
    <row r="64">
      <c r="A64">
        <f>INDEX(resultados!$A$2:$ZZ$929, 58, MATCH($B$1, resultados!$A$1:$ZZ$1, 0))</f>
        <v/>
      </c>
      <c r="B64">
        <f>INDEX(resultados!$A$2:$ZZ$929, 58, MATCH($B$2, resultados!$A$1:$ZZ$1, 0))</f>
        <v/>
      </c>
      <c r="C64">
        <f>INDEX(resultados!$A$2:$ZZ$929, 58, MATCH($B$3, resultados!$A$1:$ZZ$1, 0))</f>
        <v/>
      </c>
    </row>
    <row r="65">
      <c r="A65">
        <f>INDEX(resultados!$A$2:$ZZ$929, 59, MATCH($B$1, resultados!$A$1:$ZZ$1, 0))</f>
        <v/>
      </c>
      <c r="B65">
        <f>INDEX(resultados!$A$2:$ZZ$929, 59, MATCH($B$2, resultados!$A$1:$ZZ$1, 0))</f>
        <v/>
      </c>
      <c r="C65">
        <f>INDEX(resultados!$A$2:$ZZ$929, 59, MATCH($B$3, resultados!$A$1:$ZZ$1, 0))</f>
        <v/>
      </c>
    </row>
    <row r="66">
      <c r="A66">
        <f>INDEX(resultados!$A$2:$ZZ$929, 60, MATCH($B$1, resultados!$A$1:$ZZ$1, 0))</f>
        <v/>
      </c>
      <c r="B66">
        <f>INDEX(resultados!$A$2:$ZZ$929, 60, MATCH($B$2, resultados!$A$1:$ZZ$1, 0))</f>
        <v/>
      </c>
      <c r="C66">
        <f>INDEX(resultados!$A$2:$ZZ$929, 60, MATCH($B$3, resultados!$A$1:$ZZ$1, 0))</f>
        <v/>
      </c>
    </row>
    <row r="67">
      <c r="A67">
        <f>INDEX(resultados!$A$2:$ZZ$929, 61, MATCH($B$1, resultados!$A$1:$ZZ$1, 0))</f>
        <v/>
      </c>
      <c r="B67">
        <f>INDEX(resultados!$A$2:$ZZ$929, 61, MATCH($B$2, resultados!$A$1:$ZZ$1, 0))</f>
        <v/>
      </c>
      <c r="C67">
        <f>INDEX(resultados!$A$2:$ZZ$929, 61, MATCH($B$3, resultados!$A$1:$ZZ$1, 0))</f>
        <v/>
      </c>
    </row>
    <row r="68">
      <c r="A68">
        <f>INDEX(resultados!$A$2:$ZZ$929, 62, MATCH($B$1, resultados!$A$1:$ZZ$1, 0))</f>
        <v/>
      </c>
      <c r="B68">
        <f>INDEX(resultados!$A$2:$ZZ$929, 62, MATCH($B$2, resultados!$A$1:$ZZ$1, 0))</f>
        <v/>
      </c>
      <c r="C68">
        <f>INDEX(resultados!$A$2:$ZZ$929, 62, MATCH($B$3, resultados!$A$1:$ZZ$1, 0))</f>
        <v/>
      </c>
    </row>
    <row r="69">
      <c r="A69">
        <f>INDEX(resultados!$A$2:$ZZ$929, 63, MATCH($B$1, resultados!$A$1:$ZZ$1, 0))</f>
        <v/>
      </c>
      <c r="B69">
        <f>INDEX(resultados!$A$2:$ZZ$929, 63, MATCH($B$2, resultados!$A$1:$ZZ$1, 0))</f>
        <v/>
      </c>
      <c r="C69">
        <f>INDEX(resultados!$A$2:$ZZ$929, 63, MATCH($B$3, resultados!$A$1:$ZZ$1, 0))</f>
        <v/>
      </c>
    </row>
    <row r="70">
      <c r="A70">
        <f>INDEX(resultados!$A$2:$ZZ$929, 64, MATCH($B$1, resultados!$A$1:$ZZ$1, 0))</f>
        <v/>
      </c>
      <c r="B70">
        <f>INDEX(resultados!$A$2:$ZZ$929, 64, MATCH($B$2, resultados!$A$1:$ZZ$1, 0))</f>
        <v/>
      </c>
      <c r="C70">
        <f>INDEX(resultados!$A$2:$ZZ$929, 64, MATCH($B$3, resultados!$A$1:$ZZ$1, 0))</f>
        <v/>
      </c>
    </row>
    <row r="71">
      <c r="A71">
        <f>INDEX(resultados!$A$2:$ZZ$929, 65, MATCH($B$1, resultados!$A$1:$ZZ$1, 0))</f>
        <v/>
      </c>
      <c r="B71">
        <f>INDEX(resultados!$A$2:$ZZ$929, 65, MATCH($B$2, resultados!$A$1:$ZZ$1, 0))</f>
        <v/>
      </c>
      <c r="C71">
        <f>INDEX(resultados!$A$2:$ZZ$929, 65, MATCH($B$3, resultados!$A$1:$ZZ$1, 0))</f>
        <v/>
      </c>
    </row>
    <row r="72">
      <c r="A72">
        <f>INDEX(resultados!$A$2:$ZZ$929, 66, MATCH($B$1, resultados!$A$1:$ZZ$1, 0))</f>
        <v/>
      </c>
      <c r="B72">
        <f>INDEX(resultados!$A$2:$ZZ$929, 66, MATCH($B$2, resultados!$A$1:$ZZ$1, 0))</f>
        <v/>
      </c>
      <c r="C72">
        <f>INDEX(resultados!$A$2:$ZZ$929, 66, MATCH($B$3, resultados!$A$1:$ZZ$1, 0))</f>
        <v/>
      </c>
    </row>
    <row r="73">
      <c r="A73">
        <f>INDEX(resultados!$A$2:$ZZ$929, 67, MATCH($B$1, resultados!$A$1:$ZZ$1, 0))</f>
        <v/>
      </c>
      <c r="B73">
        <f>INDEX(resultados!$A$2:$ZZ$929, 67, MATCH($B$2, resultados!$A$1:$ZZ$1, 0))</f>
        <v/>
      </c>
      <c r="C73">
        <f>INDEX(resultados!$A$2:$ZZ$929, 67, MATCH($B$3, resultados!$A$1:$ZZ$1, 0))</f>
        <v/>
      </c>
    </row>
    <row r="74">
      <c r="A74">
        <f>INDEX(resultados!$A$2:$ZZ$929, 68, MATCH($B$1, resultados!$A$1:$ZZ$1, 0))</f>
        <v/>
      </c>
      <c r="B74">
        <f>INDEX(resultados!$A$2:$ZZ$929, 68, MATCH($B$2, resultados!$A$1:$ZZ$1, 0))</f>
        <v/>
      </c>
      <c r="C74">
        <f>INDEX(resultados!$A$2:$ZZ$929, 68, MATCH($B$3, resultados!$A$1:$ZZ$1, 0))</f>
        <v/>
      </c>
    </row>
    <row r="75">
      <c r="A75">
        <f>INDEX(resultados!$A$2:$ZZ$929, 69, MATCH($B$1, resultados!$A$1:$ZZ$1, 0))</f>
        <v/>
      </c>
      <c r="B75">
        <f>INDEX(resultados!$A$2:$ZZ$929, 69, MATCH($B$2, resultados!$A$1:$ZZ$1, 0))</f>
        <v/>
      </c>
      <c r="C75">
        <f>INDEX(resultados!$A$2:$ZZ$929, 69, MATCH($B$3, resultados!$A$1:$ZZ$1, 0))</f>
        <v/>
      </c>
    </row>
    <row r="76">
      <c r="A76">
        <f>INDEX(resultados!$A$2:$ZZ$929, 70, MATCH($B$1, resultados!$A$1:$ZZ$1, 0))</f>
        <v/>
      </c>
      <c r="B76">
        <f>INDEX(resultados!$A$2:$ZZ$929, 70, MATCH($B$2, resultados!$A$1:$ZZ$1, 0))</f>
        <v/>
      </c>
      <c r="C76">
        <f>INDEX(resultados!$A$2:$ZZ$929, 70, MATCH($B$3, resultados!$A$1:$ZZ$1, 0))</f>
        <v/>
      </c>
    </row>
    <row r="77">
      <c r="A77">
        <f>INDEX(resultados!$A$2:$ZZ$929, 71, MATCH($B$1, resultados!$A$1:$ZZ$1, 0))</f>
        <v/>
      </c>
      <c r="B77">
        <f>INDEX(resultados!$A$2:$ZZ$929, 71, MATCH($B$2, resultados!$A$1:$ZZ$1, 0))</f>
        <v/>
      </c>
      <c r="C77">
        <f>INDEX(resultados!$A$2:$ZZ$929, 71, MATCH($B$3, resultados!$A$1:$ZZ$1, 0))</f>
        <v/>
      </c>
    </row>
    <row r="78">
      <c r="A78">
        <f>INDEX(resultados!$A$2:$ZZ$929, 72, MATCH($B$1, resultados!$A$1:$ZZ$1, 0))</f>
        <v/>
      </c>
      <c r="B78">
        <f>INDEX(resultados!$A$2:$ZZ$929, 72, MATCH($B$2, resultados!$A$1:$ZZ$1, 0))</f>
        <v/>
      </c>
      <c r="C78">
        <f>INDEX(resultados!$A$2:$ZZ$929, 72, MATCH($B$3, resultados!$A$1:$ZZ$1, 0))</f>
        <v/>
      </c>
    </row>
    <row r="79">
      <c r="A79">
        <f>INDEX(resultados!$A$2:$ZZ$929, 73, MATCH($B$1, resultados!$A$1:$ZZ$1, 0))</f>
        <v/>
      </c>
      <c r="B79">
        <f>INDEX(resultados!$A$2:$ZZ$929, 73, MATCH($B$2, resultados!$A$1:$ZZ$1, 0))</f>
        <v/>
      </c>
      <c r="C79">
        <f>INDEX(resultados!$A$2:$ZZ$929, 73, MATCH($B$3, resultados!$A$1:$ZZ$1, 0))</f>
        <v/>
      </c>
    </row>
    <row r="80">
      <c r="A80">
        <f>INDEX(resultados!$A$2:$ZZ$929, 74, MATCH($B$1, resultados!$A$1:$ZZ$1, 0))</f>
        <v/>
      </c>
      <c r="B80">
        <f>INDEX(resultados!$A$2:$ZZ$929, 74, MATCH($B$2, resultados!$A$1:$ZZ$1, 0))</f>
        <v/>
      </c>
      <c r="C80">
        <f>INDEX(resultados!$A$2:$ZZ$929, 74, MATCH($B$3, resultados!$A$1:$ZZ$1, 0))</f>
        <v/>
      </c>
    </row>
    <row r="81">
      <c r="A81">
        <f>INDEX(resultados!$A$2:$ZZ$929, 75, MATCH($B$1, resultados!$A$1:$ZZ$1, 0))</f>
        <v/>
      </c>
      <c r="B81">
        <f>INDEX(resultados!$A$2:$ZZ$929, 75, MATCH($B$2, resultados!$A$1:$ZZ$1, 0))</f>
        <v/>
      </c>
      <c r="C81">
        <f>INDEX(resultados!$A$2:$ZZ$929, 75, MATCH($B$3, resultados!$A$1:$ZZ$1, 0))</f>
        <v/>
      </c>
    </row>
    <row r="82">
      <c r="A82">
        <f>INDEX(resultados!$A$2:$ZZ$929, 76, MATCH($B$1, resultados!$A$1:$ZZ$1, 0))</f>
        <v/>
      </c>
      <c r="B82">
        <f>INDEX(resultados!$A$2:$ZZ$929, 76, MATCH($B$2, resultados!$A$1:$ZZ$1, 0))</f>
        <v/>
      </c>
      <c r="C82">
        <f>INDEX(resultados!$A$2:$ZZ$929, 76, MATCH($B$3, resultados!$A$1:$ZZ$1, 0))</f>
        <v/>
      </c>
    </row>
    <row r="83">
      <c r="A83">
        <f>INDEX(resultados!$A$2:$ZZ$929, 77, MATCH($B$1, resultados!$A$1:$ZZ$1, 0))</f>
        <v/>
      </c>
      <c r="B83">
        <f>INDEX(resultados!$A$2:$ZZ$929, 77, MATCH($B$2, resultados!$A$1:$ZZ$1, 0))</f>
        <v/>
      </c>
      <c r="C83">
        <f>INDEX(resultados!$A$2:$ZZ$929, 77, MATCH($B$3, resultados!$A$1:$ZZ$1, 0))</f>
        <v/>
      </c>
    </row>
    <row r="84">
      <c r="A84">
        <f>INDEX(resultados!$A$2:$ZZ$929, 78, MATCH($B$1, resultados!$A$1:$ZZ$1, 0))</f>
        <v/>
      </c>
      <c r="B84">
        <f>INDEX(resultados!$A$2:$ZZ$929, 78, MATCH($B$2, resultados!$A$1:$ZZ$1, 0))</f>
        <v/>
      </c>
      <c r="C84">
        <f>INDEX(resultados!$A$2:$ZZ$929, 78, MATCH($B$3, resultados!$A$1:$ZZ$1, 0))</f>
        <v/>
      </c>
    </row>
    <row r="85">
      <c r="A85">
        <f>INDEX(resultados!$A$2:$ZZ$929, 79, MATCH($B$1, resultados!$A$1:$ZZ$1, 0))</f>
        <v/>
      </c>
      <c r="B85">
        <f>INDEX(resultados!$A$2:$ZZ$929, 79, MATCH($B$2, resultados!$A$1:$ZZ$1, 0))</f>
        <v/>
      </c>
      <c r="C85">
        <f>INDEX(resultados!$A$2:$ZZ$929, 79, MATCH($B$3, resultados!$A$1:$ZZ$1, 0))</f>
        <v/>
      </c>
    </row>
    <row r="86">
      <c r="A86">
        <f>INDEX(resultados!$A$2:$ZZ$929, 80, MATCH($B$1, resultados!$A$1:$ZZ$1, 0))</f>
        <v/>
      </c>
      <c r="B86">
        <f>INDEX(resultados!$A$2:$ZZ$929, 80, MATCH($B$2, resultados!$A$1:$ZZ$1, 0))</f>
        <v/>
      </c>
      <c r="C86">
        <f>INDEX(resultados!$A$2:$ZZ$929, 80, MATCH($B$3, resultados!$A$1:$ZZ$1, 0))</f>
        <v/>
      </c>
    </row>
    <row r="87">
      <c r="A87">
        <f>INDEX(resultados!$A$2:$ZZ$929, 81, MATCH($B$1, resultados!$A$1:$ZZ$1, 0))</f>
        <v/>
      </c>
      <c r="B87">
        <f>INDEX(resultados!$A$2:$ZZ$929, 81, MATCH($B$2, resultados!$A$1:$ZZ$1, 0))</f>
        <v/>
      </c>
      <c r="C87">
        <f>INDEX(resultados!$A$2:$ZZ$929, 81, MATCH($B$3, resultados!$A$1:$ZZ$1, 0))</f>
        <v/>
      </c>
    </row>
    <row r="88">
      <c r="A88">
        <f>INDEX(resultados!$A$2:$ZZ$929, 82, MATCH($B$1, resultados!$A$1:$ZZ$1, 0))</f>
        <v/>
      </c>
      <c r="B88">
        <f>INDEX(resultados!$A$2:$ZZ$929, 82, MATCH($B$2, resultados!$A$1:$ZZ$1, 0))</f>
        <v/>
      </c>
      <c r="C88">
        <f>INDEX(resultados!$A$2:$ZZ$929, 82, MATCH($B$3, resultados!$A$1:$ZZ$1, 0))</f>
        <v/>
      </c>
    </row>
    <row r="89">
      <c r="A89">
        <f>INDEX(resultados!$A$2:$ZZ$929, 83, MATCH($B$1, resultados!$A$1:$ZZ$1, 0))</f>
        <v/>
      </c>
      <c r="B89">
        <f>INDEX(resultados!$A$2:$ZZ$929, 83, MATCH($B$2, resultados!$A$1:$ZZ$1, 0))</f>
        <v/>
      </c>
      <c r="C89">
        <f>INDEX(resultados!$A$2:$ZZ$929, 83, MATCH($B$3, resultados!$A$1:$ZZ$1, 0))</f>
        <v/>
      </c>
    </row>
    <row r="90">
      <c r="A90">
        <f>INDEX(resultados!$A$2:$ZZ$929, 84, MATCH($B$1, resultados!$A$1:$ZZ$1, 0))</f>
        <v/>
      </c>
      <c r="B90">
        <f>INDEX(resultados!$A$2:$ZZ$929, 84, MATCH($B$2, resultados!$A$1:$ZZ$1, 0))</f>
        <v/>
      </c>
      <c r="C90">
        <f>INDEX(resultados!$A$2:$ZZ$929, 84, MATCH($B$3, resultados!$A$1:$ZZ$1, 0))</f>
        <v/>
      </c>
    </row>
    <row r="91">
      <c r="A91">
        <f>INDEX(resultados!$A$2:$ZZ$929, 85, MATCH($B$1, resultados!$A$1:$ZZ$1, 0))</f>
        <v/>
      </c>
      <c r="B91">
        <f>INDEX(resultados!$A$2:$ZZ$929, 85, MATCH($B$2, resultados!$A$1:$ZZ$1, 0))</f>
        <v/>
      </c>
      <c r="C91">
        <f>INDEX(resultados!$A$2:$ZZ$929, 85, MATCH($B$3, resultados!$A$1:$ZZ$1, 0))</f>
        <v/>
      </c>
    </row>
    <row r="92">
      <c r="A92">
        <f>INDEX(resultados!$A$2:$ZZ$929, 86, MATCH($B$1, resultados!$A$1:$ZZ$1, 0))</f>
        <v/>
      </c>
      <c r="B92">
        <f>INDEX(resultados!$A$2:$ZZ$929, 86, MATCH($B$2, resultados!$A$1:$ZZ$1, 0))</f>
        <v/>
      </c>
      <c r="C92">
        <f>INDEX(resultados!$A$2:$ZZ$929, 86, MATCH($B$3, resultados!$A$1:$ZZ$1, 0))</f>
        <v/>
      </c>
    </row>
    <row r="93">
      <c r="A93">
        <f>INDEX(resultados!$A$2:$ZZ$929, 87, MATCH($B$1, resultados!$A$1:$ZZ$1, 0))</f>
        <v/>
      </c>
      <c r="B93">
        <f>INDEX(resultados!$A$2:$ZZ$929, 87, MATCH($B$2, resultados!$A$1:$ZZ$1, 0))</f>
        <v/>
      </c>
      <c r="C93">
        <f>INDEX(resultados!$A$2:$ZZ$929, 87, MATCH($B$3, resultados!$A$1:$ZZ$1, 0))</f>
        <v/>
      </c>
    </row>
    <row r="94">
      <c r="A94">
        <f>INDEX(resultados!$A$2:$ZZ$929, 88, MATCH($B$1, resultados!$A$1:$ZZ$1, 0))</f>
        <v/>
      </c>
      <c r="B94">
        <f>INDEX(resultados!$A$2:$ZZ$929, 88, MATCH($B$2, resultados!$A$1:$ZZ$1, 0))</f>
        <v/>
      </c>
      <c r="C94">
        <f>INDEX(resultados!$A$2:$ZZ$929, 88, MATCH($B$3, resultados!$A$1:$ZZ$1, 0))</f>
        <v/>
      </c>
    </row>
    <row r="95">
      <c r="A95">
        <f>INDEX(resultados!$A$2:$ZZ$929, 89, MATCH($B$1, resultados!$A$1:$ZZ$1, 0))</f>
        <v/>
      </c>
      <c r="B95">
        <f>INDEX(resultados!$A$2:$ZZ$929, 89, MATCH($B$2, resultados!$A$1:$ZZ$1, 0))</f>
        <v/>
      </c>
      <c r="C95">
        <f>INDEX(resultados!$A$2:$ZZ$929, 89, MATCH($B$3, resultados!$A$1:$ZZ$1, 0))</f>
        <v/>
      </c>
    </row>
    <row r="96">
      <c r="A96">
        <f>INDEX(resultados!$A$2:$ZZ$929, 90, MATCH($B$1, resultados!$A$1:$ZZ$1, 0))</f>
        <v/>
      </c>
      <c r="B96">
        <f>INDEX(resultados!$A$2:$ZZ$929, 90, MATCH($B$2, resultados!$A$1:$ZZ$1, 0))</f>
        <v/>
      </c>
      <c r="C96">
        <f>INDEX(resultados!$A$2:$ZZ$929, 90, MATCH($B$3, resultados!$A$1:$ZZ$1, 0))</f>
        <v/>
      </c>
    </row>
    <row r="97">
      <c r="A97">
        <f>INDEX(resultados!$A$2:$ZZ$929, 91, MATCH($B$1, resultados!$A$1:$ZZ$1, 0))</f>
        <v/>
      </c>
      <c r="B97">
        <f>INDEX(resultados!$A$2:$ZZ$929, 91, MATCH($B$2, resultados!$A$1:$ZZ$1, 0))</f>
        <v/>
      </c>
      <c r="C97">
        <f>INDEX(resultados!$A$2:$ZZ$929, 91, MATCH($B$3, resultados!$A$1:$ZZ$1, 0))</f>
        <v/>
      </c>
    </row>
    <row r="98">
      <c r="A98">
        <f>INDEX(resultados!$A$2:$ZZ$929, 92, MATCH($B$1, resultados!$A$1:$ZZ$1, 0))</f>
        <v/>
      </c>
      <c r="B98">
        <f>INDEX(resultados!$A$2:$ZZ$929, 92, MATCH($B$2, resultados!$A$1:$ZZ$1, 0))</f>
        <v/>
      </c>
      <c r="C98">
        <f>INDEX(resultados!$A$2:$ZZ$929, 92, MATCH($B$3, resultados!$A$1:$ZZ$1, 0))</f>
        <v/>
      </c>
    </row>
    <row r="99">
      <c r="A99">
        <f>INDEX(resultados!$A$2:$ZZ$929, 93, MATCH($B$1, resultados!$A$1:$ZZ$1, 0))</f>
        <v/>
      </c>
      <c r="B99">
        <f>INDEX(resultados!$A$2:$ZZ$929, 93, MATCH($B$2, resultados!$A$1:$ZZ$1, 0))</f>
        <v/>
      </c>
      <c r="C99">
        <f>INDEX(resultados!$A$2:$ZZ$929, 93, MATCH($B$3, resultados!$A$1:$ZZ$1, 0))</f>
        <v/>
      </c>
    </row>
    <row r="100">
      <c r="A100">
        <f>INDEX(resultados!$A$2:$ZZ$929, 94, MATCH($B$1, resultados!$A$1:$ZZ$1, 0))</f>
        <v/>
      </c>
      <c r="B100">
        <f>INDEX(resultados!$A$2:$ZZ$929, 94, MATCH($B$2, resultados!$A$1:$ZZ$1, 0))</f>
        <v/>
      </c>
      <c r="C100">
        <f>INDEX(resultados!$A$2:$ZZ$929, 94, MATCH($B$3, resultados!$A$1:$ZZ$1, 0))</f>
        <v/>
      </c>
    </row>
    <row r="101">
      <c r="A101">
        <f>INDEX(resultados!$A$2:$ZZ$929, 95, MATCH($B$1, resultados!$A$1:$ZZ$1, 0))</f>
        <v/>
      </c>
      <c r="B101">
        <f>INDEX(resultados!$A$2:$ZZ$929, 95, MATCH($B$2, resultados!$A$1:$ZZ$1, 0))</f>
        <v/>
      </c>
      <c r="C101">
        <f>INDEX(resultados!$A$2:$ZZ$929, 95, MATCH($B$3, resultados!$A$1:$ZZ$1, 0))</f>
        <v/>
      </c>
    </row>
    <row r="102">
      <c r="A102">
        <f>INDEX(resultados!$A$2:$ZZ$929, 96, MATCH($B$1, resultados!$A$1:$ZZ$1, 0))</f>
        <v/>
      </c>
      <c r="B102">
        <f>INDEX(resultados!$A$2:$ZZ$929, 96, MATCH($B$2, resultados!$A$1:$ZZ$1, 0))</f>
        <v/>
      </c>
      <c r="C102">
        <f>INDEX(resultados!$A$2:$ZZ$929, 96, MATCH($B$3, resultados!$A$1:$ZZ$1, 0))</f>
        <v/>
      </c>
    </row>
    <row r="103">
      <c r="A103">
        <f>INDEX(resultados!$A$2:$ZZ$929, 97, MATCH($B$1, resultados!$A$1:$ZZ$1, 0))</f>
        <v/>
      </c>
      <c r="B103">
        <f>INDEX(resultados!$A$2:$ZZ$929, 97, MATCH($B$2, resultados!$A$1:$ZZ$1, 0))</f>
        <v/>
      </c>
      <c r="C103">
        <f>INDEX(resultados!$A$2:$ZZ$929, 97, MATCH($B$3, resultados!$A$1:$ZZ$1, 0))</f>
        <v/>
      </c>
    </row>
    <row r="104">
      <c r="A104">
        <f>INDEX(resultados!$A$2:$ZZ$929, 98, MATCH($B$1, resultados!$A$1:$ZZ$1, 0))</f>
        <v/>
      </c>
      <c r="B104">
        <f>INDEX(resultados!$A$2:$ZZ$929, 98, MATCH($B$2, resultados!$A$1:$ZZ$1, 0))</f>
        <v/>
      </c>
      <c r="C104">
        <f>INDEX(resultados!$A$2:$ZZ$929, 98, MATCH($B$3, resultados!$A$1:$ZZ$1, 0))</f>
        <v/>
      </c>
    </row>
    <row r="105">
      <c r="A105">
        <f>INDEX(resultados!$A$2:$ZZ$929, 99, MATCH($B$1, resultados!$A$1:$ZZ$1, 0))</f>
        <v/>
      </c>
      <c r="B105">
        <f>INDEX(resultados!$A$2:$ZZ$929, 99, MATCH($B$2, resultados!$A$1:$ZZ$1, 0))</f>
        <v/>
      </c>
      <c r="C105">
        <f>INDEX(resultados!$A$2:$ZZ$929, 99, MATCH($B$3, resultados!$A$1:$ZZ$1, 0))</f>
        <v/>
      </c>
    </row>
    <row r="106">
      <c r="A106">
        <f>INDEX(resultados!$A$2:$ZZ$929, 100, MATCH($B$1, resultados!$A$1:$ZZ$1, 0))</f>
        <v/>
      </c>
      <c r="B106">
        <f>INDEX(resultados!$A$2:$ZZ$929, 100, MATCH($B$2, resultados!$A$1:$ZZ$1, 0))</f>
        <v/>
      </c>
      <c r="C106">
        <f>INDEX(resultados!$A$2:$ZZ$929, 100, MATCH($B$3, resultados!$A$1:$ZZ$1, 0))</f>
        <v/>
      </c>
    </row>
    <row r="107">
      <c r="A107">
        <f>INDEX(resultados!$A$2:$ZZ$929, 101, MATCH($B$1, resultados!$A$1:$ZZ$1, 0))</f>
        <v/>
      </c>
      <c r="B107">
        <f>INDEX(resultados!$A$2:$ZZ$929, 101, MATCH($B$2, resultados!$A$1:$ZZ$1, 0))</f>
        <v/>
      </c>
      <c r="C107">
        <f>INDEX(resultados!$A$2:$ZZ$929, 101, MATCH($B$3, resultados!$A$1:$ZZ$1, 0))</f>
        <v/>
      </c>
    </row>
    <row r="108">
      <c r="A108">
        <f>INDEX(resultados!$A$2:$ZZ$929, 102, MATCH($B$1, resultados!$A$1:$ZZ$1, 0))</f>
        <v/>
      </c>
      <c r="B108">
        <f>INDEX(resultados!$A$2:$ZZ$929, 102, MATCH($B$2, resultados!$A$1:$ZZ$1, 0))</f>
        <v/>
      </c>
      <c r="C108">
        <f>INDEX(resultados!$A$2:$ZZ$929, 102, MATCH($B$3, resultados!$A$1:$ZZ$1, 0))</f>
        <v/>
      </c>
    </row>
    <row r="109">
      <c r="A109">
        <f>INDEX(resultados!$A$2:$ZZ$929, 103, MATCH($B$1, resultados!$A$1:$ZZ$1, 0))</f>
        <v/>
      </c>
      <c r="B109">
        <f>INDEX(resultados!$A$2:$ZZ$929, 103, MATCH($B$2, resultados!$A$1:$ZZ$1, 0))</f>
        <v/>
      </c>
      <c r="C109">
        <f>INDEX(resultados!$A$2:$ZZ$929, 103, MATCH($B$3, resultados!$A$1:$ZZ$1, 0))</f>
        <v/>
      </c>
    </row>
    <row r="110">
      <c r="A110">
        <f>INDEX(resultados!$A$2:$ZZ$929, 104, MATCH($B$1, resultados!$A$1:$ZZ$1, 0))</f>
        <v/>
      </c>
      <c r="B110">
        <f>INDEX(resultados!$A$2:$ZZ$929, 104, MATCH($B$2, resultados!$A$1:$ZZ$1, 0))</f>
        <v/>
      </c>
      <c r="C110">
        <f>INDEX(resultados!$A$2:$ZZ$929, 104, MATCH($B$3, resultados!$A$1:$ZZ$1, 0))</f>
        <v/>
      </c>
    </row>
    <row r="111">
      <c r="A111">
        <f>INDEX(resultados!$A$2:$ZZ$929, 105, MATCH($B$1, resultados!$A$1:$ZZ$1, 0))</f>
        <v/>
      </c>
      <c r="B111">
        <f>INDEX(resultados!$A$2:$ZZ$929, 105, MATCH($B$2, resultados!$A$1:$ZZ$1, 0))</f>
        <v/>
      </c>
      <c r="C111">
        <f>INDEX(resultados!$A$2:$ZZ$929, 105, MATCH($B$3, resultados!$A$1:$ZZ$1, 0))</f>
        <v/>
      </c>
    </row>
    <row r="112">
      <c r="A112">
        <f>INDEX(resultados!$A$2:$ZZ$929, 106, MATCH($B$1, resultados!$A$1:$ZZ$1, 0))</f>
        <v/>
      </c>
      <c r="B112">
        <f>INDEX(resultados!$A$2:$ZZ$929, 106, MATCH($B$2, resultados!$A$1:$ZZ$1, 0))</f>
        <v/>
      </c>
      <c r="C112">
        <f>INDEX(resultados!$A$2:$ZZ$929, 106, MATCH($B$3, resultados!$A$1:$ZZ$1, 0))</f>
        <v/>
      </c>
    </row>
    <row r="113">
      <c r="A113">
        <f>INDEX(resultados!$A$2:$ZZ$929, 107, MATCH($B$1, resultados!$A$1:$ZZ$1, 0))</f>
        <v/>
      </c>
      <c r="B113">
        <f>INDEX(resultados!$A$2:$ZZ$929, 107, MATCH($B$2, resultados!$A$1:$ZZ$1, 0))</f>
        <v/>
      </c>
      <c r="C113">
        <f>INDEX(resultados!$A$2:$ZZ$929, 107, MATCH($B$3, resultados!$A$1:$ZZ$1, 0))</f>
        <v/>
      </c>
    </row>
    <row r="114">
      <c r="A114">
        <f>INDEX(resultados!$A$2:$ZZ$929, 108, MATCH($B$1, resultados!$A$1:$ZZ$1, 0))</f>
        <v/>
      </c>
      <c r="B114">
        <f>INDEX(resultados!$A$2:$ZZ$929, 108, MATCH($B$2, resultados!$A$1:$ZZ$1, 0))</f>
        <v/>
      </c>
      <c r="C114">
        <f>INDEX(resultados!$A$2:$ZZ$929, 108, MATCH($B$3, resultados!$A$1:$ZZ$1, 0))</f>
        <v/>
      </c>
    </row>
    <row r="115">
      <c r="A115">
        <f>INDEX(resultados!$A$2:$ZZ$929, 109, MATCH($B$1, resultados!$A$1:$ZZ$1, 0))</f>
        <v/>
      </c>
      <c r="B115">
        <f>INDEX(resultados!$A$2:$ZZ$929, 109, MATCH($B$2, resultados!$A$1:$ZZ$1, 0))</f>
        <v/>
      </c>
      <c r="C115">
        <f>INDEX(resultados!$A$2:$ZZ$929, 109, MATCH($B$3, resultados!$A$1:$ZZ$1, 0))</f>
        <v/>
      </c>
    </row>
    <row r="116">
      <c r="A116">
        <f>INDEX(resultados!$A$2:$ZZ$929, 110, MATCH($B$1, resultados!$A$1:$ZZ$1, 0))</f>
        <v/>
      </c>
      <c r="B116">
        <f>INDEX(resultados!$A$2:$ZZ$929, 110, MATCH($B$2, resultados!$A$1:$ZZ$1, 0))</f>
        <v/>
      </c>
      <c r="C116">
        <f>INDEX(resultados!$A$2:$ZZ$929, 110, MATCH($B$3, resultados!$A$1:$ZZ$1, 0))</f>
        <v/>
      </c>
    </row>
    <row r="117">
      <c r="A117">
        <f>INDEX(resultados!$A$2:$ZZ$929, 111, MATCH($B$1, resultados!$A$1:$ZZ$1, 0))</f>
        <v/>
      </c>
      <c r="B117">
        <f>INDEX(resultados!$A$2:$ZZ$929, 111, MATCH($B$2, resultados!$A$1:$ZZ$1, 0))</f>
        <v/>
      </c>
      <c r="C117">
        <f>INDEX(resultados!$A$2:$ZZ$929, 111, MATCH($B$3, resultados!$A$1:$ZZ$1, 0))</f>
        <v/>
      </c>
    </row>
    <row r="118">
      <c r="A118">
        <f>INDEX(resultados!$A$2:$ZZ$929, 112, MATCH($B$1, resultados!$A$1:$ZZ$1, 0))</f>
        <v/>
      </c>
      <c r="B118">
        <f>INDEX(resultados!$A$2:$ZZ$929, 112, MATCH($B$2, resultados!$A$1:$ZZ$1, 0))</f>
        <v/>
      </c>
      <c r="C118">
        <f>INDEX(resultados!$A$2:$ZZ$929, 112, MATCH($B$3, resultados!$A$1:$ZZ$1, 0))</f>
        <v/>
      </c>
    </row>
    <row r="119">
      <c r="A119">
        <f>INDEX(resultados!$A$2:$ZZ$929, 113, MATCH($B$1, resultados!$A$1:$ZZ$1, 0))</f>
        <v/>
      </c>
      <c r="B119">
        <f>INDEX(resultados!$A$2:$ZZ$929, 113, MATCH($B$2, resultados!$A$1:$ZZ$1, 0))</f>
        <v/>
      </c>
      <c r="C119">
        <f>INDEX(resultados!$A$2:$ZZ$929, 113, MATCH($B$3, resultados!$A$1:$ZZ$1, 0))</f>
        <v/>
      </c>
    </row>
    <row r="120">
      <c r="A120">
        <f>INDEX(resultados!$A$2:$ZZ$929, 114, MATCH($B$1, resultados!$A$1:$ZZ$1, 0))</f>
        <v/>
      </c>
      <c r="B120">
        <f>INDEX(resultados!$A$2:$ZZ$929, 114, MATCH($B$2, resultados!$A$1:$ZZ$1, 0))</f>
        <v/>
      </c>
      <c r="C120">
        <f>INDEX(resultados!$A$2:$ZZ$929, 114, MATCH($B$3, resultados!$A$1:$ZZ$1, 0))</f>
        <v/>
      </c>
    </row>
    <row r="121">
      <c r="A121">
        <f>INDEX(resultados!$A$2:$ZZ$929, 115, MATCH($B$1, resultados!$A$1:$ZZ$1, 0))</f>
        <v/>
      </c>
      <c r="B121">
        <f>INDEX(resultados!$A$2:$ZZ$929, 115, MATCH($B$2, resultados!$A$1:$ZZ$1, 0))</f>
        <v/>
      </c>
      <c r="C121">
        <f>INDEX(resultados!$A$2:$ZZ$929, 115, MATCH($B$3, resultados!$A$1:$ZZ$1, 0))</f>
        <v/>
      </c>
    </row>
    <row r="122">
      <c r="A122">
        <f>INDEX(resultados!$A$2:$ZZ$929, 116, MATCH($B$1, resultados!$A$1:$ZZ$1, 0))</f>
        <v/>
      </c>
      <c r="B122">
        <f>INDEX(resultados!$A$2:$ZZ$929, 116, MATCH($B$2, resultados!$A$1:$ZZ$1, 0))</f>
        <v/>
      </c>
      <c r="C122">
        <f>INDEX(resultados!$A$2:$ZZ$929, 116, MATCH($B$3, resultados!$A$1:$ZZ$1, 0))</f>
        <v/>
      </c>
    </row>
    <row r="123">
      <c r="A123">
        <f>INDEX(resultados!$A$2:$ZZ$929, 117, MATCH($B$1, resultados!$A$1:$ZZ$1, 0))</f>
        <v/>
      </c>
      <c r="B123">
        <f>INDEX(resultados!$A$2:$ZZ$929, 117, MATCH($B$2, resultados!$A$1:$ZZ$1, 0))</f>
        <v/>
      </c>
      <c r="C123">
        <f>INDEX(resultados!$A$2:$ZZ$929, 117, MATCH($B$3, resultados!$A$1:$ZZ$1, 0))</f>
        <v/>
      </c>
    </row>
    <row r="124">
      <c r="A124">
        <f>INDEX(resultados!$A$2:$ZZ$929, 118, MATCH($B$1, resultados!$A$1:$ZZ$1, 0))</f>
        <v/>
      </c>
      <c r="B124">
        <f>INDEX(resultados!$A$2:$ZZ$929, 118, MATCH($B$2, resultados!$A$1:$ZZ$1, 0))</f>
        <v/>
      </c>
      <c r="C124">
        <f>INDEX(resultados!$A$2:$ZZ$929, 118, MATCH($B$3, resultados!$A$1:$ZZ$1, 0))</f>
        <v/>
      </c>
    </row>
    <row r="125">
      <c r="A125">
        <f>INDEX(resultados!$A$2:$ZZ$929, 119, MATCH($B$1, resultados!$A$1:$ZZ$1, 0))</f>
        <v/>
      </c>
      <c r="B125">
        <f>INDEX(resultados!$A$2:$ZZ$929, 119, MATCH($B$2, resultados!$A$1:$ZZ$1, 0))</f>
        <v/>
      </c>
      <c r="C125">
        <f>INDEX(resultados!$A$2:$ZZ$929, 119, MATCH($B$3, resultados!$A$1:$ZZ$1, 0))</f>
        <v/>
      </c>
    </row>
    <row r="126">
      <c r="A126">
        <f>INDEX(resultados!$A$2:$ZZ$929, 120, MATCH($B$1, resultados!$A$1:$ZZ$1, 0))</f>
        <v/>
      </c>
      <c r="B126">
        <f>INDEX(resultados!$A$2:$ZZ$929, 120, MATCH($B$2, resultados!$A$1:$ZZ$1, 0))</f>
        <v/>
      </c>
      <c r="C126">
        <f>INDEX(resultados!$A$2:$ZZ$929, 120, MATCH($B$3, resultados!$A$1:$ZZ$1, 0))</f>
        <v/>
      </c>
    </row>
    <row r="127">
      <c r="A127">
        <f>INDEX(resultados!$A$2:$ZZ$929, 121, MATCH($B$1, resultados!$A$1:$ZZ$1, 0))</f>
        <v/>
      </c>
      <c r="B127">
        <f>INDEX(resultados!$A$2:$ZZ$929, 121, MATCH($B$2, resultados!$A$1:$ZZ$1, 0))</f>
        <v/>
      </c>
      <c r="C127">
        <f>INDEX(resultados!$A$2:$ZZ$929, 121, MATCH($B$3, resultados!$A$1:$ZZ$1, 0))</f>
        <v/>
      </c>
    </row>
    <row r="128">
      <c r="A128">
        <f>INDEX(resultados!$A$2:$ZZ$929, 122, MATCH($B$1, resultados!$A$1:$ZZ$1, 0))</f>
        <v/>
      </c>
      <c r="B128">
        <f>INDEX(resultados!$A$2:$ZZ$929, 122, MATCH($B$2, resultados!$A$1:$ZZ$1, 0))</f>
        <v/>
      </c>
      <c r="C128">
        <f>INDEX(resultados!$A$2:$ZZ$929, 122, MATCH($B$3, resultados!$A$1:$ZZ$1, 0))</f>
        <v/>
      </c>
    </row>
    <row r="129">
      <c r="A129">
        <f>INDEX(resultados!$A$2:$ZZ$929, 123, MATCH($B$1, resultados!$A$1:$ZZ$1, 0))</f>
        <v/>
      </c>
      <c r="B129">
        <f>INDEX(resultados!$A$2:$ZZ$929, 123, MATCH($B$2, resultados!$A$1:$ZZ$1, 0))</f>
        <v/>
      </c>
      <c r="C129">
        <f>INDEX(resultados!$A$2:$ZZ$929, 123, MATCH($B$3, resultados!$A$1:$ZZ$1, 0))</f>
        <v/>
      </c>
    </row>
    <row r="130">
      <c r="A130">
        <f>INDEX(resultados!$A$2:$ZZ$929, 124, MATCH($B$1, resultados!$A$1:$ZZ$1, 0))</f>
        <v/>
      </c>
      <c r="B130">
        <f>INDEX(resultados!$A$2:$ZZ$929, 124, MATCH($B$2, resultados!$A$1:$ZZ$1, 0))</f>
        <v/>
      </c>
      <c r="C130">
        <f>INDEX(resultados!$A$2:$ZZ$929, 124, MATCH($B$3, resultados!$A$1:$ZZ$1, 0))</f>
        <v/>
      </c>
    </row>
    <row r="131">
      <c r="A131">
        <f>INDEX(resultados!$A$2:$ZZ$929, 125, MATCH($B$1, resultados!$A$1:$ZZ$1, 0))</f>
        <v/>
      </c>
      <c r="B131">
        <f>INDEX(resultados!$A$2:$ZZ$929, 125, MATCH($B$2, resultados!$A$1:$ZZ$1, 0))</f>
        <v/>
      </c>
      <c r="C131">
        <f>INDEX(resultados!$A$2:$ZZ$929, 125, MATCH($B$3, resultados!$A$1:$ZZ$1, 0))</f>
        <v/>
      </c>
    </row>
    <row r="132">
      <c r="A132">
        <f>INDEX(resultados!$A$2:$ZZ$929, 126, MATCH($B$1, resultados!$A$1:$ZZ$1, 0))</f>
        <v/>
      </c>
      <c r="B132">
        <f>INDEX(resultados!$A$2:$ZZ$929, 126, MATCH($B$2, resultados!$A$1:$ZZ$1, 0))</f>
        <v/>
      </c>
      <c r="C132">
        <f>INDEX(resultados!$A$2:$ZZ$929, 126, MATCH($B$3, resultados!$A$1:$ZZ$1, 0))</f>
        <v/>
      </c>
    </row>
    <row r="133">
      <c r="A133">
        <f>INDEX(resultados!$A$2:$ZZ$929, 127, MATCH($B$1, resultados!$A$1:$ZZ$1, 0))</f>
        <v/>
      </c>
      <c r="B133">
        <f>INDEX(resultados!$A$2:$ZZ$929, 127, MATCH($B$2, resultados!$A$1:$ZZ$1, 0))</f>
        <v/>
      </c>
      <c r="C133">
        <f>INDEX(resultados!$A$2:$ZZ$929, 127, MATCH($B$3, resultados!$A$1:$ZZ$1, 0))</f>
        <v/>
      </c>
    </row>
    <row r="134">
      <c r="A134">
        <f>INDEX(resultados!$A$2:$ZZ$929, 128, MATCH($B$1, resultados!$A$1:$ZZ$1, 0))</f>
        <v/>
      </c>
      <c r="B134">
        <f>INDEX(resultados!$A$2:$ZZ$929, 128, MATCH($B$2, resultados!$A$1:$ZZ$1, 0))</f>
        <v/>
      </c>
      <c r="C134">
        <f>INDEX(resultados!$A$2:$ZZ$929, 128, MATCH($B$3, resultados!$A$1:$ZZ$1, 0))</f>
        <v/>
      </c>
    </row>
    <row r="135">
      <c r="A135">
        <f>INDEX(resultados!$A$2:$ZZ$929, 129, MATCH($B$1, resultados!$A$1:$ZZ$1, 0))</f>
        <v/>
      </c>
      <c r="B135">
        <f>INDEX(resultados!$A$2:$ZZ$929, 129, MATCH($B$2, resultados!$A$1:$ZZ$1, 0))</f>
        <v/>
      </c>
      <c r="C135">
        <f>INDEX(resultados!$A$2:$ZZ$929, 129, MATCH($B$3, resultados!$A$1:$ZZ$1, 0))</f>
        <v/>
      </c>
    </row>
    <row r="136">
      <c r="A136">
        <f>INDEX(resultados!$A$2:$ZZ$929, 130, MATCH($B$1, resultados!$A$1:$ZZ$1, 0))</f>
        <v/>
      </c>
      <c r="B136">
        <f>INDEX(resultados!$A$2:$ZZ$929, 130, MATCH($B$2, resultados!$A$1:$ZZ$1, 0))</f>
        <v/>
      </c>
      <c r="C136">
        <f>INDEX(resultados!$A$2:$ZZ$929, 130, MATCH($B$3, resultados!$A$1:$ZZ$1, 0))</f>
        <v/>
      </c>
    </row>
    <row r="137">
      <c r="A137">
        <f>INDEX(resultados!$A$2:$ZZ$929, 131, MATCH($B$1, resultados!$A$1:$ZZ$1, 0))</f>
        <v/>
      </c>
      <c r="B137">
        <f>INDEX(resultados!$A$2:$ZZ$929, 131, MATCH($B$2, resultados!$A$1:$ZZ$1, 0))</f>
        <v/>
      </c>
      <c r="C137">
        <f>INDEX(resultados!$A$2:$ZZ$929, 131, MATCH($B$3, resultados!$A$1:$ZZ$1, 0))</f>
        <v/>
      </c>
    </row>
    <row r="138">
      <c r="A138">
        <f>INDEX(resultados!$A$2:$ZZ$929, 132, MATCH($B$1, resultados!$A$1:$ZZ$1, 0))</f>
        <v/>
      </c>
      <c r="B138">
        <f>INDEX(resultados!$A$2:$ZZ$929, 132, MATCH($B$2, resultados!$A$1:$ZZ$1, 0))</f>
        <v/>
      </c>
      <c r="C138">
        <f>INDEX(resultados!$A$2:$ZZ$929, 132, MATCH($B$3, resultados!$A$1:$ZZ$1, 0))</f>
        <v/>
      </c>
    </row>
    <row r="139">
      <c r="A139">
        <f>INDEX(resultados!$A$2:$ZZ$929, 133, MATCH($B$1, resultados!$A$1:$ZZ$1, 0))</f>
        <v/>
      </c>
      <c r="B139">
        <f>INDEX(resultados!$A$2:$ZZ$929, 133, MATCH($B$2, resultados!$A$1:$ZZ$1, 0))</f>
        <v/>
      </c>
      <c r="C139">
        <f>INDEX(resultados!$A$2:$ZZ$929, 133, MATCH($B$3, resultados!$A$1:$ZZ$1, 0))</f>
        <v/>
      </c>
    </row>
    <row r="140">
      <c r="A140">
        <f>INDEX(resultados!$A$2:$ZZ$929, 134, MATCH($B$1, resultados!$A$1:$ZZ$1, 0))</f>
        <v/>
      </c>
      <c r="B140">
        <f>INDEX(resultados!$A$2:$ZZ$929, 134, MATCH($B$2, resultados!$A$1:$ZZ$1, 0))</f>
        <v/>
      </c>
      <c r="C140">
        <f>INDEX(resultados!$A$2:$ZZ$929, 134, MATCH($B$3, resultados!$A$1:$ZZ$1, 0))</f>
        <v/>
      </c>
    </row>
    <row r="141">
      <c r="A141">
        <f>INDEX(resultados!$A$2:$ZZ$929, 135, MATCH($B$1, resultados!$A$1:$ZZ$1, 0))</f>
        <v/>
      </c>
      <c r="B141">
        <f>INDEX(resultados!$A$2:$ZZ$929, 135, MATCH($B$2, resultados!$A$1:$ZZ$1, 0))</f>
        <v/>
      </c>
      <c r="C141">
        <f>INDEX(resultados!$A$2:$ZZ$929, 135, MATCH($B$3, resultados!$A$1:$ZZ$1, 0))</f>
        <v/>
      </c>
    </row>
    <row r="142">
      <c r="A142">
        <f>INDEX(resultados!$A$2:$ZZ$929, 136, MATCH($B$1, resultados!$A$1:$ZZ$1, 0))</f>
        <v/>
      </c>
      <c r="B142">
        <f>INDEX(resultados!$A$2:$ZZ$929, 136, MATCH($B$2, resultados!$A$1:$ZZ$1, 0))</f>
        <v/>
      </c>
      <c r="C142">
        <f>INDEX(resultados!$A$2:$ZZ$929, 136, MATCH($B$3, resultados!$A$1:$ZZ$1, 0))</f>
        <v/>
      </c>
    </row>
    <row r="143">
      <c r="A143">
        <f>INDEX(resultados!$A$2:$ZZ$929, 137, MATCH($B$1, resultados!$A$1:$ZZ$1, 0))</f>
        <v/>
      </c>
      <c r="B143">
        <f>INDEX(resultados!$A$2:$ZZ$929, 137, MATCH($B$2, resultados!$A$1:$ZZ$1, 0))</f>
        <v/>
      </c>
      <c r="C143">
        <f>INDEX(resultados!$A$2:$ZZ$929, 137, MATCH($B$3, resultados!$A$1:$ZZ$1, 0))</f>
        <v/>
      </c>
    </row>
    <row r="144">
      <c r="A144">
        <f>INDEX(resultados!$A$2:$ZZ$929, 138, MATCH($B$1, resultados!$A$1:$ZZ$1, 0))</f>
        <v/>
      </c>
      <c r="B144">
        <f>INDEX(resultados!$A$2:$ZZ$929, 138, MATCH($B$2, resultados!$A$1:$ZZ$1, 0))</f>
        <v/>
      </c>
      <c r="C144">
        <f>INDEX(resultados!$A$2:$ZZ$929, 138, MATCH($B$3, resultados!$A$1:$ZZ$1, 0))</f>
        <v/>
      </c>
    </row>
    <row r="145">
      <c r="A145">
        <f>INDEX(resultados!$A$2:$ZZ$929, 139, MATCH($B$1, resultados!$A$1:$ZZ$1, 0))</f>
        <v/>
      </c>
      <c r="B145">
        <f>INDEX(resultados!$A$2:$ZZ$929, 139, MATCH($B$2, resultados!$A$1:$ZZ$1, 0))</f>
        <v/>
      </c>
      <c r="C145">
        <f>INDEX(resultados!$A$2:$ZZ$929, 139, MATCH($B$3, resultados!$A$1:$ZZ$1, 0))</f>
        <v/>
      </c>
    </row>
    <row r="146">
      <c r="A146">
        <f>INDEX(resultados!$A$2:$ZZ$929, 140, MATCH($B$1, resultados!$A$1:$ZZ$1, 0))</f>
        <v/>
      </c>
      <c r="B146">
        <f>INDEX(resultados!$A$2:$ZZ$929, 140, MATCH($B$2, resultados!$A$1:$ZZ$1, 0))</f>
        <v/>
      </c>
      <c r="C146">
        <f>INDEX(resultados!$A$2:$ZZ$929, 140, MATCH($B$3, resultados!$A$1:$ZZ$1, 0))</f>
        <v/>
      </c>
    </row>
    <row r="147">
      <c r="A147">
        <f>INDEX(resultados!$A$2:$ZZ$929, 141, MATCH($B$1, resultados!$A$1:$ZZ$1, 0))</f>
        <v/>
      </c>
      <c r="B147">
        <f>INDEX(resultados!$A$2:$ZZ$929, 141, MATCH($B$2, resultados!$A$1:$ZZ$1, 0))</f>
        <v/>
      </c>
      <c r="C147">
        <f>INDEX(resultados!$A$2:$ZZ$929, 141, MATCH($B$3, resultados!$A$1:$ZZ$1, 0))</f>
        <v/>
      </c>
    </row>
    <row r="148">
      <c r="A148">
        <f>INDEX(resultados!$A$2:$ZZ$929, 142, MATCH($B$1, resultados!$A$1:$ZZ$1, 0))</f>
        <v/>
      </c>
      <c r="B148">
        <f>INDEX(resultados!$A$2:$ZZ$929, 142, MATCH($B$2, resultados!$A$1:$ZZ$1, 0))</f>
        <v/>
      </c>
      <c r="C148">
        <f>INDEX(resultados!$A$2:$ZZ$929, 142, MATCH($B$3, resultados!$A$1:$ZZ$1, 0))</f>
        <v/>
      </c>
    </row>
    <row r="149">
      <c r="A149">
        <f>INDEX(resultados!$A$2:$ZZ$929, 143, MATCH($B$1, resultados!$A$1:$ZZ$1, 0))</f>
        <v/>
      </c>
      <c r="B149">
        <f>INDEX(resultados!$A$2:$ZZ$929, 143, MATCH($B$2, resultados!$A$1:$ZZ$1, 0))</f>
        <v/>
      </c>
      <c r="C149">
        <f>INDEX(resultados!$A$2:$ZZ$929, 143, MATCH($B$3, resultados!$A$1:$ZZ$1, 0))</f>
        <v/>
      </c>
    </row>
    <row r="150">
      <c r="A150">
        <f>INDEX(resultados!$A$2:$ZZ$929, 144, MATCH($B$1, resultados!$A$1:$ZZ$1, 0))</f>
        <v/>
      </c>
      <c r="B150">
        <f>INDEX(resultados!$A$2:$ZZ$929, 144, MATCH($B$2, resultados!$A$1:$ZZ$1, 0))</f>
        <v/>
      </c>
      <c r="C150">
        <f>INDEX(resultados!$A$2:$ZZ$929, 144, MATCH($B$3, resultados!$A$1:$ZZ$1, 0))</f>
        <v/>
      </c>
    </row>
    <row r="151">
      <c r="A151">
        <f>INDEX(resultados!$A$2:$ZZ$929, 145, MATCH($B$1, resultados!$A$1:$ZZ$1, 0))</f>
        <v/>
      </c>
      <c r="B151">
        <f>INDEX(resultados!$A$2:$ZZ$929, 145, MATCH($B$2, resultados!$A$1:$ZZ$1, 0))</f>
        <v/>
      </c>
      <c r="C151">
        <f>INDEX(resultados!$A$2:$ZZ$929, 145, MATCH($B$3, resultados!$A$1:$ZZ$1, 0))</f>
        <v/>
      </c>
    </row>
    <row r="152">
      <c r="A152">
        <f>INDEX(resultados!$A$2:$ZZ$929, 146, MATCH($B$1, resultados!$A$1:$ZZ$1, 0))</f>
        <v/>
      </c>
      <c r="B152">
        <f>INDEX(resultados!$A$2:$ZZ$929, 146, MATCH($B$2, resultados!$A$1:$ZZ$1, 0))</f>
        <v/>
      </c>
      <c r="C152">
        <f>INDEX(resultados!$A$2:$ZZ$929, 146, MATCH($B$3, resultados!$A$1:$ZZ$1, 0))</f>
        <v/>
      </c>
    </row>
    <row r="153">
      <c r="A153">
        <f>INDEX(resultados!$A$2:$ZZ$929, 147, MATCH($B$1, resultados!$A$1:$ZZ$1, 0))</f>
        <v/>
      </c>
      <c r="B153">
        <f>INDEX(resultados!$A$2:$ZZ$929, 147, MATCH($B$2, resultados!$A$1:$ZZ$1, 0))</f>
        <v/>
      </c>
      <c r="C153">
        <f>INDEX(resultados!$A$2:$ZZ$929, 147, MATCH($B$3, resultados!$A$1:$ZZ$1, 0))</f>
        <v/>
      </c>
    </row>
    <row r="154">
      <c r="A154">
        <f>INDEX(resultados!$A$2:$ZZ$929, 148, MATCH($B$1, resultados!$A$1:$ZZ$1, 0))</f>
        <v/>
      </c>
      <c r="B154">
        <f>INDEX(resultados!$A$2:$ZZ$929, 148, MATCH($B$2, resultados!$A$1:$ZZ$1, 0))</f>
        <v/>
      </c>
      <c r="C154">
        <f>INDEX(resultados!$A$2:$ZZ$929, 148, MATCH($B$3, resultados!$A$1:$ZZ$1, 0))</f>
        <v/>
      </c>
    </row>
    <row r="155">
      <c r="A155">
        <f>INDEX(resultados!$A$2:$ZZ$929, 149, MATCH($B$1, resultados!$A$1:$ZZ$1, 0))</f>
        <v/>
      </c>
      <c r="B155">
        <f>INDEX(resultados!$A$2:$ZZ$929, 149, MATCH($B$2, resultados!$A$1:$ZZ$1, 0))</f>
        <v/>
      </c>
      <c r="C155">
        <f>INDEX(resultados!$A$2:$ZZ$929, 149, MATCH($B$3, resultados!$A$1:$ZZ$1, 0))</f>
        <v/>
      </c>
    </row>
    <row r="156">
      <c r="A156">
        <f>INDEX(resultados!$A$2:$ZZ$929, 150, MATCH($B$1, resultados!$A$1:$ZZ$1, 0))</f>
        <v/>
      </c>
      <c r="B156">
        <f>INDEX(resultados!$A$2:$ZZ$929, 150, MATCH($B$2, resultados!$A$1:$ZZ$1, 0))</f>
        <v/>
      </c>
      <c r="C156">
        <f>INDEX(resultados!$A$2:$ZZ$929, 150, MATCH($B$3, resultados!$A$1:$ZZ$1, 0))</f>
        <v/>
      </c>
    </row>
    <row r="157">
      <c r="A157">
        <f>INDEX(resultados!$A$2:$ZZ$929, 151, MATCH($B$1, resultados!$A$1:$ZZ$1, 0))</f>
        <v/>
      </c>
      <c r="B157">
        <f>INDEX(resultados!$A$2:$ZZ$929, 151, MATCH($B$2, resultados!$A$1:$ZZ$1, 0))</f>
        <v/>
      </c>
      <c r="C157">
        <f>INDEX(resultados!$A$2:$ZZ$929, 151, MATCH($B$3, resultados!$A$1:$ZZ$1, 0))</f>
        <v/>
      </c>
    </row>
    <row r="158">
      <c r="A158">
        <f>INDEX(resultados!$A$2:$ZZ$929, 152, MATCH($B$1, resultados!$A$1:$ZZ$1, 0))</f>
        <v/>
      </c>
      <c r="B158">
        <f>INDEX(resultados!$A$2:$ZZ$929, 152, MATCH($B$2, resultados!$A$1:$ZZ$1, 0))</f>
        <v/>
      </c>
      <c r="C158">
        <f>INDEX(resultados!$A$2:$ZZ$929, 152, MATCH($B$3, resultados!$A$1:$ZZ$1, 0))</f>
        <v/>
      </c>
    </row>
    <row r="159">
      <c r="A159">
        <f>INDEX(resultados!$A$2:$ZZ$929, 153, MATCH($B$1, resultados!$A$1:$ZZ$1, 0))</f>
        <v/>
      </c>
      <c r="B159">
        <f>INDEX(resultados!$A$2:$ZZ$929, 153, MATCH($B$2, resultados!$A$1:$ZZ$1, 0))</f>
        <v/>
      </c>
      <c r="C159">
        <f>INDEX(resultados!$A$2:$ZZ$929, 153, MATCH($B$3, resultados!$A$1:$ZZ$1, 0))</f>
        <v/>
      </c>
    </row>
    <row r="160">
      <c r="A160">
        <f>INDEX(resultados!$A$2:$ZZ$929, 154, MATCH($B$1, resultados!$A$1:$ZZ$1, 0))</f>
        <v/>
      </c>
      <c r="B160">
        <f>INDEX(resultados!$A$2:$ZZ$929, 154, MATCH($B$2, resultados!$A$1:$ZZ$1, 0))</f>
        <v/>
      </c>
      <c r="C160">
        <f>INDEX(resultados!$A$2:$ZZ$929, 154, MATCH($B$3, resultados!$A$1:$ZZ$1, 0))</f>
        <v/>
      </c>
    </row>
    <row r="161">
      <c r="A161">
        <f>INDEX(resultados!$A$2:$ZZ$929, 155, MATCH($B$1, resultados!$A$1:$ZZ$1, 0))</f>
        <v/>
      </c>
      <c r="B161">
        <f>INDEX(resultados!$A$2:$ZZ$929, 155, MATCH($B$2, resultados!$A$1:$ZZ$1, 0))</f>
        <v/>
      </c>
      <c r="C161">
        <f>INDEX(resultados!$A$2:$ZZ$929, 155, MATCH($B$3, resultados!$A$1:$ZZ$1, 0))</f>
        <v/>
      </c>
    </row>
    <row r="162">
      <c r="A162">
        <f>INDEX(resultados!$A$2:$ZZ$929, 156, MATCH($B$1, resultados!$A$1:$ZZ$1, 0))</f>
        <v/>
      </c>
      <c r="B162">
        <f>INDEX(resultados!$A$2:$ZZ$929, 156, MATCH($B$2, resultados!$A$1:$ZZ$1, 0))</f>
        <v/>
      </c>
      <c r="C162">
        <f>INDEX(resultados!$A$2:$ZZ$929, 156, MATCH($B$3, resultados!$A$1:$ZZ$1, 0))</f>
        <v/>
      </c>
    </row>
    <row r="163">
      <c r="A163">
        <f>INDEX(resultados!$A$2:$ZZ$929, 157, MATCH($B$1, resultados!$A$1:$ZZ$1, 0))</f>
        <v/>
      </c>
      <c r="B163">
        <f>INDEX(resultados!$A$2:$ZZ$929, 157, MATCH($B$2, resultados!$A$1:$ZZ$1, 0))</f>
        <v/>
      </c>
      <c r="C163">
        <f>INDEX(resultados!$A$2:$ZZ$929, 157, MATCH($B$3, resultados!$A$1:$ZZ$1, 0))</f>
        <v/>
      </c>
    </row>
    <row r="164">
      <c r="A164">
        <f>INDEX(resultados!$A$2:$ZZ$929, 158, MATCH($B$1, resultados!$A$1:$ZZ$1, 0))</f>
        <v/>
      </c>
      <c r="B164">
        <f>INDEX(resultados!$A$2:$ZZ$929, 158, MATCH($B$2, resultados!$A$1:$ZZ$1, 0))</f>
        <v/>
      </c>
      <c r="C164">
        <f>INDEX(resultados!$A$2:$ZZ$929, 158, MATCH($B$3, resultados!$A$1:$ZZ$1, 0))</f>
        <v/>
      </c>
    </row>
    <row r="165">
      <c r="A165">
        <f>INDEX(resultados!$A$2:$ZZ$929, 159, MATCH($B$1, resultados!$A$1:$ZZ$1, 0))</f>
        <v/>
      </c>
      <c r="B165">
        <f>INDEX(resultados!$A$2:$ZZ$929, 159, MATCH($B$2, resultados!$A$1:$ZZ$1, 0))</f>
        <v/>
      </c>
      <c r="C165">
        <f>INDEX(resultados!$A$2:$ZZ$929, 159, MATCH($B$3, resultados!$A$1:$ZZ$1, 0))</f>
        <v/>
      </c>
    </row>
    <row r="166">
      <c r="A166">
        <f>INDEX(resultados!$A$2:$ZZ$929, 160, MATCH($B$1, resultados!$A$1:$ZZ$1, 0))</f>
        <v/>
      </c>
      <c r="B166">
        <f>INDEX(resultados!$A$2:$ZZ$929, 160, MATCH($B$2, resultados!$A$1:$ZZ$1, 0))</f>
        <v/>
      </c>
      <c r="C166">
        <f>INDEX(resultados!$A$2:$ZZ$929, 160, MATCH($B$3, resultados!$A$1:$ZZ$1, 0))</f>
        <v/>
      </c>
    </row>
    <row r="167">
      <c r="A167">
        <f>INDEX(resultados!$A$2:$ZZ$929, 161, MATCH($B$1, resultados!$A$1:$ZZ$1, 0))</f>
        <v/>
      </c>
      <c r="B167">
        <f>INDEX(resultados!$A$2:$ZZ$929, 161, MATCH($B$2, resultados!$A$1:$ZZ$1, 0))</f>
        <v/>
      </c>
      <c r="C167">
        <f>INDEX(resultados!$A$2:$ZZ$929, 161, MATCH($B$3, resultados!$A$1:$ZZ$1, 0))</f>
        <v/>
      </c>
    </row>
    <row r="168">
      <c r="A168">
        <f>INDEX(resultados!$A$2:$ZZ$929, 162, MATCH($B$1, resultados!$A$1:$ZZ$1, 0))</f>
        <v/>
      </c>
      <c r="B168">
        <f>INDEX(resultados!$A$2:$ZZ$929, 162, MATCH($B$2, resultados!$A$1:$ZZ$1, 0))</f>
        <v/>
      </c>
      <c r="C168">
        <f>INDEX(resultados!$A$2:$ZZ$929, 162, MATCH($B$3, resultados!$A$1:$ZZ$1, 0))</f>
        <v/>
      </c>
    </row>
    <row r="169">
      <c r="A169">
        <f>INDEX(resultados!$A$2:$ZZ$929, 163, MATCH($B$1, resultados!$A$1:$ZZ$1, 0))</f>
        <v/>
      </c>
      <c r="B169">
        <f>INDEX(resultados!$A$2:$ZZ$929, 163, MATCH($B$2, resultados!$A$1:$ZZ$1, 0))</f>
        <v/>
      </c>
      <c r="C169">
        <f>INDEX(resultados!$A$2:$ZZ$929, 163, MATCH($B$3, resultados!$A$1:$ZZ$1, 0))</f>
        <v/>
      </c>
    </row>
    <row r="170">
      <c r="A170">
        <f>INDEX(resultados!$A$2:$ZZ$929, 164, MATCH($B$1, resultados!$A$1:$ZZ$1, 0))</f>
        <v/>
      </c>
      <c r="B170">
        <f>INDEX(resultados!$A$2:$ZZ$929, 164, MATCH($B$2, resultados!$A$1:$ZZ$1, 0))</f>
        <v/>
      </c>
      <c r="C170">
        <f>INDEX(resultados!$A$2:$ZZ$929, 164, MATCH($B$3, resultados!$A$1:$ZZ$1, 0))</f>
        <v/>
      </c>
    </row>
    <row r="171">
      <c r="A171">
        <f>INDEX(resultados!$A$2:$ZZ$929, 165, MATCH($B$1, resultados!$A$1:$ZZ$1, 0))</f>
        <v/>
      </c>
      <c r="B171">
        <f>INDEX(resultados!$A$2:$ZZ$929, 165, MATCH($B$2, resultados!$A$1:$ZZ$1, 0))</f>
        <v/>
      </c>
      <c r="C171">
        <f>INDEX(resultados!$A$2:$ZZ$929, 165, MATCH($B$3, resultados!$A$1:$ZZ$1, 0))</f>
        <v/>
      </c>
    </row>
    <row r="172">
      <c r="A172">
        <f>INDEX(resultados!$A$2:$ZZ$929, 166, MATCH($B$1, resultados!$A$1:$ZZ$1, 0))</f>
        <v/>
      </c>
      <c r="B172">
        <f>INDEX(resultados!$A$2:$ZZ$929, 166, MATCH($B$2, resultados!$A$1:$ZZ$1, 0))</f>
        <v/>
      </c>
      <c r="C172">
        <f>INDEX(resultados!$A$2:$ZZ$929, 166, MATCH($B$3, resultados!$A$1:$ZZ$1, 0))</f>
        <v/>
      </c>
    </row>
    <row r="173">
      <c r="A173">
        <f>INDEX(resultados!$A$2:$ZZ$929, 167, MATCH($B$1, resultados!$A$1:$ZZ$1, 0))</f>
        <v/>
      </c>
      <c r="B173">
        <f>INDEX(resultados!$A$2:$ZZ$929, 167, MATCH($B$2, resultados!$A$1:$ZZ$1, 0))</f>
        <v/>
      </c>
      <c r="C173">
        <f>INDEX(resultados!$A$2:$ZZ$929, 167, MATCH($B$3, resultados!$A$1:$ZZ$1, 0))</f>
        <v/>
      </c>
    </row>
    <row r="174">
      <c r="A174">
        <f>INDEX(resultados!$A$2:$ZZ$929, 168, MATCH($B$1, resultados!$A$1:$ZZ$1, 0))</f>
        <v/>
      </c>
      <c r="B174">
        <f>INDEX(resultados!$A$2:$ZZ$929, 168, MATCH($B$2, resultados!$A$1:$ZZ$1, 0))</f>
        <v/>
      </c>
      <c r="C174">
        <f>INDEX(resultados!$A$2:$ZZ$929, 168, MATCH($B$3, resultados!$A$1:$ZZ$1, 0))</f>
        <v/>
      </c>
    </row>
    <row r="175">
      <c r="A175">
        <f>INDEX(resultados!$A$2:$ZZ$929, 169, MATCH($B$1, resultados!$A$1:$ZZ$1, 0))</f>
        <v/>
      </c>
      <c r="B175">
        <f>INDEX(resultados!$A$2:$ZZ$929, 169, MATCH($B$2, resultados!$A$1:$ZZ$1, 0))</f>
        <v/>
      </c>
      <c r="C175">
        <f>INDEX(resultados!$A$2:$ZZ$929, 169, MATCH($B$3, resultados!$A$1:$ZZ$1, 0))</f>
        <v/>
      </c>
    </row>
    <row r="176">
      <c r="A176">
        <f>INDEX(resultados!$A$2:$ZZ$929, 170, MATCH($B$1, resultados!$A$1:$ZZ$1, 0))</f>
        <v/>
      </c>
      <c r="B176">
        <f>INDEX(resultados!$A$2:$ZZ$929, 170, MATCH($B$2, resultados!$A$1:$ZZ$1, 0))</f>
        <v/>
      </c>
      <c r="C176">
        <f>INDEX(resultados!$A$2:$ZZ$929, 170, MATCH($B$3, resultados!$A$1:$ZZ$1, 0))</f>
        <v/>
      </c>
    </row>
    <row r="177">
      <c r="A177">
        <f>INDEX(resultados!$A$2:$ZZ$929, 171, MATCH($B$1, resultados!$A$1:$ZZ$1, 0))</f>
        <v/>
      </c>
      <c r="B177">
        <f>INDEX(resultados!$A$2:$ZZ$929, 171, MATCH($B$2, resultados!$A$1:$ZZ$1, 0))</f>
        <v/>
      </c>
      <c r="C177">
        <f>INDEX(resultados!$A$2:$ZZ$929, 171, MATCH($B$3, resultados!$A$1:$ZZ$1, 0))</f>
        <v/>
      </c>
    </row>
    <row r="178">
      <c r="A178">
        <f>INDEX(resultados!$A$2:$ZZ$929, 172, MATCH($B$1, resultados!$A$1:$ZZ$1, 0))</f>
        <v/>
      </c>
      <c r="B178">
        <f>INDEX(resultados!$A$2:$ZZ$929, 172, MATCH($B$2, resultados!$A$1:$ZZ$1, 0))</f>
        <v/>
      </c>
      <c r="C178">
        <f>INDEX(resultados!$A$2:$ZZ$929, 172, MATCH($B$3, resultados!$A$1:$ZZ$1, 0))</f>
        <v/>
      </c>
    </row>
    <row r="179">
      <c r="A179">
        <f>INDEX(resultados!$A$2:$ZZ$929, 173, MATCH($B$1, resultados!$A$1:$ZZ$1, 0))</f>
        <v/>
      </c>
      <c r="B179">
        <f>INDEX(resultados!$A$2:$ZZ$929, 173, MATCH($B$2, resultados!$A$1:$ZZ$1, 0))</f>
        <v/>
      </c>
      <c r="C179">
        <f>INDEX(resultados!$A$2:$ZZ$929, 173, MATCH($B$3, resultados!$A$1:$ZZ$1, 0))</f>
        <v/>
      </c>
    </row>
    <row r="180">
      <c r="A180">
        <f>INDEX(resultados!$A$2:$ZZ$929, 174, MATCH($B$1, resultados!$A$1:$ZZ$1, 0))</f>
        <v/>
      </c>
      <c r="B180">
        <f>INDEX(resultados!$A$2:$ZZ$929, 174, MATCH($B$2, resultados!$A$1:$ZZ$1, 0))</f>
        <v/>
      </c>
      <c r="C180">
        <f>INDEX(resultados!$A$2:$ZZ$929, 174, MATCH($B$3, resultados!$A$1:$ZZ$1, 0))</f>
        <v/>
      </c>
    </row>
    <row r="181">
      <c r="A181">
        <f>INDEX(resultados!$A$2:$ZZ$929, 175, MATCH($B$1, resultados!$A$1:$ZZ$1, 0))</f>
        <v/>
      </c>
      <c r="B181">
        <f>INDEX(resultados!$A$2:$ZZ$929, 175, MATCH($B$2, resultados!$A$1:$ZZ$1, 0))</f>
        <v/>
      </c>
      <c r="C181">
        <f>INDEX(resultados!$A$2:$ZZ$929, 175, MATCH($B$3, resultados!$A$1:$ZZ$1, 0))</f>
        <v/>
      </c>
    </row>
    <row r="182">
      <c r="A182">
        <f>INDEX(resultados!$A$2:$ZZ$929, 176, MATCH($B$1, resultados!$A$1:$ZZ$1, 0))</f>
        <v/>
      </c>
      <c r="B182">
        <f>INDEX(resultados!$A$2:$ZZ$929, 176, MATCH($B$2, resultados!$A$1:$ZZ$1, 0))</f>
        <v/>
      </c>
      <c r="C182">
        <f>INDEX(resultados!$A$2:$ZZ$929, 176, MATCH($B$3, resultados!$A$1:$ZZ$1, 0))</f>
        <v/>
      </c>
    </row>
    <row r="183">
      <c r="A183">
        <f>INDEX(resultados!$A$2:$ZZ$929, 177, MATCH($B$1, resultados!$A$1:$ZZ$1, 0))</f>
        <v/>
      </c>
      <c r="B183">
        <f>INDEX(resultados!$A$2:$ZZ$929, 177, MATCH($B$2, resultados!$A$1:$ZZ$1, 0))</f>
        <v/>
      </c>
      <c r="C183">
        <f>INDEX(resultados!$A$2:$ZZ$929, 177, MATCH($B$3, resultados!$A$1:$ZZ$1, 0))</f>
        <v/>
      </c>
    </row>
    <row r="184">
      <c r="A184">
        <f>INDEX(resultados!$A$2:$ZZ$929, 178, MATCH($B$1, resultados!$A$1:$ZZ$1, 0))</f>
        <v/>
      </c>
      <c r="B184">
        <f>INDEX(resultados!$A$2:$ZZ$929, 178, MATCH($B$2, resultados!$A$1:$ZZ$1, 0))</f>
        <v/>
      </c>
      <c r="C184">
        <f>INDEX(resultados!$A$2:$ZZ$929, 178, MATCH($B$3, resultados!$A$1:$ZZ$1, 0))</f>
        <v/>
      </c>
    </row>
    <row r="185">
      <c r="A185">
        <f>INDEX(resultados!$A$2:$ZZ$929, 179, MATCH($B$1, resultados!$A$1:$ZZ$1, 0))</f>
        <v/>
      </c>
      <c r="B185">
        <f>INDEX(resultados!$A$2:$ZZ$929, 179, MATCH($B$2, resultados!$A$1:$ZZ$1, 0))</f>
        <v/>
      </c>
      <c r="C185">
        <f>INDEX(resultados!$A$2:$ZZ$929, 179, MATCH($B$3, resultados!$A$1:$ZZ$1, 0))</f>
        <v/>
      </c>
    </row>
    <row r="186">
      <c r="A186">
        <f>INDEX(resultados!$A$2:$ZZ$929, 180, MATCH($B$1, resultados!$A$1:$ZZ$1, 0))</f>
        <v/>
      </c>
      <c r="B186">
        <f>INDEX(resultados!$A$2:$ZZ$929, 180, MATCH($B$2, resultados!$A$1:$ZZ$1, 0))</f>
        <v/>
      </c>
      <c r="C186">
        <f>INDEX(resultados!$A$2:$ZZ$929, 180, MATCH($B$3, resultados!$A$1:$ZZ$1, 0))</f>
        <v/>
      </c>
    </row>
    <row r="187">
      <c r="A187">
        <f>INDEX(resultados!$A$2:$ZZ$929, 181, MATCH($B$1, resultados!$A$1:$ZZ$1, 0))</f>
        <v/>
      </c>
      <c r="B187">
        <f>INDEX(resultados!$A$2:$ZZ$929, 181, MATCH($B$2, resultados!$A$1:$ZZ$1, 0))</f>
        <v/>
      </c>
      <c r="C187">
        <f>INDEX(resultados!$A$2:$ZZ$929, 181, MATCH($B$3, resultados!$A$1:$ZZ$1, 0))</f>
        <v/>
      </c>
    </row>
    <row r="188">
      <c r="A188">
        <f>INDEX(resultados!$A$2:$ZZ$929, 182, MATCH($B$1, resultados!$A$1:$ZZ$1, 0))</f>
        <v/>
      </c>
      <c r="B188">
        <f>INDEX(resultados!$A$2:$ZZ$929, 182, MATCH($B$2, resultados!$A$1:$ZZ$1, 0))</f>
        <v/>
      </c>
      <c r="C188">
        <f>INDEX(resultados!$A$2:$ZZ$929, 182, MATCH($B$3, resultados!$A$1:$ZZ$1, 0))</f>
        <v/>
      </c>
    </row>
    <row r="189">
      <c r="A189">
        <f>INDEX(resultados!$A$2:$ZZ$929, 183, MATCH($B$1, resultados!$A$1:$ZZ$1, 0))</f>
        <v/>
      </c>
      <c r="B189">
        <f>INDEX(resultados!$A$2:$ZZ$929, 183, MATCH($B$2, resultados!$A$1:$ZZ$1, 0))</f>
        <v/>
      </c>
      <c r="C189">
        <f>INDEX(resultados!$A$2:$ZZ$929, 183, MATCH($B$3, resultados!$A$1:$ZZ$1, 0))</f>
        <v/>
      </c>
    </row>
    <row r="190">
      <c r="A190">
        <f>INDEX(resultados!$A$2:$ZZ$929, 184, MATCH($B$1, resultados!$A$1:$ZZ$1, 0))</f>
        <v/>
      </c>
      <c r="B190">
        <f>INDEX(resultados!$A$2:$ZZ$929, 184, MATCH($B$2, resultados!$A$1:$ZZ$1, 0))</f>
        <v/>
      </c>
      <c r="C190">
        <f>INDEX(resultados!$A$2:$ZZ$929, 184, MATCH($B$3, resultados!$A$1:$ZZ$1, 0))</f>
        <v/>
      </c>
    </row>
    <row r="191">
      <c r="A191">
        <f>INDEX(resultados!$A$2:$ZZ$929, 185, MATCH($B$1, resultados!$A$1:$ZZ$1, 0))</f>
        <v/>
      </c>
      <c r="B191">
        <f>INDEX(resultados!$A$2:$ZZ$929, 185, MATCH($B$2, resultados!$A$1:$ZZ$1, 0))</f>
        <v/>
      </c>
      <c r="C191">
        <f>INDEX(resultados!$A$2:$ZZ$929, 185, MATCH($B$3, resultados!$A$1:$ZZ$1, 0))</f>
        <v/>
      </c>
    </row>
    <row r="192">
      <c r="A192">
        <f>INDEX(resultados!$A$2:$ZZ$929, 186, MATCH($B$1, resultados!$A$1:$ZZ$1, 0))</f>
        <v/>
      </c>
      <c r="B192">
        <f>INDEX(resultados!$A$2:$ZZ$929, 186, MATCH($B$2, resultados!$A$1:$ZZ$1, 0))</f>
        <v/>
      </c>
      <c r="C192">
        <f>INDEX(resultados!$A$2:$ZZ$929, 186, MATCH($B$3, resultados!$A$1:$ZZ$1, 0))</f>
        <v/>
      </c>
    </row>
    <row r="193">
      <c r="A193">
        <f>INDEX(resultados!$A$2:$ZZ$929, 187, MATCH($B$1, resultados!$A$1:$ZZ$1, 0))</f>
        <v/>
      </c>
      <c r="B193">
        <f>INDEX(resultados!$A$2:$ZZ$929, 187, MATCH($B$2, resultados!$A$1:$ZZ$1, 0))</f>
        <v/>
      </c>
      <c r="C193">
        <f>INDEX(resultados!$A$2:$ZZ$929, 187, MATCH($B$3, resultados!$A$1:$ZZ$1, 0))</f>
        <v/>
      </c>
    </row>
    <row r="194">
      <c r="A194">
        <f>INDEX(resultados!$A$2:$ZZ$929, 188, MATCH($B$1, resultados!$A$1:$ZZ$1, 0))</f>
        <v/>
      </c>
      <c r="B194">
        <f>INDEX(resultados!$A$2:$ZZ$929, 188, MATCH($B$2, resultados!$A$1:$ZZ$1, 0))</f>
        <v/>
      </c>
      <c r="C194">
        <f>INDEX(resultados!$A$2:$ZZ$929, 188, MATCH($B$3, resultados!$A$1:$ZZ$1, 0))</f>
        <v/>
      </c>
    </row>
    <row r="195">
      <c r="A195">
        <f>INDEX(resultados!$A$2:$ZZ$929, 189, MATCH($B$1, resultados!$A$1:$ZZ$1, 0))</f>
        <v/>
      </c>
      <c r="B195">
        <f>INDEX(resultados!$A$2:$ZZ$929, 189, MATCH($B$2, resultados!$A$1:$ZZ$1, 0))</f>
        <v/>
      </c>
      <c r="C195">
        <f>INDEX(resultados!$A$2:$ZZ$929, 189, MATCH($B$3, resultados!$A$1:$ZZ$1, 0))</f>
        <v/>
      </c>
    </row>
    <row r="196">
      <c r="A196">
        <f>INDEX(resultados!$A$2:$ZZ$929, 190, MATCH($B$1, resultados!$A$1:$ZZ$1, 0))</f>
        <v/>
      </c>
      <c r="B196">
        <f>INDEX(resultados!$A$2:$ZZ$929, 190, MATCH($B$2, resultados!$A$1:$ZZ$1, 0))</f>
        <v/>
      </c>
      <c r="C196">
        <f>INDEX(resultados!$A$2:$ZZ$929, 190, MATCH($B$3, resultados!$A$1:$ZZ$1, 0))</f>
        <v/>
      </c>
    </row>
    <row r="197">
      <c r="A197">
        <f>INDEX(resultados!$A$2:$ZZ$929, 191, MATCH($B$1, resultados!$A$1:$ZZ$1, 0))</f>
        <v/>
      </c>
      <c r="B197">
        <f>INDEX(resultados!$A$2:$ZZ$929, 191, MATCH($B$2, resultados!$A$1:$ZZ$1, 0))</f>
        <v/>
      </c>
      <c r="C197">
        <f>INDEX(resultados!$A$2:$ZZ$929, 191, MATCH($B$3, resultados!$A$1:$ZZ$1, 0))</f>
        <v/>
      </c>
    </row>
    <row r="198">
      <c r="A198">
        <f>INDEX(resultados!$A$2:$ZZ$929, 192, MATCH($B$1, resultados!$A$1:$ZZ$1, 0))</f>
        <v/>
      </c>
      <c r="B198">
        <f>INDEX(resultados!$A$2:$ZZ$929, 192, MATCH($B$2, resultados!$A$1:$ZZ$1, 0))</f>
        <v/>
      </c>
      <c r="C198">
        <f>INDEX(resultados!$A$2:$ZZ$929, 192, MATCH($B$3, resultados!$A$1:$ZZ$1, 0))</f>
        <v/>
      </c>
    </row>
    <row r="199">
      <c r="A199">
        <f>INDEX(resultados!$A$2:$ZZ$929, 193, MATCH($B$1, resultados!$A$1:$ZZ$1, 0))</f>
        <v/>
      </c>
      <c r="B199">
        <f>INDEX(resultados!$A$2:$ZZ$929, 193, MATCH($B$2, resultados!$A$1:$ZZ$1, 0))</f>
        <v/>
      </c>
      <c r="C199">
        <f>INDEX(resultados!$A$2:$ZZ$929, 193, MATCH($B$3, resultados!$A$1:$ZZ$1, 0))</f>
        <v/>
      </c>
    </row>
    <row r="200">
      <c r="A200">
        <f>INDEX(resultados!$A$2:$ZZ$929, 194, MATCH($B$1, resultados!$A$1:$ZZ$1, 0))</f>
        <v/>
      </c>
      <c r="B200">
        <f>INDEX(resultados!$A$2:$ZZ$929, 194, MATCH($B$2, resultados!$A$1:$ZZ$1, 0))</f>
        <v/>
      </c>
      <c r="C200">
        <f>INDEX(resultados!$A$2:$ZZ$929, 194, MATCH($B$3, resultados!$A$1:$ZZ$1, 0))</f>
        <v/>
      </c>
    </row>
    <row r="201">
      <c r="A201">
        <f>INDEX(resultados!$A$2:$ZZ$929, 195, MATCH($B$1, resultados!$A$1:$ZZ$1, 0))</f>
        <v/>
      </c>
      <c r="B201">
        <f>INDEX(resultados!$A$2:$ZZ$929, 195, MATCH($B$2, resultados!$A$1:$ZZ$1, 0))</f>
        <v/>
      </c>
      <c r="C201">
        <f>INDEX(resultados!$A$2:$ZZ$929, 195, MATCH($B$3, resultados!$A$1:$ZZ$1, 0))</f>
        <v/>
      </c>
    </row>
    <row r="202">
      <c r="A202">
        <f>INDEX(resultados!$A$2:$ZZ$929, 196, MATCH($B$1, resultados!$A$1:$ZZ$1, 0))</f>
        <v/>
      </c>
      <c r="B202">
        <f>INDEX(resultados!$A$2:$ZZ$929, 196, MATCH($B$2, resultados!$A$1:$ZZ$1, 0))</f>
        <v/>
      </c>
      <c r="C202">
        <f>INDEX(resultados!$A$2:$ZZ$929, 196, MATCH($B$3, resultados!$A$1:$ZZ$1, 0))</f>
        <v/>
      </c>
    </row>
    <row r="203">
      <c r="A203">
        <f>INDEX(resultados!$A$2:$ZZ$929, 197, MATCH($B$1, resultados!$A$1:$ZZ$1, 0))</f>
        <v/>
      </c>
      <c r="B203">
        <f>INDEX(resultados!$A$2:$ZZ$929, 197, MATCH($B$2, resultados!$A$1:$ZZ$1, 0))</f>
        <v/>
      </c>
      <c r="C203">
        <f>INDEX(resultados!$A$2:$ZZ$929, 197, MATCH($B$3, resultados!$A$1:$ZZ$1, 0))</f>
        <v/>
      </c>
    </row>
    <row r="204">
      <c r="A204">
        <f>INDEX(resultados!$A$2:$ZZ$929, 198, MATCH($B$1, resultados!$A$1:$ZZ$1, 0))</f>
        <v/>
      </c>
      <c r="B204">
        <f>INDEX(resultados!$A$2:$ZZ$929, 198, MATCH($B$2, resultados!$A$1:$ZZ$1, 0))</f>
        <v/>
      </c>
      <c r="C204">
        <f>INDEX(resultados!$A$2:$ZZ$929, 198, MATCH($B$3, resultados!$A$1:$ZZ$1, 0))</f>
        <v/>
      </c>
    </row>
    <row r="205">
      <c r="A205">
        <f>INDEX(resultados!$A$2:$ZZ$929, 199, MATCH($B$1, resultados!$A$1:$ZZ$1, 0))</f>
        <v/>
      </c>
      <c r="B205">
        <f>INDEX(resultados!$A$2:$ZZ$929, 199, MATCH($B$2, resultados!$A$1:$ZZ$1, 0))</f>
        <v/>
      </c>
      <c r="C205">
        <f>INDEX(resultados!$A$2:$ZZ$929, 199, MATCH($B$3, resultados!$A$1:$ZZ$1, 0))</f>
        <v/>
      </c>
    </row>
    <row r="206">
      <c r="A206">
        <f>INDEX(resultados!$A$2:$ZZ$929, 200, MATCH($B$1, resultados!$A$1:$ZZ$1, 0))</f>
        <v/>
      </c>
      <c r="B206">
        <f>INDEX(resultados!$A$2:$ZZ$929, 200, MATCH($B$2, resultados!$A$1:$ZZ$1, 0))</f>
        <v/>
      </c>
      <c r="C206">
        <f>INDEX(resultados!$A$2:$ZZ$929, 200, MATCH($B$3, resultados!$A$1:$ZZ$1, 0))</f>
        <v/>
      </c>
    </row>
    <row r="207">
      <c r="A207">
        <f>INDEX(resultados!$A$2:$ZZ$929, 201, MATCH($B$1, resultados!$A$1:$ZZ$1, 0))</f>
        <v/>
      </c>
      <c r="B207">
        <f>INDEX(resultados!$A$2:$ZZ$929, 201, MATCH($B$2, resultados!$A$1:$ZZ$1, 0))</f>
        <v/>
      </c>
      <c r="C207">
        <f>INDEX(resultados!$A$2:$ZZ$929, 201, MATCH($B$3, resultados!$A$1:$ZZ$1, 0))</f>
        <v/>
      </c>
    </row>
    <row r="208">
      <c r="A208">
        <f>INDEX(resultados!$A$2:$ZZ$929, 202, MATCH($B$1, resultados!$A$1:$ZZ$1, 0))</f>
        <v/>
      </c>
      <c r="B208">
        <f>INDEX(resultados!$A$2:$ZZ$929, 202, MATCH($B$2, resultados!$A$1:$ZZ$1, 0))</f>
        <v/>
      </c>
      <c r="C208">
        <f>INDEX(resultados!$A$2:$ZZ$929, 202, MATCH($B$3, resultados!$A$1:$ZZ$1, 0))</f>
        <v/>
      </c>
    </row>
    <row r="209">
      <c r="A209">
        <f>INDEX(resultados!$A$2:$ZZ$929, 203, MATCH($B$1, resultados!$A$1:$ZZ$1, 0))</f>
        <v/>
      </c>
      <c r="B209">
        <f>INDEX(resultados!$A$2:$ZZ$929, 203, MATCH($B$2, resultados!$A$1:$ZZ$1, 0))</f>
        <v/>
      </c>
      <c r="C209">
        <f>INDEX(resultados!$A$2:$ZZ$929, 203, MATCH($B$3, resultados!$A$1:$ZZ$1, 0))</f>
        <v/>
      </c>
    </row>
    <row r="210">
      <c r="A210">
        <f>INDEX(resultados!$A$2:$ZZ$929, 204, MATCH($B$1, resultados!$A$1:$ZZ$1, 0))</f>
        <v/>
      </c>
      <c r="B210">
        <f>INDEX(resultados!$A$2:$ZZ$929, 204, MATCH($B$2, resultados!$A$1:$ZZ$1, 0))</f>
        <v/>
      </c>
      <c r="C210">
        <f>INDEX(resultados!$A$2:$ZZ$929, 204, MATCH($B$3, resultados!$A$1:$ZZ$1, 0))</f>
        <v/>
      </c>
    </row>
    <row r="211">
      <c r="A211">
        <f>INDEX(resultados!$A$2:$ZZ$929, 205, MATCH($B$1, resultados!$A$1:$ZZ$1, 0))</f>
        <v/>
      </c>
      <c r="B211">
        <f>INDEX(resultados!$A$2:$ZZ$929, 205, MATCH($B$2, resultados!$A$1:$ZZ$1, 0))</f>
        <v/>
      </c>
      <c r="C211">
        <f>INDEX(resultados!$A$2:$ZZ$929, 205, MATCH($B$3, resultados!$A$1:$ZZ$1, 0))</f>
        <v/>
      </c>
    </row>
    <row r="212">
      <c r="A212">
        <f>INDEX(resultados!$A$2:$ZZ$929, 206, MATCH($B$1, resultados!$A$1:$ZZ$1, 0))</f>
        <v/>
      </c>
      <c r="B212">
        <f>INDEX(resultados!$A$2:$ZZ$929, 206, MATCH($B$2, resultados!$A$1:$ZZ$1, 0))</f>
        <v/>
      </c>
      <c r="C212">
        <f>INDEX(resultados!$A$2:$ZZ$929, 206, MATCH($B$3, resultados!$A$1:$ZZ$1, 0))</f>
        <v/>
      </c>
    </row>
    <row r="213">
      <c r="A213">
        <f>INDEX(resultados!$A$2:$ZZ$929, 207, MATCH($B$1, resultados!$A$1:$ZZ$1, 0))</f>
        <v/>
      </c>
      <c r="B213">
        <f>INDEX(resultados!$A$2:$ZZ$929, 207, MATCH($B$2, resultados!$A$1:$ZZ$1, 0))</f>
        <v/>
      </c>
      <c r="C213">
        <f>INDEX(resultados!$A$2:$ZZ$929, 207, MATCH($B$3, resultados!$A$1:$ZZ$1, 0))</f>
        <v/>
      </c>
    </row>
    <row r="214">
      <c r="A214">
        <f>INDEX(resultados!$A$2:$ZZ$929, 208, MATCH($B$1, resultados!$A$1:$ZZ$1, 0))</f>
        <v/>
      </c>
      <c r="B214">
        <f>INDEX(resultados!$A$2:$ZZ$929, 208, MATCH($B$2, resultados!$A$1:$ZZ$1, 0))</f>
        <v/>
      </c>
      <c r="C214">
        <f>INDEX(resultados!$A$2:$ZZ$929, 208, MATCH($B$3, resultados!$A$1:$ZZ$1, 0))</f>
        <v/>
      </c>
    </row>
    <row r="215">
      <c r="A215">
        <f>INDEX(resultados!$A$2:$ZZ$929, 209, MATCH($B$1, resultados!$A$1:$ZZ$1, 0))</f>
        <v/>
      </c>
      <c r="B215">
        <f>INDEX(resultados!$A$2:$ZZ$929, 209, MATCH($B$2, resultados!$A$1:$ZZ$1, 0))</f>
        <v/>
      </c>
      <c r="C215">
        <f>INDEX(resultados!$A$2:$ZZ$929, 209, MATCH($B$3, resultados!$A$1:$ZZ$1, 0))</f>
        <v/>
      </c>
    </row>
    <row r="216">
      <c r="A216">
        <f>INDEX(resultados!$A$2:$ZZ$929, 210, MATCH($B$1, resultados!$A$1:$ZZ$1, 0))</f>
        <v/>
      </c>
      <c r="B216">
        <f>INDEX(resultados!$A$2:$ZZ$929, 210, MATCH($B$2, resultados!$A$1:$ZZ$1, 0))</f>
        <v/>
      </c>
      <c r="C216">
        <f>INDEX(resultados!$A$2:$ZZ$929, 210, MATCH($B$3, resultados!$A$1:$ZZ$1, 0))</f>
        <v/>
      </c>
    </row>
    <row r="217">
      <c r="A217">
        <f>INDEX(resultados!$A$2:$ZZ$929, 211, MATCH($B$1, resultados!$A$1:$ZZ$1, 0))</f>
        <v/>
      </c>
      <c r="B217">
        <f>INDEX(resultados!$A$2:$ZZ$929, 211, MATCH($B$2, resultados!$A$1:$ZZ$1, 0))</f>
        <v/>
      </c>
      <c r="C217">
        <f>INDEX(resultados!$A$2:$ZZ$929, 211, MATCH($B$3, resultados!$A$1:$ZZ$1, 0))</f>
        <v/>
      </c>
    </row>
    <row r="218">
      <c r="A218">
        <f>INDEX(resultados!$A$2:$ZZ$929, 212, MATCH($B$1, resultados!$A$1:$ZZ$1, 0))</f>
        <v/>
      </c>
      <c r="B218">
        <f>INDEX(resultados!$A$2:$ZZ$929, 212, MATCH($B$2, resultados!$A$1:$ZZ$1, 0))</f>
        <v/>
      </c>
      <c r="C218">
        <f>INDEX(resultados!$A$2:$ZZ$929, 212, MATCH($B$3, resultados!$A$1:$ZZ$1, 0))</f>
        <v/>
      </c>
    </row>
    <row r="219">
      <c r="A219">
        <f>INDEX(resultados!$A$2:$ZZ$929, 213, MATCH($B$1, resultados!$A$1:$ZZ$1, 0))</f>
        <v/>
      </c>
      <c r="B219">
        <f>INDEX(resultados!$A$2:$ZZ$929, 213, MATCH($B$2, resultados!$A$1:$ZZ$1, 0))</f>
        <v/>
      </c>
      <c r="C219">
        <f>INDEX(resultados!$A$2:$ZZ$929, 213, MATCH($B$3, resultados!$A$1:$ZZ$1, 0))</f>
        <v/>
      </c>
    </row>
    <row r="220">
      <c r="A220">
        <f>INDEX(resultados!$A$2:$ZZ$929, 214, MATCH($B$1, resultados!$A$1:$ZZ$1, 0))</f>
        <v/>
      </c>
      <c r="B220">
        <f>INDEX(resultados!$A$2:$ZZ$929, 214, MATCH($B$2, resultados!$A$1:$ZZ$1, 0))</f>
        <v/>
      </c>
      <c r="C220">
        <f>INDEX(resultados!$A$2:$ZZ$929, 214, MATCH($B$3, resultados!$A$1:$ZZ$1, 0))</f>
        <v/>
      </c>
    </row>
    <row r="221">
      <c r="A221">
        <f>INDEX(resultados!$A$2:$ZZ$929, 215, MATCH($B$1, resultados!$A$1:$ZZ$1, 0))</f>
        <v/>
      </c>
      <c r="B221">
        <f>INDEX(resultados!$A$2:$ZZ$929, 215, MATCH($B$2, resultados!$A$1:$ZZ$1, 0))</f>
        <v/>
      </c>
      <c r="C221">
        <f>INDEX(resultados!$A$2:$ZZ$929, 215, MATCH($B$3, resultados!$A$1:$ZZ$1, 0))</f>
        <v/>
      </c>
    </row>
    <row r="222">
      <c r="A222">
        <f>INDEX(resultados!$A$2:$ZZ$929, 216, MATCH($B$1, resultados!$A$1:$ZZ$1, 0))</f>
        <v/>
      </c>
      <c r="B222">
        <f>INDEX(resultados!$A$2:$ZZ$929, 216, MATCH($B$2, resultados!$A$1:$ZZ$1, 0))</f>
        <v/>
      </c>
      <c r="C222">
        <f>INDEX(resultados!$A$2:$ZZ$929, 216, MATCH($B$3, resultados!$A$1:$ZZ$1, 0))</f>
        <v/>
      </c>
    </row>
    <row r="223">
      <c r="A223">
        <f>INDEX(resultados!$A$2:$ZZ$929, 217, MATCH($B$1, resultados!$A$1:$ZZ$1, 0))</f>
        <v/>
      </c>
      <c r="B223">
        <f>INDEX(resultados!$A$2:$ZZ$929, 217, MATCH($B$2, resultados!$A$1:$ZZ$1, 0))</f>
        <v/>
      </c>
      <c r="C223">
        <f>INDEX(resultados!$A$2:$ZZ$929, 217, MATCH($B$3, resultados!$A$1:$ZZ$1, 0))</f>
        <v/>
      </c>
    </row>
    <row r="224">
      <c r="A224">
        <f>INDEX(resultados!$A$2:$ZZ$929, 218, MATCH($B$1, resultados!$A$1:$ZZ$1, 0))</f>
        <v/>
      </c>
      <c r="B224">
        <f>INDEX(resultados!$A$2:$ZZ$929, 218, MATCH($B$2, resultados!$A$1:$ZZ$1, 0))</f>
        <v/>
      </c>
      <c r="C224">
        <f>INDEX(resultados!$A$2:$ZZ$929, 218, MATCH($B$3, resultados!$A$1:$ZZ$1, 0))</f>
        <v/>
      </c>
    </row>
    <row r="225">
      <c r="A225">
        <f>INDEX(resultados!$A$2:$ZZ$929, 219, MATCH($B$1, resultados!$A$1:$ZZ$1, 0))</f>
        <v/>
      </c>
      <c r="B225">
        <f>INDEX(resultados!$A$2:$ZZ$929, 219, MATCH($B$2, resultados!$A$1:$ZZ$1, 0))</f>
        <v/>
      </c>
      <c r="C225">
        <f>INDEX(resultados!$A$2:$ZZ$929, 219, MATCH($B$3, resultados!$A$1:$ZZ$1, 0))</f>
        <v/>
      </c>
    </row>
    <row r="226">
      <c r="A226">
        <f>INDEX(resultados!$A$2:$ZZ$929, 220, MATCH($B$1, resultados!$A$1:$ZZ$1, 0))</f>
        <v/>
      </c>
      <c r="B226">
        <f>INDEX(resultados!$A$2:$ZZ$929, 220, MATCH($B$2, resultados!$A$1:$ZZ$1, 0))</f>
        <v/>
      </c>
      <c r="C226">
        <f>INDEX(resultados!$A$2:$ZZ$929, 220, MATCH($B$3, resultados!$A$1:$ZZ$1, 0))</f>
        <v/>
      </c>
    </row>
    <row r="227">
      <c r="A227">
        <f>INDEX(resultados!$A$2:$ZZ$929, 221, MATCH($B$1, resultados!$A$1:$ZZ$1, 0))</f>
        <v/>
      </c>
      <c r="B227">
        <f>INDEX(resultados!$A$2:$ZZ$929, 221, MATCH($B$2, resultados!$A$1:$ZZ$1, 0))</f>
        <v/>
      </c>
      <c r="C227">
        <f>INDEX(resultados!$A$2:$ZZ$929, 221, MATCH($B$3, resultados!$A$1:$ZZ$1, 0))</f>
        <v/>
      </c>
    </row>
    <row r="228">
      <c r="A228">
        <f>INDEX(resultados!$A$2:$ZZ$929, 222, MATCH($B$1, resultados!$A$1:$ZZ$1, 0))</f>
        <v/>
      </c>
      <c r="B228">
        <f>INDEX(resultados!$A$2:$ZZ$929, 222, MATCH($B$2, resultados!$A$1:$ZZ$1, 0))</f>
        <v/>
      </c>
      <c r="C228">
        <f>INDEX(resultados!$A$2:$ZZ$929, 222, MATCH($B$3, resultados!$A$1:$ZZ$1, 0))</f>
        <v/>
      </c>
    </row>
    <row r="229">
      <c r="A229">
        <f>INDEX(resultados!$A$2:$ZZ$929, 223, MATCH($B$1, resultados!$A$1:$ZZ$1, 0))</f>
        <v/>
      </c>
      <c r="B229">
        <f>INDEX(resultados!$A$2:$ZZ$929, 223, MATCH($B$2, resultados!$A$1:$ZZ$1, 0))</f>
        <v/>
      </c>
      <c r="C229">
        <f>INDEX(resultados!$A$2:$ZZ$929, 223, MATCH($B$3, resultados!$A$1:$ZZ$1, 0))</f>
        <v/>
      </c>
    </row>
    <row r="230">
      <c r="A230">
        <f>INDEX(resultados!$A$2:$ZZ$929, 224, MATCH($B$1, resultados!$A$1:$ZZ$1, 0))</f>
        <v/>
      </c>
      <c r="B230">
        <f>INDEX(resultados!$A$2:$ZZ$929, 224, MATCH($B$2, resultados!$A$1:$ZZ$1, 0))</f>
        <v/>
      </c>
      <c r="C230">
        <f>INDEX(resultados!$A$2:$ZZ$929, 224, MATCH($B$3, resultados!$A$1:$ZZ$1, 0))</f>
        <v/>
      </c>
    </row>
    <row r="231">
      <c r="A231">
        <f>INDEX(resultados!$A$2:$ZZ$929, 225, MATCH($B$1, resultados!$A$1:$ZZ$1, 0))</f>
        <v/>
      </c>
      <c r="B231">
        <f>INDEX(resultados!$A$2:$ZZ$929, 225, MATCH($B$2, resultados!$A$1:$ZZ$1, 0))</f>
        <v/>
      </c>
      <c r="C231">
        <f>INDEX(resultados!$A$2:$ZZ$929, 225, MATCH($B$3, resultados!$A$1:$ZZ$1, 0))</f>
        <v/>
      </c>
    </row>
    <row r="232">
      <c r="A232">
        <f>INDEX(resultados!$A$2:$ZZ$929, 226, MATCH($B$1, resultados!$A$1:$ZZ$1, 0))</f>
        <v/>
      </c>
      <c r="B232">
        <f>INDEX(resultados!$A$2:$ZZ$929, 226, MATCH($B$2, resultados!$A$1:$ZZ$1, 0))</f>
        <v/>
      </c>
      <c r="C232">
        <f>INDEX(resultados!$A$2:$ZZ$929, 226, MATCH($B$3, resultados!$A$1:$ZZ$1, 0))</f>
        <v/>
      </c>
    </row>
    <row r="233">
      <c r="A233">
        <f>INDEX(resultados!$A$2:$ZZ$929, 227, MATCH($B$1, resultados!$A$1:$ZZ$1, 0))</f>
        <v/>
      </c>
      <c r="B233">
        <f>INDEX(resultados!$A$2:$ZZ$929, 227, MATCH($B$2, resultados!$A$1:$ZZ$1, 0))</f>
        <v/>
      </c>
      <c r="C233">
        <f>INDEX(resultados!$A$2:$ZZ$929, 227, MATCH($B$3, resultados!$A$1:$ZZ$1, 0))</f>
        <v/>
      </c>
    </row>
    <row r="234">
      <c r="A234">
        <f>INDEX(resultados!$A$2:$ZZ$929, 228, MATCH($B$1, resultados!$A$1:$ZZ$1, 0))</f>
        <v/>
      </c>
      <c r="B234">
        <f>INDEX(resultados!$A$2:$ZZ$929, 228, MATCH($B$2, resultados!$A$1:$ZZ$1, 0))</f>
        <v/>
      </c>
      <c r="C234">
        <f>INDEX(resultados!$A$2:$ZZ$929, 228, MATCH($B$3, resultados!$A$1:$ZZ$1, 0))</f>
        <v/>
      </c>
    </row>
    <row r="235">
      <c r="A235">
        <f>INDEX(resultados!$A$2:$ZZ$929, 229, MATCH($B$1, resultados!$A$1:$ZZ$1, 0))</f>
        <v/>
      </c>
      <c r="B235">
        <f>INDEX(resultados!$A$2:$ZZ$929, 229, MATCH($B$2, resultados!$A$1:$ZZ$1, 0))</f>
        <v/>
      </c>
      <c r="C235">
        <f>INDEX(resultados!$A$2:$ZZ$929, 229, MATCH($B$3, resultados!$A$1:$ZZ$1, 0))</f>
        <v/>
      </c>
    </row>
    <row r="236">
      <c r="A236">
        <f>INDEX(resultados!$A$2:$ZZ$929, 230, MATCH($B$1, resultados!$A$1:$ZZ$1, 0))</f>
        <v/>
      </c>
      <c r="B236">
        <f>INDEX(resultados!$A$2:$ZZ$929, 230, MATCH($B$2, resultados!$A$1:$ZZ$1, 0))</f>
        <v/>
      </c>
      <c r="C236">
        <f>INDEX(resultados!$A$2:$ZZ$929, 230, MATCH($B$3, resultados!$A$1:$ZZ$1, 0))</f>
        <v/>
      </c>
    </row>
    <row r="237">
      <c r="A237">
        <f>INDEX(resultados!$A$2:$ZZ$929, 231, MATCH($B$1, resultados!$A$1:$ZZ$1, 0))</f>
        <v/>
      </c>
      <c r="B237">
        <f>INDEX(resultados!$A$2:$ZZ$929, 231, MATCH($B$2, resultados!$A$1:$ZZ$1, 0))</f>
        <v/>
      </c>
      <c r="C237">
        <f>INDEX(resultados!$A$2:$ZZ$929, 231, MATCH($B$3, resultados!$A$1:$ZZ$1, 0))</f>
        <v/>
      </c>
    </row>
    <row r="238">
      <c r="A238">
        <f>INDEX(resultados!$A$2:$ZZ$929, 232, MATCH($B$1, resultados!$A$1:$ZZ$1, 0))</f>
        <v/>
      </c>
      <c r="B238">
        <f>INDEX(resultados!$A$2:$ZZ$929, 232, MATCH($B$2, resultados!$A$1:$ZZ$1, 0))</f>
        <v/>
      </c>
      <c r="C238">
        <f>INDEX(resultados!$A$2:$ZZ$929, 232, MATCH($B$3, resultados!$A$1:$ZZ$1, 0))</f>
        <v/>
      </c>
    </row>
    <row r="239">
      <c r="A239">
        <f>INDEX(resultados!$A$2:$ZZ$929, 233, MATCH($B$1, resultados!$A$1:$ZZ$1, 0))</f>
        <v/>
      </c>
      <c r="B239">
        <f>INDEX(resultados!$A$2:$ZZ$929, 233, MATCH($B$2, resultados!$A$1:$ZZ$1, 0))</f>
        <v/>
      </c>
      <c r="C239">
        <f>INDEX(resultados!$A$2:$ZZ$929, 233, MATCH($B$3, resultados!$A$1:$ZZ$1, 0))</f>
        <v/>
      </c>
    </row>
    <row r="240">
      <c r="A240">
        <f>INDEX(resultados!$A$2:$ZZ$929, 234, MATCH($B$1, resultados!$A$1:$ZZ$1, 0))</f>
        <v/>
      </c>
      <c r="B240">
        <f>INDEX(resultados!$A$2:$ZZ$929, 234, MATCH($B$2, resultados!$A$1:$ZZ$1, 0))</f>
        <v/>
      </c>
      <c r="C240">
        <f>INDEX(resultados!$A$2:$ZZ$929, 234, MATCH($B$3, resultados!$A$1:$ZZ$1, 0))</f>
        <v/>
      </c>
    </row>
    <row r="241">
      <c r="A241">
        <f>INDEX(resultados!$A$2:$ZZ$929, 235, MATCH($B$1, resultados!$A$1:$ZZ$1, 0))</f>
        <v/>
      </c>
      <c r="B241">
        <f>INDEX(resultados!$A$2:$ZZ$929, 235, MATCH($B$2, resultados!$A$1:$ZZ$1, 0))</f>
        <v/>
      </c>
      <c r="C241">
        <f>INDEX(resultados!$A$2:$ZZ$929, 235, MATCH($B$3, resultados!$A$1:$ZZ$1, 0))</f>
        <v/>
      </c>
    </row>
    <row r="242">
      <c r="A242">
        <f>INDEX(resultados!$A$2:$ZZ$929, 236, MATCH($B$1, resultados!$A$1:$ZZ$1, 0))</f>
        <v/>
      </c>
      <c r="B242">
        <f>INDEX(resultados!$A$2:$ZZ$929, 236, MATCH($B$2, resultados!$A$1:$ZZ$1, 0))</f>
        <v/>
      </c>
      <c r="C242">
        <f>INDEX(resultados!$A$2:$ZZ$929, 236, MATCH($B$3, resultados!$A$1:$ZZ$1, 0))</f>
        <v/>
      </c>
    </row>
    <row r="243">
      <c r="A243">
        <f>INDEX(resultados!$A$2:$ZZ$929, 237, MATCH($B$1, resultados!$A$1:$ZZ$1, 0))</f>
        <v/>
      </c>
      <c r="B243">
        <f>INDEX(resultados!$A$2:$ZZ$929, 237, MATCH($B$2, resultados!$A$1:$ZZ$1, 0))</f>
        <v/>
      </c>
      <c r="C243">
        <f>INDEX(resultados!$A$2:$ZZ$929, 237, MATCH($B$3, resultados!$A$1:$ZZ$1, 0))</f>
        <v/>
      </c>
    </row>
    <row r="244">
      <c r="A244">
        <f>INDEX(resultados!$A$2:$ZZ$929, 238, MATCH($B$1, resultados!$A$1:$ZZ$1, 0))</f>
        <v/>
      </c>
      <c r="B244">
        <f>INDEX(resultados!$A$2:$ZZ$929, 238, MATCH($B$2, resultados!$A$1:$ZZ$1, 0))</f>
        <v/>
      </c>
      <c r="C244">
        <f>INDEX(resultados!$A$2:$ZZ$929, 238, MATCH($B$3, resultados!$A$1:$ZZ$1, 0))</f>
        <v/>
      </c>
    </row>
    <row r="245">
      <c r="A245">
        <f>INDEX(resultados!$A$2:$ZZ$929, 239, MATCH($B$1, resultados!$A$1:$ZZ$1, 0))</f>
        <v/>
      </c>
      <c r="B245">
        <f>INDEX(resultados!$A$2:$ZZ$929, 239, MATCH($B$2, resultados!$A$1:$ZZ$1, 0))</f>
        <v/>
      </c>
      <c r="C245">
        <f>INDEX(resultados!$A$2:$ZZ$929, 239, MATCH($B$3, resultados!$A$1:$ZZ$1, 0))</f>
        <v/>
      </c>
    </row>
    <row r="246">
      <c r="A246">
        <f>INDEX(resultados!$A$2:$ZZ$929, 240, MATCH($B$1, resultados!$A$1:$ZZ$1, 0))</f>
        <v/>
      </c>
      <c r="B246">
        <f>INDEX(resultados!$A$2:$ZZ$929, 240, MATCH($B$2, resultados!$A$1:$ZZ$1, 0))</f>
        <v/>
      </c>
      <c r="C246">
        <f>INDEX(resultados!$A$2:$ZZ$929, 240, MATCH($B$3, resultados!$A$1:$ZZ$1, 0))</f>
        <v/>
      </c>
    </row>
    <row r="247">
      <c r="A247">
        <f>INDEX(resultados!$A$2:$ZZ$929, 241, MATCH($B$1, resultados!$A$1:$ZZ$1, 0))</f>
        <v/>
      </c>
      <c r="B247">
        <f>INDEX(resultados!$A$2:$ZZ$929, 241, MATCH($B$2, resultados!$A$1:$ZZ$1, 0))</f>
        <v/>
      </c>
      <c r="C247">
        <f>INDEX(resultados!$A$2:$ZZ$929, 241, MATCH($B$3, resultados!$A$1:$ZZ$1, 0))</f>
        <v/>
      </c>
    </row>
    <row r="248">
      <c r="A248">
        <f>INDEX(resultados!$A$2:$ZZ$929, 242, MATCH($B$1, resultados!$A$1:$ZZ$1, 0))</f>
        <v/>
      </c>
      <c r="B248">
        <f>INDEX(resultados!$A$2:$ZZ$929, 242, MATCH($B$2, resultados!$A$1:$ZZ$1, 0))</f>
        <v/>
      </c>
      <c r="C248">
        <f>INDEX(resultados!$A$2:$ZZ$929, 242, MATCH($B$3, resultados!$A$1:$ZZ$1, 0))</f>
        <v/>
      </c>
    </row>
    <row r="249">
      <c r="A249">
        <f>INDEX(resultados!$A$2:$ZZ$929, 243, MATCH($B$1, resultados!$A$1:$ZZ$1, 0))</f>
        <v/>
      </c>
      <c r="B249">
        <f>INDEX(resultados!$A$2:$ZZ$929, 243, MATCH($B$2, resultados!$A$1:$ZZ$1, 0))</f>
        <v/>
      </c>
      <c r="C249">
        <f>INDEX(resultados!$A$2:$ZZ$929, 243, MATCH($B$3, resultados!$A$1:$ZZ$1, 0))</f>
        <v/>
      </c>
    </row>
    <row r="250">
      <c r="A250">
        <f>INDEX(resultados!$A$2:$ZZ$929, 244, MATCH($B$1, resultados!$A$1:$ZZ$1, 0))</f>
        <v/>
      </c>
      <c r="B250">
        <f>INDEX(resultados!$A$2:$ZZ$929, 244, MATCH($B$2, resultados!$A$1:$ZZ$1, 0))</f>
        <v/>
      </c>
      <c r="C250">
        <f>INDEX(resultados!$A$2:$ZZ$929, 244, MATCH($B$3, resultados!$A$1:$ZZ$1, 0))</f>
        <v/>
      </c>
    </row>
    <row r="251">
      <c r="A251">
        <f>INDEX(resultados!$A$2:$ZZ$929, 245, MATCH($B$1, resultados!$A$1:$ZZ$1, 0))</f>
        <v/>
      </c>
      <c r="B251">
        <f>INDEX(resultados!$A$2:$ZZ$929, 245, MATCH($B$2, resultados!$A$1:$ZZ$1, 0))</f>
        <v/>
      </c>
      <c r="C251">
        <f>INDEX(resultados!$A$2:$ZZ$929, 245, MATCH($B$3, resultados!$A$1:$ZZ$1, 0))</f>
        <v/>
      </c>
    </row>
    <row r="252">
      <c r="A252">
        <f>INDEX(resultados!$A$2:$ZZ$929, 246, MATCH($B$1, resultados!$A$1:$ZZ$1, 0))</f>
        <v/>
      </c>
      <c r="B252">
        <f>INDEX(resultados!$A$2:$ZZ$929, 246, MATCH($B$2, resultados!$A$1:$ZZ$1, 0))</f>
        <v/>
      </c>
      <c r="C252">
        <f>INDEX(resultados!$A$2:$ZZ$929, 246, MATCH($B$3, resultados!$A$1:$ZZ$1, 0))</f>
        <v/>
      </c>
    </row>
    <row r="253">
      <c r="A253">
        <f>INDEX(resultados!$A$2:$ZZ$929, 247, MATCH($B$1, resultados!$A$1:$ZZ$1, 0))</f>
        <v/>
      </c>
      <c r="B253">
        <f>INDEX(resultados!$A$2:$ZZ$929, 247, MATCH($B$2, resultados!$A$1:$ZZ$1, 0))</f>
        <v/>
      </c>
      <c r="C253">
        <f>INDEX(resultados!$A$2:$ZZ$929, 247, MATCH($B$3, resultados!$A$1:$ZZ$1, 0))</f>
        <v/>
      </c>
    </row>
    <row r="254">
      <c r="A254">
        <f>INDEX(resultados!$A$2:$ZZ$929, 248, MATCH($B$1, resultados!$A$1:$ZZ$1, 0))</f>
        <v/>
      </c>
      <c r="B254">
        <f>INDEX(resultados!$A$2:$ZZ$929, 248, MATCH($B$2, resultados!$A$1:$ZZ$1, 0))</f>
        <v/>
      </c>
      <c r="C254">
        <f>INDEX(resultados!$A$2:$ZZ$929, 248, MATCH($B$3, resultados!$A$1:$ZZ$1, 0))</f>
        <v/>
      </c>
    </row>
    <row r="255">
      <c r="A255">
        <f>INDEX(resultados!$A$2:$ZZ$929, 249, MATCH($B$1, resultados!$A$1:$ZZ$1, 0))</f>
        <v/>
      </c>
      <c r="B255">
        <f>INDEX(resultados!$A$2:$ZZ$929, 249, MATCH($B$2, resultados!$A$1:$ZZ$1, 0))</f>
        <v/>
      </c>
      <c r="C255">
        <f>INDEX(resultados!$A$2:$ZZ$929, 249, MATCH($B$3, resultados!$A$1:$ZZ$1, 0))</f>
        <v/>
      </c>
    </row>
    <row r="256">
      <c r="A256">
        <f>INDEX(resultados!$A$2:$ZZ$929, 250, MATCH($B$1, resultados!$A$1:$ZZ$1, 0))</f>
        <v/>
      </c>
      <c r="B256">
        <f>INDEX(resultados!$A$2:$ZZ$929, 250, MATCH($B$2, resultados!$A$1:$ZZ$1, 0))</f>
        <v/>
      </c>
      <c r="C256">
        <f>INDEX(resultados!$A$2:$ZZ$929, 250, MATCH($B$3, resultados!$A$1:$ZZ$1, 0))</f>
        <v/>
      </c>
    </row>
    <row r="257">
      <c r="A257">
        <f>INDEX(resultados!$A$2:$ZZ$929, 251, MATCH($B$1, resultados!$A$1:$ZZ$1, 0))</f>
        <v/>
      </c>
      <c r="B257">
        <f>INDEX(resultados!$A$2:$ZZ$929, 251, MATCH($B$2, resultados!$A$1:$ZZ$1, 0))</f>
        <v/>
      </c>
      <c r="C257">
        <f>INDEX(resultados!$A$2:$ZZ$929, 251, MATCH($B$3, resultados!$A$1:$ZZ$1, 0))</f>
        <v/>
      </c>
    </row>
    <row r="258">
      <c r="A258">
        <f>INDEX(resultados!$A$2:$ZZ$929, 252, MATCH($B$1, resultados!$A$1:$ZZ$1, 0))</f>
        <v/>
      </c>
      <c r="B258">
        <f>INDEX(resultados!$A$2:$ZZ$929, 252, MATCH($B$2, resultados!$A$1:$ZZ$1, 0))</f>
        <v/>
      </c>
      <c r="C258">
        <f>INDEX(resultados!$A$2:$ZZ$929, 252, MATCH($B$3, resultados!$A$1:$ZZ$1, 0))</f>
        <v/>
      </c>
    </row>
    <row r="259">
      <c r="A259">
        <f>INDEX(resultados!$A$2:$ZZ$929, 253, MATCH($B$1, resultados!$A$1:$ZZ$1, 0))</f>
        <v/>
      </c>
      <c r="B259">
        <f>INDEX(resultados!$A$2:$ZZ$929, 253, MATCH($B$2, resultados!$A$1:$ZZ$1, 0))</f>
        <v/>
      </c>
      <c r="C259">
        <f>INDEX(resultados!$A$2:$ZZ$929, 253, MATCH($B$3, resultados!$A$1:$ZZ$1, 0))</f>
        <v/>
      </c>
    </row>
    <row r="260">
      <c r="A260">
        <f>INDEX(resultados!$A$2:$ZZ$929, 254, MATCH($B$1, resultados!$A$1:$ZZ$1, 0))</f>
        <v/>
      </c>
      <c r="B260">
        <f>INDEX(resultados!$A$2:$ZZ$929, 254, MATCH($B$2, resultados!$A$1:$ZZ$1, 0))</f>
        <v/>
      </c>
      <c r="C260">
        <f>INDEX(resultados!$A$2:$ZZ$929, 254, MATCH($B$3, resultados!$A$1:$ZZ$1, 0))</f>
        <v/>
      </c>
    </row>
    <row r="261">
      <c r="A261">
        <f>INDEX(resultados!$A$2:$ZZ$929, 255, MATCH($B$1, resultados!$A$1:$ZZ$1, 0))</f>
        <v/>
      </c>
      <c r="B261">
        <f>INDEX(resultados!$A$2:$ZZ$929, 255, MATCH($B$2, resultados!$A$1:$ZZ$1, 0))</f>
        <v/>
      </c>
      <c r="C261">
        <f>INDEX(resultados!$A$2:$ZZ$929, 255, MATCH($B$3, resultados!$A$1:$ZZ$1, 0))</f>
        <v/>
      </c>
    </row>
    <row r="262">
      <c r="A262">
        <f>INDEX(resultados!$A$2:$ZZ$929, 256, MATCH($B$1, resultados!$A$1:$ZZ$1, 0))</f>
        <v/>
      </c>
      <c r="B262">
        <f>INDEX(resultados!$A$2:$ZZ$929, 256, MATCH($B$2, resultados!$A$1:$ZZ$1, 0))</f>
        <v/>
      </c>
      <c r="C262">
        <f>INDEX(resultados!$A$2:$ZZ$929, 256, MATCH($B$3, resultados!$A$1:$ZZ$1, 0))</f>
        <v/>
      </c>
    </row>
    <row r="263">
      <c r="A263">
        <f>INDEX(resultados!$A$2:$ZZ$929, 257, MATCH($B$1, resultados!$A$1:$ZZ$1, 0))</f>
        <v/>
      </c>
      <c r="B263">
        <f>INDEX(resultados!$A$2:$ZZ$929, 257, MATCH($B$2, resultados!$A$1:$ZZ$1, 0))</f>
        <v/>
      </c>
      <c r="C263">
        <f>INDEX(resultados!$A$2:$ZZ$929, 257, MATCH($B$3, resultados!$A$1:$ZZ$1, 0))</f>
        <v/>
      </c>
    </row>
    <row r="264">
      <c r="A264">
        <f>INDEX(resultados!$A$2:$ZZ$929, 258, MATCH($B$1, resultados!$A$1:$ZZ$1, 0))</f>
        <v/>
      </c>
      <c r="B264">
        <f>INDEX(resultados!$A$2:$ZZ$929, 258, MATCH($B$2, resultados!$A$1:$ZZ$1, 0))</f>
        <v/>
      </c>
      <c r="C264">
        <f>INDEX(resultados!$A$2:$ZZ$929, 258, MATCH($B$3, resultados!$A$1:$ZZ$1, 0))</f>
        <v/>
      </c>
    </row>
    <row r="265">
      <c r="A265">
        <f>INDEX(resultados!$A$2:$ZZ$929, 259, MATCH($B$1, resultados!$A$1:$ZZ$1, 0))</f>
        <v/>
      </c>
      <c r="B265">
        <f>INDEX(resultados!$A$2:$ZZ$929, 259, MATCH($B$2, resultados!$A$1:$ZZ$1, 0))</f>
        <v/>
      </c>
      <c r="C265">
        <f>INDEX(resultados!$A$2:$ZZ$929, 259, MATCH($B$3, resultados!$A$1:$ZZ$1, 0))</f>
        <v/>
      </c>
    </row>
    <row r="266">
      <c r="A266">
        <f>INDEX(resultados!$A$2:$ZZ$929, 260, MATCH($B$1, resultados!$A$1:$ZZ$1, 0))</f>
        <v/>
      </c>
      <c r="B266">
        <f>INDEX(resultados!$A$2:$ZZ$929, 260, MATCH($B$2, resultados!$A$1:$ZZ$1, 0))</f>
        <v/>
      </c>
      <c r="C266">
        <f>INDEX(resultados!$A$2:$ZZ$929, 260, MATCH($B$3, resultados!$A$1:$ZZ$1, 0))</f>
        <v/>
      </c>
    </row>
    <row r="267">
      <c r="A267">
        <f>INDEX(resultados!$A$2:$ZZ$929, 261, MATCH($B$1, resultados!$A$1:$ZZ$1, 0))</f>
        <v/>
      </c>
      <c r="B267">
        <f>INDEX(resultados!$A$2:$ZZ$929, 261, MATCH($B$2, resultados!$A$1:$ZZ$1, 0))</f>
        <v/>
      </c>
      <c r="C267">
        <f>INDEX(resultados!$A$2:$ZZ$929, 261, MATCH($B$3, resultados!$A$1:$ZZ$1, 0))</f>
        <v/>
      </c>
    </row>
    <row r="268">
      <c r="A268">
        <f>INDEX(resultados!$A$2:$ZZ$929, 262, MATCH($B$1, resultados!$A$1:$ZZ$1, 0))</f>
        <v/>
      </c>
      <c r="B268">
        <f>INDEX(resultados!$A$2:$ZZ$929, 262, MATCH($B$2, resultados!$A$1:$ZZ$1, 0))</f>
        <v/>
      </c>
      <c r="C268">
        <f>INDEX(resultados!$A$2:$ZZ$929, 262, MATCH($B$3, resultados!$A$1:$ZZ$1, 0))</f>
        <v/>
      </c>
    </row>
    <row r="269">
      <c r="A269">
        <f>INDEX(resultados!$A$2:$ZZ$929, 263, MATCH($B$1, resultados!$A$1:$ZZ$1, 0))</f>
        <v/>
      </c>
      <c r="B269">
        <f>INDEX(resultados!$A$2:$ZZ$929, 263, MATCH($B$2, resultados!$A$1:$ZZ$1, 0))</f>
        <v/>
      </c>
      <c r="C269">
        <f>INDEX(resultados!$A$2:$ZZ$929, 263, MATCH($B$3, resultados!$A$1:$ZZ$1, 0))</f>
        <v/>
      </c>
    </row>
    <row r="270">
      <c r="A270">
        <f>INDEX(resultados!$A$2:$ZZ$929, 264, MATCH($B$1, resultados!$A$1:$ZZ$1, 0))</f>
        <v/>
      </c>
      <c r="B270">
        <f>INDEX(resultados!$A$2:$ZZ$929, 264, MATCH($B$2, resultados!$A$1:$ZZ$1, 0))</f>
        <v/>
      </c>
      <c r="C270">
        <f>INDEX(resultados!$A$2:$ZZ$929, 264, MATCH($B$3, resultados!$A$1:$ZZ$1, 0))</f>
        <v/>
      </c>
    </row>
    <row r="271">
      <c r="A271">
        <f>INDEX(resultados!$A$2:$ZZ$929, 265, MATCH($B$1, resultados!$A$1:$ZZ$1, 0))</f>
        <v/>
      </c>
      <c r="B271">
        <f>INDEX(resultados!$A$2:$ZZ$929, 265, MATCH($B$2, resultados!$A$1:$ZZ$1, 0))</f>
        <v/>
      </c>
      <c r="C271">
        <f>INDEX(resultados!$A$2:$ZZ$929, 265, MATCH($B$3, resultados!$A$1:$ZZ$1, 0))</f>
        <v/>
      </c>
    </row>
    <row r="272">
      <c r="A272">
        <f>INDEX(resultados!$A$2:$ZZ$929, 266, MATCH($B$1, resultados!$A$1:$ZZ$1, 0))</f>
        <v/>
      </c>
      <c r="B272">
        <f>INDEX(resultados!$A$2:$ZZ$929, 266, MATCH($B$2, resultados!$A$1:$ZZ$1, 0))</f>
        <v/>
      </c>
      <c r="C272">
        <f>INDEX(resultados!$A$2:$ZZ$929, 266, MATCH($B$3, resultados!$A$1:$ZZ$1, 0))</f>
        <v/>
      </c>
    </row>
    <row r="273">
      <c r="A273">
        <f>INDEX(resultados!$A$2:$ZZ$929, 267, MATCH($B$1, resultados!$A$1:$ZZ$1, 0))</f>
        <v/>
      </c>
      <c r="B273">
        <f>INDEX(resultados!$A$2:$ZZ$929, 267, MATCH($B$2, resultados!$A$1:$ZZ$1, 0))</f>
        <v/>
      </c>
      <c r="C273">
        <f>INDEX(resultados!$A$2:$ZZ$929, 267, MATCH($B$3, resultados!$A$1:$ZZ$1, 0))</f>
        <v/>
      </c>
    </row>
    <row r="274">
      <c r="A274">
        <f>INDEX(resultados!$A$2:$ZZ$929, 268, MATCH($B$1, resultados!$A$1:$ZZ$1, 0))</f>
        <v/>
      </c>
      <c r="B274">
        <f>INDEX(resultados!$A$2:$ZZ$929, 268, MATCH($B$2, resultados!$A$1:$ZZ$1, 0))</f>
        <v/>
      </c>
      <c r="C274">
        <f>INDEX(resultados!$A$2:$ZZ$929, 268, MATCH($B$3, resultados!$A$1:$ZZ$1, 0))</f>
        <v/>
      </c>
    </row>
    <row r="275">
      <c r="A275">
        <f>INDEX(resultados!$A$2:$ZZ$929, 269, MATCH($B$1, resultados!$A$1:$ZZ$1, 0))</f>
        <v/>
      </c>
      <c r="B275">
        <f>INDEX(resultados!$A$2:$ZZ$929, 269, MATCH($B$2, resultados!$A$1:$ZZ$1, 0))</f>
        <v/>
      </c>
      <c r="C275">
        <f>INDEX(resultados!$A$2:$ZZ$929, 269, MATCH($B$3, resultados!$A$1:$ZZ$1, 0))</f>
        <v/>
      </c>
    </row>
    <row r="276">
      <c r="A276">
        <f>INDEX(resultados!$A$2:$ZZ$929, 270, MATCH($B$1, resultados!$A$1:$ZZ$1, 0))</f>
        <v/>
      </c>
      <c r="B276">
        <f>INDEX(resultados!$A$2:$ZZ$929, 270, MATCH($B$2, resultados!$A$1:$ZZ$1, 0))</f>
        <v/>
      </c>
      <c r="C276">
        <f>INDEX(resultados!$A$2:$ZZ$929, 270, MATCH($B$3, resultados!$A$1:$ZZ$1, 0))</f>
        <v/>
      </c>
    </row>
    <row r="277">
      <c r="A277">
        <f>INDEX(resultados!$A$2:$ZZ$929, 271, MATCH($B$1, resultados!$A$1:$ZZ$1, 0))</f>
        <v/>
      </c>
      <c r="B277">
        <f>INDEX(resultados!$A$2:$ZZ$929, 271, MATCH($B$2, resultados!$A$1:$ZZ$1, 0))</f>
        <v/>
      </c>
      <c r="C277">
        <f>INDEX(resultados!$A$2:$ZZ$929, 271, MATCH($B$3, resultados!$A$1:$ZZ$1, 0))</f>
        <v/>
      </c>
    </row>
    <row r="278">
      <c r="A278">
        <f>INDEX(resultados!$A$2:$ZZ$929, 272, MATCH($B$1, resultados!$A$1:$ZZ$1, 0))</f>
        <v/>
      </c>
      <c r="B278">
        <f>INDEX(resultados!$A$2:$ZZ$929, 272, MATCH($B$2, resultados!$A$1:$ZZ$1, 0))</f>
        <v/>
      </c>
      <c r="C278">
        <f>INDEX(resultados!$A$2:$ZZ$929, 272, MATCH($B$3, resultados!$A$1:$ZZ$1, 0))</f>
        <v/>
      </c>
    </row>
    <row r="279">
      <c r="A279">
        <f>INDEX(resultados!$A$2:$ZZ$929, 273, MATCH($B$1, resultados!$A$1:$ZZ$1, 0))</f>
        <v/>
      </c>
      <c r="B279">
        <f>INDEX(resultados!$A$2:$ZZ$929, 273, MATCH($B$2, resultados!$A$1:$ZZ$1, 0))</f>
        <v/>
      </c>
      <c r="C279">
        <f>INDEX(resultados!$A$2:$ZZ$929, 273, MATCH($B$3, resultados!$A$1:$ZZ$1, 0))</f>
        <v/>
      </c>
    </row>
    <row r="280">
      <c r="A280">
        <f>INDEX(resultados!$A$2:$ZZ$929, 274, MATCH($B$1, resultados!$A$1:$ZZ$1, 0))</f>
        <v/>
      </c>
      <c r="B280">
        <f>INDEX(resultados!$A$2:$ZZ$929, 274, MATCH($B$2, resultados!$A$1:$ZZ$1, 0))</f>
        <v/>
      </c>
      <c r="C280">
        <f>INDEX(resultados!$A$2:$ZZ$929, 274, MATCH($B$3, resultados!$A$1:$ZZ$1, 0))</f>
        <v/>
      </c>
    </row>
    <row r="281">
      <c r="A281">
        <f>INDEX(resultados!$A$2:$ZZ$929, 275, MATCH($B$1, resultados!$A$1:$ZZ$1, 0))</f>
        <v/>
      </c>
      <c r="B281">
        <f>INDEX(resultados!$A$2:$ZZ$929, 275, MATCH($B$2, resultados!$A$1:$ZZ$1, 0))</f>
        <v/>
      </c>
      <c r="C281">
        <f>INDEX(resultados!$A$2:$ZZ$929, 275, MATCH($B$3, resultados!$A$1:$ZZ$1, 0))</f>
        <v/>
      </c>
    </row>
    <row r="282">
      <c r="A282">
        <f>INDEX(resultados!$A$2:$ZZ$929, 276, MATCH($B$1, resultados!$A$1:$ZZ$1, 0))</f>
        <v/>
      </c>
      <c r="B282">
        <f>INDEX(resultados!$A$2:$ZZ$929, 276, MATCH($B$2, resultados!$A$1:$ZZ$1, 0))</f>
        <v/>
      </c>
      <c r="C282">
        <f>INDEX(resultados!$A$2:$ZZ$929, 276, MATCH($B$3, resultados!$A$1:$ZZ$1, 0))</f>
        <v/>
      </c>
    </row>
    <row r="283">
      <c r="A283">
        <f>INDEX(resultados!$A$2:$ZZ$929, 277, MATCH($B$1, resultados!$A$1:$ZZ$1, 0))</f>
        <v/>
      </c>
      <c r="B283">
        <f>INDEX(resultados!$A$2:$ZZ$929, 277, MATCH($B$2, resultados!$A$1:$ZZ$1, 0))</f>
        <v/>
      </c>
      <c r="C283">
        <f>INDEX(resultados!$A$2:$ZZ$929, 277, MATCH($B$3, resultados!$A$1:$ZZ$1, 0))</f>
        <v/>
      </c>
    </row>
    <row r="284">
      <c r="A284">
        <f>INDEX(resultados!$A$2:$ZZ$929, 278, MATCH($B$1, resultados!$A$1:$ZZ$1, 0))</f>
        <v/>
      </c>
      <c r="B284">
        <f>INDEX(resultados!$A$2:$ZZ$929, 278, MATCH($B$2, resultados!$A$1:$ZZ$1, 0))</f>
        <v/>
      </c>
      <c r="C284">
        <f>INDEX(resultados!$A$2:$ZZ$929, 278, MATCH($B$3, resultados!$A$1:$ZZ$1, 0))</f>
        <v/>
      </c>
    </row>
    <row r="285">
      <c r="A285">
        <f>INDEX(resultados!$A$2:$ZZ$929, 279, MATCH($B$1, resultados!$A$1:$ZZ$1, 0))</f>
        <v/>
      </c>
      <c r="B285">
        <f>INDEX(resultados!$A$2:$ZZ$929, 279, MATCH($B$2, resultados!$A$1:$ZZ$1, 0))</f>
        <v/>
      </c>
      <c r="C285">
        <f>INDEX(resultados!$A$2:$ZZ$929, 279, MATCH($B$3, resultados!$A$1:$ZZ$1, 0))</f>
        <v/>
      </c>
    </row>
    <row r="286">
      <c r="A286">
        <f>INDEX(resultados!$A$2:$ZZ$929, 280, MATCH($B$1, resultados!$A$1:$ZZ$1, 0))</f>
        <v/>
      </c>
      <c r="B286">
        <f>INDEX(resultados!$A$2:$ZZ$929, 280, MATCH($B$2, resultados!$A$1:$ZZ$1, 0))</f>
        <v/>
      </c>
      <c r="C286">
        <f>INDEX(resultados!$A$2:$ZZ$929, 280, MATCH($B$3, resultados!$A$1:$ZZ$1, 0))</f>
        <v/>
      </c>
    </row>
    <row r="287">
      <c r="A287">
        <f>INDEX(resultados!$A$2:$ZZ$929, 281, MATCH($B$1, resultados!$A$1:$ZZ$1, 0))</f>
        <v/>
      </c>
      <c r="B287">
        <f>INDEX(resultados!$A$2:$ZZ$929, 281, MATCH($B$2, resultados!$A$1:$ZZ$1, 0))</f>
        <v/>
      </c>
      <c r="C287">
        <f>INDEX(resultados!$A$2:$ZZ$929, 281, MATCH($B$3, resultados!$A$1:$ZZ$1, 0))</f>
        <v/>
      </c>
    </row>
    <row r="288">
      <c r="A288">
        <f>INDEX(resultados!$A$2:$ZZ$929, 282, MATCH($B$1, resultados!$A$1:$ZZ$1, 0))</f>
        <v/>
      </c>
      <c r="B288">
        <f>INDEX(resultados!$A$2:$ZZ$929, 282, MATCH($B$2, resultados!$A$1:$ZZ$1, 0))</f>
        <v/>
      </c>
      <c r="C288">
        <f>INDEX(resultados!$A$2:$ZZ$929, 282, MATCH($B$3, resultados!$A$1:$ZZ$1, 0))</f>
        <v/>
      </c>
    </row>
    <row r="289">
      <c r="A289">
        <f>INDEX(resultados!$A$2:$ZZ$929, 283, MATCH($B$1, resultados!$A$1:$ZZ$1, 0))</f>
        <v/>
      </c>
      <c r="B289">
        <f>INDEX(resultados!$A$2:$ZZ$929, 283, MATCH($B$2, resultados!$A$1:$ZZ$1, 0))</f>
        <v/>
      </c>
      <c r="C289">
        <f>INDEX(resultados!$A$2:$ZZ$929, 283, MATCH($B$3, resultados!$A$1:$ZZ$1, 0))</f>
        <v/>
      </c>
    </row>
    <row r="290">
      <c r="A290">
        <f>INDEX(resultados!$A$2:$ZZ$929, 284, MATCH($B$1, resultados!$A$1:$ZZ$1, 0))</f>
        <v/>
      </c>
      <c r="B290">
        <f>INDEX(resultados!$A$2:$ZZ$929, 284, MATCH($B$2, resultados!$A$1:$ZZ$1, 0))</f>
        <v/>
      </c>
      <c r="C290">
        <f>INDEX(resultados!$A$2:$ZZ$929, 284, MATCH($B$3, resultados!$A$1:$ZZ$1, 0))</f>
        <v/>
      </c>
    </row>
    <row r="291">
      <c r="A291">
        <f>INDEX(resultados!$A$2:$ZZ$929, 285, MATCH($B$1, resultados!$A$1:$ZZ$1, 0))</f>
        <v/>
      </c>
      <c r="B291">
        <f>INDEX(resultados!$A$2:$ZZ$929, 285, MATCH($B$2, resultados!$A$1:$ZZ$1, 0))</f>
        <v/>
      </c>
      <c r="C291">
        <f>INDEX(resultados!$A$2:$ZZ$929, 285, MATCH($B$3, resultados!$A$1:$ZZ$1, 0))</f>
        <v/>
      </c>
    </row>
    <row r="292">
      <c r="A292">
        <f>INDEX(resultados!$A$2:$ZZ$929, 286, MATCH($B$1, resultados!$A$1:$ZZ$1, 0))</f>
        <v/>
      </c>
      <c r="B292">
        <f>INDEX(resultados!$A$2:$ZZ$929, 286, MATCH($B$2, resultados!$A$1:$ZZ$1, 0))</f>
        <v/>
      </c>
      <c r="C292">
        <f>INDEX(resultados!$A$2:$ZZ$929, 286, MATCH($B$3, resultados!$A$1:$ZZ$1, 0))</f>
        <v/>
      </c>
    </row>
    <row r="293">
      <c r="A293">
        <f>INDEX(resultados!$A$2:$ZZ$929, 287, MATCH($B$1, resultados!$A$1:$ZZ$1, 0))</f>
        <v/>
      </c>
      <c r="B293">
        <f>INDEX(resultados!$A$2:$ZZ$929, 287, MATCH($B$2, resultados!$A$1:$ZZ$1, 0))</f>
        <v/>
      </c>
      <c r="C293">
        <f>INDEX(resultados!$A$2:$ZZ$929, 287, MATCH($B$3, resultados!$A$1:$ZZ$1, 0))</f>
        <v/>
      </c>
    </row>
    <row r="294">
      <c r="A294">
        <f>INDEX(resultados!$A$2:$ZZ$929, 288, MATCH($B$1, resultados!$A$1:$ZZ$1, 0))</f>
        <v/>
      </c>
      <c r="B294">
        <f>INDEX(resultados!$A$2:$ZZ$929, 288, MATCH($B$2, resultados!$A$1:$ZZ$1, 0))</f>
        <v/>
      </c>
      <c r="C294">
        <f>INDEX(resultados!$A$2:$ZZ$929, 288, MATCH($B$3, resultados!$A$1:$ZZ$1, 0))</f>
        <v/>
      </c>
    </row>
    <row r="295">
      <c r="A295">
        <f>INDEX(resultados!$A$2:$ZZ$929, 289, MATCH($B$1, resultados!$A$1:$ZZ$1, 0))</f>
        <v/>
      </c>
      <c r="B295">
        <f>INDEX(resultados!$A$2:$ZZ$929, 289, MATCH($B$2, resultados!$A$1:$ZZ$1, 0))</f>
        <v/>
      </c>
      <c r="C295">
        <f>INDEX(resultados!$A$2:$ZZ$929, 289, MATCH($B$3, resultados!$A$1:$ZZ$1, 0))</f>
        <v/>
      </c>
    </row>
    <row r="296">
      <c r="A296">
        <f>INDEX(resultados!$A$2:$ZZ$929, 290, MATCH($B$1, resultados!$A$1:$ZZ$1, 0))</f>
        <v/>
      </c>
      <c r="B296">
        <f>INDEX(resultados!$A$2:$ZZ$929, 290, MATCH($B$2, resultados!$A$1:$ZZ$1, 0))</f>
        <v/>
      </c>
      <c r="C296">
        <f>INDEX(resultados!$A$2:$ZZ$929, 290, MATCH($B$3, resultados!$A$1:$ZZ$1, 0))</f>
        <v/>
      </c>
    </row>
    <row r="297">
      <c r="A297">
        <f>INDEX(resultados!$A$2:$ZZ$929, 291, MATCH($B$1, resultados!$A$1:$ZZ$1, 0))</f>
        <v/>
      </c>
      <c r="B297">
        <f>INDEX(resultados!$A$2:$ZZ$929, 291, MATCH($B$2, resultados!$A$1:$ZZ$1, 0))</f>
        <v/>
      </c>
      <c r="C297">
        <f>INDEX(resultados!$A$2:$ZZ$929, 291, MATCH($B$3, resultados!$A$1:$ZZ$1, 0))</f>
        <v/>
      </c>
    </row>
    <row r="298">
      <c r="A298">
        <f>INDEX(resultados!$A$2:$ZZ$929, 292, MATCH($B$1, resultados!$A$1:$ZZ$1, 0))</f>
        <v/>
      </c>
      <c r="B298">
        <f>INDEX(resultados!$A$2:$ZZ$929, 292, MATCH($B$2, resultados!$A$1:$ZZ$1, 0))</f>
        <v/>
      </c>
      <c r="C298">
        <f>INDEX(resultados!$A$2:$ZZ$929, 292, MATCH($B$3, resultados!$A$1:$ZZ$1, 0))</f>
        <v/>
      </c>
    </row>
    <row r="299">
      <c r="A299">
        <f>INDEX(resultados!$A$2:$ZZ$929, 293, MATCH($B$1, resultados!$A$1:$ZZ$1, 0))</f>
        <v/>
      </c>
      <c r="B299">
        <f>INDEX(resultados!$A$2:$ZZ$929, 293, MATCH($B$2, resultados!$A$1:$ZZ$1, 0))</f>
        <v/>
      </c>
      <c r="C299">
        <f>INDEX(resultados!$A$2:$ZZ$929, 293, MATCH($B$3, resultados!$A$1:$ZZ$1, 0))</f>
        <v/>
      </c>
    </row>
    <row r="300">
      <c r="A300">
        <f>INDEX(resultados!$A$2:$ZZ$929, 294, MATCH($B$1, resultados!$A$1:$ZZ$1, 0))</f>
        <v/>
      </c>
      <c r="B300">
        <f>INDEX(resultados!$A$2:$ZZ$929, 294, MATCH($B$2, resultados!$A$1:$ZZ$1, 0))</f>
        <v/>
      </c>
      <c r="C300">
        <f>INDEX(resultados!$A$2:$ZZ$929, 294, MATCH($B$3, resultados!$A$1:$ZZ$1, 0))</f>
        <v/>
      </c>
    </row>
    <row r="301">
      <c r="A301">
        <f>INDEX(resultados!$A$2:$ZZ$929, 295, MATCH($B$1, resultados!$A$1:$ZZ$1, 0))</f>
        <v/>
      </c>
      <c r="B301">
        <f>INDEX(resultados!$A$2:$ZZ$929, 295, MATCH($B$2, resultados!$A$1:$ZZ$1, 0))</f>
        <v/>
      </c>
      <c r="C301">
        <f>INDEX(resultados!$A$2:$ZZ$929, 295, MATCH($B$3, resultados!$A$1:$ZZ$1, 0))</f>
        <v/>
      </c>
    </row>
    <row r="302">
      <c r="A302">
        <f>INDEX(resultados!$A$2:$ZZ$929, 296, MATCH($B$1, resultados!$A$1:$ZZ$1, 0))</f>
        <v/>
      </c>
      <c r="B302">
        <f>INDEX(resultados!$A$2:$ZZ$929, 296, MATCH($B$2, resultados!$A$1:$ZZ$1, 0))</f>
        <v/>
      </c>
      <c r="C302">
        <f>INDEX(resultados!$A$2:$ZZ$929, 296, MATCH($B$3, resultados!$A$1:$ZZ$1, 0))</f>
        <v/>
      </c>
    </row>
    <row r="303">
      <c r="A303">
        <f>INDEX(resultados!$A$2:$ZZ$929, 297, MATCH($B$1, resultados!$A$1:$ZZ$1, 0))</f>
        <v/>
      </c>
      <c r="B303">
        <f>INDEX(resultados!$A$2:$ZZ$929, 297, MATCH($B$2, resultados!$A$1:$ZZ$1, 0))</f>
        <v/>
      </c>
      <c r="C303">
        <f>INDEX(resultados!$A$2:$ZZ$929, 297, MATCH($B$3, resultados!$A$1:$ZZ$1, 0))</f>
        <v/>
      </c>
    </row>
    <row r="304">
      <c r="A304">
        <f>INDEX(resultados!$A$2:$ZZ$929, 298, MATCH($B$1, resultados!$A$1:$ZZ$1, 0))</f>
        <v/>
      </c>
      <c r="B304">
        <f>INDEX(resultados!$A$2:$ZZ$929, 298, MATCH($B$2, resultados!$A$1:$ZZ$1, 0))</f>
        <v/>
      </c>
      <c r="C304">
        <f>INDEX(resultados!$A$2:$ZZ$929, 298, MATCH($B$3, resultados!$A$1:$ZZ$1, 0))</f>
        <v/>
      </c>
    </row>
    <row r="305">
      <c r="A305">
        <f>INDEX(resultados!$A$2:$ZZ$929, 299, MATCH($B$1, resultados!$A$1:$ZZ$1, 0))</f>
        <v/>
      </c>
      <c r="B305">
        <f>INDEX(resultados!$A$2:$ZZ$929, 299, MATCH($B$2, resultados!$A$1:$ZZ$1, 0))</f>
        <v/>
      </c>
      <c r="C305">
        <f>INDEX(resultados!$A$2:$ZZ$929, 299, MATCH($B$3, resultados!$A$1:$ZZ$1, 0))</f>
        <v/>
      </c>
    </row>
    <row r="306">
      <c r="A306">
        <f>INDEX(resultados!$A$2:$ZZ$929, 300, MATCH($B$1, resultados!$A$1:$ZZ$1, 0))</f>
        <v/>
      </c>
      <c r="B306">
        <f>INDEX(resultados!$A$2:$ZZ$929, 300, MATCH($B$2, resultados!$A$1:$ZZ$1, 0))</f>
        <v/>
      </c>
      <c r="C306">
        <f>INDEX(resultados!$A$2:$ZZ$929, 300, MATCH($B$3, resultados!$A$1:$ZZ$1, 0))</f>
        <v/>
      </c>
    </row>
    <row r="307">
      <c r="A307">
        <f>INDEX(resultados!$A$2:$ZZ$929, 301, MATCH($B$1, resultados!$A$1:$ZZ$1, 0))</f>
        <v/>
      </c>
      <c r="B307">
        <f>INDEX(resultados!$A$2:$ZZ$929, 301, MATCH($B$2, resultados!$A$1:$ZZ$1, 0))</f>
        <v/>
      </c>
      <c r="C307">
        <f>INDEX(resultados!$A$2:$ZZ$929, 301, MATCH($B$3, resultados!$A$1:$ZZ$1, 0))</f>
        <v/>
      </c>
    </row>
    <row r="308">
      <c r="A308">
        <f>INDEX(resultados!$A$2:$ZZ$929, 302, MATCH($B$1, resultados!$A$1:$ZZ$1, 0))</f>
        <v/>
      </c>
      <c r="B308">
        <f>INDEX(resultados!$A$2:$ZZ$929, 302, MATCH($B$2, resultados!$A$1:$ZZ$1, 0))</f>
        <v/>
      </c>
      <c r="C308">
        <f>INDEX(resultados!$A$2:$ZZ$929, 302, MATCH($B$3, resultados!$A$1:$ZZ$1, 0))</f>
        <v/>
      </c>
    </row>
    <row r="309">
      <c r="A309">
        <f>INDEX(resultados!$A$2:$ZZ$929, 303, MATCH($B$1, resultados!$A$1:$ZZ$1, 0))</f>
        <v/>
      </c>
      <c r="B309">
        <f>INDEX(resultados!$A$2:$ZZ$929, 303, MATCH($B$2, resultados!$A$1:$ZZ$1, 0))</f>
        <v/>
      </c>
      <c r="C309">
        <f>INDEX(resultados!$A$2:$ZZ$929, 303, MATCH($B$3, resultados!$A$1:$ZZ$1, 0))</f>
        <v/>
      </c>
    </row>
    <row r="310">
      <c r="A310">
        <f>INDEX(resultados!$A$2:$ZZ$929, 304, MATCH($B$1, resultados!$A$1:$ZZ$1, 0))</f>
        <v/>
      </c>
      <c r="B310">
        <f>INDEX(resultados!$A$2:$ZZ$929, 304, MATCH($B$2, resultados!$A$1:$ZZ$1, 0))</f>
        <v/>
      </c>
      <c r="C310">
        <f>INDEX(resultados!$A$2:$ZZ$929, 304, MATCH($B$3, resultados!$A$1:$ZZ$1, 0))</f>
        <v/>
      </c>
    </row>
    <row r="311">
      <c r="A311">
        <f>INDEX(resultados!$A$2:$ZZ$929, 305, MATCH($B$1, resultados!$A$1:$ZZ$1, 0))</f>
        <v/>
      </c>
      <c r="B311">
        <f>INDEX(resultados!$A$2:$ZZ$929, 305, MATCH($B$2, resultados!$A$1:$ZZ$1, 0))</f>
        <v/>
      </c>
      <c r="C311">
        <f>INDEX(resultados!$A$2:$ZZ$929, 305, MATCH($B$3, resultados!$A$1:$ZZ$1, 0))</f>
        <v/>
      </c>
    </row>
    <row r="312">
      <c r="A312">
        <f>INDEX(resultados!$A$2:$ZZ$929, 306, MATCH($B$1, resultados!$A$1:$ZZ$1, 0))</f>
        <v/>
      </c>
      <c r="B312">
        <f>INDEX(resultados!$A$2:$ZZ$929, 306, MATCH($B$2, resultados!$A$1:$ZZ$1, 0))</f>
        <v/>
      </c>
      <c r="C312">
        <f>INDEX(resultados!$A$2:$ZZ$929, 306, MATCH($B$3, resultados!$A$1:$ZZ$1, 0))</f>
        <v/>
      </c>
    </row>
    <row r="313">
      <c r="A313">
        <f>INDEX(resultados!$A$2:$ZZ$929, 307, MATCH($B$1, resultados!$A$1:$ZZ$1, 0))</f>
        <v/>
      </c>
      <c r="B313">
        <f>INDEX(resultados!$A$2:$ZZ$929, 307, MATCH($B$2, resultados!$A$1:$ZZ$1, 0))</f>
        <v/>
      </c>
      <c r="C313">
        <f>INDEX(resultados!$A$2:$ZZ$929, 307, MATCH($B$3, resultados!$A$1:$ZZ$1, 0))</f>
        <v/>
      </c>
    </row>
    <row r="314">
      <c r="A314">
        <f>INDEX(resultados!$A$2:$ZZ$929, 308, MATCH($B$1, resultados!$A$1:$ZZ$1, 0))</f>
        <v/>
      </c>
      <c r="B314">
        <f>INDEX(resultados!$A$2:$ZZ$929, 308, MATCH($B$2, resultados!$A$1:$ZZ$1, 0))</f>
        <v/>
      </c>
      <c r="C314">
        <f>INDEX(resultados!$A$2:$ZZ$929, 308, MATCH($B$3, resultados!$A$1:$ZZ$1, 0))</f>
        <v/>
      </c>
    </row>
    <row r="315">
      <c r="A315">
        <f>INDEX(resultados!$A$2:$ZZ$929, 309, MATCH($B$1, resultados!$A$1:$ZZ$1, 0))</f>
        <v/>
      </c>
      <c r="B315">
        <f>INDEX(resultados!$A$2:$ZZ$929, 309, MATCH($B$2, resultados!$A$1:$ZZ$1, 0))</f>
        <v/>
      </c>
      <c r="C315">
        <f>INDEX(resultados!$A$2:$ZZ$929, 309, MATCH($B$3, resultados!$A$1:$ZZ$1, 0))</f>
        <v/>
      </c>
    </row>
    <row r="316">
      <c r="A316">
        <f>INDEX(resultados!$A$2:$ZZ$929, 310, MATCH($B$1, resultados!$A$1:$ZZ$1, 0))</f>
        <v/>
      </c>
      <c r="B316">
        <f>INDEX(resultados!$A$2:$ZZ$929, 310, MATCH($B$2, resultados!$A$1:$ZZ$1, 0))</f>
        <v/>
      </c>
      <c r="C316">
        <f>INDEX(resultados!$A$2:$ZZ$929, 310, MATCH($B$3, resultados!$A$1:$ZZ$1, 0))</f>
        <v/>
      </c>
    </row>
    <row r="317">
      <c r="A317">
        <f>INDEX(resultados!$A$2:$ZZ$929, 311, MATCH($B$1, resultados!$A$1:$ZZ$1, 0))</f>
        <v/>
      </c>
      <c r="B317">
        <f>INDEX(resultados!$A$2:$ZZ$929, 311, MATCH($B$2, resultados!$A$1:$ZZ$1, 0))</f>
        <v/>
      </c>
      <c r="C317">
        <f>INDEX(resultados!$A$2:$ZZ$929, 311, MATCH($B$3, resultados!$A$1:$ZZ$1, 0))</f>
        <v/>
      </c>
    </row>
    <row r="318">
      <c r="A318">
        <f>INDEX(resultados!$A$2:$ZZ$929, 312, MATCH($B$1, resultados!$A$1:$ZZ$1, 0))</f>
        <v/>
      </c>
      <c r="B318">
        <f>INDEX(resultados!$A$2:$ZZ$929, 312, MATCH($B$2, resultados!$A$1:$ZZ$1, 0))</f>
        <v/>
      </c>
      <c r="C318">
        <f>INDEX(resultados!$A$2:$ZZ$929, 312, MATCH($B$3, resultados!$A$1:$ZZ$1, 0))</f>
        <v/>
      </c>
    </row>
    <row r="319">
      <c r="A319">
        <f>INDEX(resultados!$A$2:$ZZ$929, 313, MATCH($B$1, resultados!$A$1:$ZZ$1, 0))</f>
        <v/>
      </c>
      <c r="B319">
        <f>INDEX(resultados!$A$2:$ZZ$929, 313, MATCH($B$2, resultados!$A$1:$ZZ$1, 0))</f>
        <v/>
      </c>
      <c r="C319">
        <f>INDEX(resultados!$A$2:$ZZ$929, 313, MATCH($B$3, resultados!$A$1:$ZZ$1, 0))</f>
        <v/>
      </c>
    </row>
    <row r="320">
      <c r="A320">
        <f>INDEX(resultados!$A$2:$ZZ$929, 314, MATCH($B$1, resultados!$A$1:$ZZ$1, 0))</f>
        <v/>
      </c>
      <c r="B320">
        <f>INDEX(resultados!$A$2:$ZZ$929, 314, MATCH($B$2, resultados!$A$1:$ZZ$1, 0))</f>
        <v/>
      </c>
      <c r="C320">
        <f>INDEX(resultados!$A$2:$ZZ$929, 314, MATCH($B$3, resultados!$A$1:$ZZ$1, 0))</f>
        <v/>
      </c>
    </row>
    <row r="321">
      <c r="A321">
        <f>INDEX(resultados!$A$2:$ZZ$929, 315, MATCH($B$1, resultados!$A$1:$ZZ$1, 0))</f>
        <v/>
      </c>
      <c r="B321">
        <f>INDEX(resultados!$A$2:$ZZ$929, 315, MATCH($B$2, resultados!$A$1:$ZZ$1, 0))</f>
        <v/>
      </c>
      <c r="C321">
        <f>INDEX(resultados!$A$2:$ZZ$929, 315, MATCH($B$3, resultados!$A$1:$ZZ$1, 0))</f>
        <v/>
      </c>
    </row>
    <row r="322">
      <c r="A322">
        <f>INDEX(resultados!$A$2:$ZZ$929, 316, MATCH($B$1, resultados!$A$1:$ZZ$1, 0))</f>
        <v/>
      </c>
      <c r="B322">
        <f>INDEX(resultados!$A$2:$ZZ$929, 316, MATCH($B$2, resultados!$A$1:$ZZ$1, 0))</f>
        <v/>
      </c>
      <c r="C322">
        <f>INDEX(resultados!$A$2:$ZZ$929, 316, MATCH($B$3, resultados!$A$1:$ZZ$1, 0))</f>
        <v/>
      </c>
    </row>
    <row r="323">
      <c r="A323">
        <f>INDEX(resultados!$A$2:$ZZ$929, 317, MATCH($B$1, resultados!$A$1:$ZZ$1, 0))</f>
        <v/>
      </c>
      <c r="B323">
        <f>INDEX(resultados!$A$2:$ZZ$929, 317, MATCH($B$2, resultados!$A$1:$ZZ$1, 0))</f>
        <v/>
      </c>
      <c r="C323">
        <f>INDEX(resultados!$A$2:$ZZ$929, 317, MATCH($B$3, resultados!$A$1:$ZZ$1, 0))</f>
        <v/>
      </c>
    </row>
    <row r="324">
      <c r="A324">
        <f>INDEX(resultados!$A$2:$ZZ$929, 318, MATCH($B$1, resultados!$A$1:$ZZ$1, 0))</f>
        <v/>
      </c>
      <c r="B324">
        <f>INDEX(resultados!$A$2:$ZZ$929, 318, MATCH($B$2, resultados!$A$1:$ZZ$1, 0))</f>
        <v/>
      </c>
      <c r="C324">
        <f>INDEX(resultados!$A$2:$ZZ$929, 318, MATCH($B$3, resultados!$A$1:$ZZ$1, 0))</f>
        <v/>
      </c>
    </row>
    <row r="325">
      <c r="A325">
        <f>INDEX(resultados!$A$2:$ZZ$929, 319, MATCH($B$1, resultados!$A$1:$ZZ$1, 0))</f>
        <v/>
      </c>
      <c r="B325">
        <f>INDEX(resultados!$A$2:$ZZ$929, 319, MATCH($B$2, resultados!$A$1:$ZZ$1, 0))</f>
        <v/>
      </c>
      <c r="C325">
        <f>INDEX(resultados!$A$2:$ZZ$929, 319, MATCH($B$3, resultados!$A$1:$ZZ$1, 0))</f>
        <v/>
      </c>
    </row>
    <row r="326">
      <c r="A326">
        <f>INDEX(resultados!$A$2:$ZZ$929, 320, MATCH($B$1, resultados!$A$1:$ZZ$1, 0))</f>
        <v/>
      </c>
      <c r="B326">
        <f>INDEX(resultados!$A$2:$ZZ$929, 320, MATCH($B$2, resultados!$A$1:$ZZ$1, 0))</f>
        <v/>
      </c>
      <c r="C326">
        <f>INDEX(resultados!$A$2:$ZZ$929, 320, MATCH($B$3, resultados!$A$1:$ZZ$1, 0))</f>
        <v/>
      </c>
    </row>
    <row r="327">
      <c r="A327">
        <f>INDEX(resultados!$A$2:$ZZ$929, 321, MATCH($B$1, resultados!$A$1:$ZZ$1, 0))</f>
        <v/>
      </c>
      <c r="B327">
        <f>INDEX(resultados!$A$2:$ZZ$929, 321, MATCH($B$2, resultados!$A$1:$ZZ$1, 0))</f>
        <v/>
      </c>
      <c r="C327">
        <f>INDEX(resultados!$A$2:$ZZ$929, 321, MATCH($B$3, resultados!$A$1:$ZZ$1, 0))</f>
        <v/>
      </c>
    </row>
    <row r="328">
      <c r="A328">
        <f>INDEX(resultados!$A$2:$ZZ$929, 322, MATCH($B$1, resultados!$A$1:$ZZ$1, 0))</f>
        <v/>
      </c>
      <c r="B328">
        <f>INDEX(resultados!$A$2:$ZZ$929, 322, MATCH($B$2, resultados!$A$1:$ZZ$1, 0))</f>
        <v/>
      </c>
      <c r="C328">
        <f>INDEX(resultados!$A$2:$ZZ$929, 322, MATCH($B$3, resultados!$A$1:$ZZ$1, 0))</f>
        <v/>
      </c>
    </row>
    <row r="329">
      <c r="A329">
        <f>INDEX(resultados!$A$2:$ZZ$929, 323, MATCH($B$1, resultados!$A$1:$ZZ$1, 0))</f>
        <v/>
      </c>
      <c r="B329">
        <f>INDEX(resultados!$A$2:$ZZ$929, 323, MATCH($B$2, resultados!$A$1:$ZZ$1, 0))</f>
        <v/>
      </c>
      <c r="C329">
        <f>INDEX(resultados!$A$2:$ZZ$929, 323, MATCH($B$3, resultados!$A$1:$ZZ$1, 0))</f>
        <v/>
      </c>
    </row>
    <row r="330">
      <c r="A330">
        <f>INDEX(resultados!$A$2:$ZZ$929, 324, MATCH($B$1, resultados!$A$1:$ZZ$1, 0))</f>
        <v/>
      </c>
      <c r="B330">
        <f>INDEX(resultados!$A$2:$ZZ$929, 324, MATCH($B$2, resultados!$A$1:$ZZ$1, 0))</f>
        <v/>
      </c>
      <c r="C330">
        <f>INDEX(resultados!$A$2:$ZZ$929, 324, MATCH($B$3, resultados!$A$1:$ZZ$1, 0))</f>
        <v/>
      </c>
    </row>
    <row r="331">
      <c r="A331">
        <f>INDEX(resultados!$A$2:$ZZ$929, 325, MATCH($B$1, resultados!$A$1:$ZZ$1, 0))</f>
        <v/>
      </c>
      <c r="B331">
        <f>INDEX(resultados!$A$2:$ZZ$929, 325, MATCH($B$2, resultados!$A$1:$ZZ$1, 0))</f>
        <v/>
      </c>
      <c r="C331">
        <f>INDEX(resultados!$A$2:$ZZ$929, 325, MATCH($B$3, resultados!$A$1:$ZZ$1, 0))</f>
        <v/>
      </c>
    </row>
    <row r="332">
      <c r="A332">
        <f>INDEX(resultados!$A$2:$ZZ$929, 326, MATCH($B$1, resultados!$A$1:$ZZ$1, 0))</f>
        <v/>
      </c>
      <c r="B332">
        <f>INDEX(resultados!$A$2:$ZZ$929, 326, MATCH($B$2, resultados!$A$1:$ZZ$1, 0))</f>
        <v/>
      </c>
      <c r="C332">
        <f>INDEX(resultados!$A$2:$ZZ$929, 326, MATCH($B$3, resultados!$A$1:$ZZ$1, 0))</f>
        <v/>
      </c>
    </row>
    <row r="333">
      <c r="A333">
        <f>INDEX(resultados!$A$2:$ZZ$929, 327, MATCH($B$1, resultados!$A$1:$ZZ$1, 0))</f>
        <v/>
      </c>
      <c r="B333">
        <f>INDEX(resultados!$A$2:$ZZ$929, 327, MATCH($B$2, resultados!$A$1:$ZZ$1, 0))</f>
        <v/>
      </c>
      <c r="C333">
        <f>INDEX(resultados!$A$2:$ZZ$929, 327, MATCH($B$3, resultados!$A$1:$ZZ$1, 0))</f>
        <v/>
      </c>
    </row>
    <row r="334">
      <c r="A334">
        <f>INDEX(resultados!$A$2:$ZZ$929, 328, MATCH($B$1, resultados!$A$1:$ZZ$1, 0))</f>
        <v/>
      </c>
      <c r="B334">
        <f>INDEX(resultados!$A$2:$ZZ$929, 328, MATCH($B$2, resultados!$A$1:$ZZ$1, 0))</f>
        <v/>
      </c>
      <c r="C334">
        <f>INDEX(resultados!$A$2:$ZZ$929, 328, MATCH($B$3, resultados!$A$1:$ZZ$1, 0))</f>
        <v/>
      </c>
    </row>
    <row r="335">
      <c r="A335">
        <f>INDEX(resultados!$A$2:$ZZ$929, 329, MATCH($B$1, resultados!$A$1:$ZZ$1, 0))</f>
        <v/>
      </c>
      <c r="B335">
        <f>INDEX(resultados!$A$2:$ZZ$929, 329, MATCH($B$2, resultados!$A$1:$ZZ$1, 0))</f>
        <v/>
      </c>
      <c r="C335">
        <f>INDEX(resultados!$A$2:$ZZ$929, 329, MATCH($B$3, resultados!$A$1:$ZZ$1, 0))</f>
        <v/>
      </c>
    </row>
    <row r="336">
      <c r="A336">
        <f>INDEX(resultados!$A$2:$ZZ$929, 330, MATCH($B$1, resultados!$A$1:$ZZ$1, 0))</f>
        <v/>
      </c>
      <c r="B336">
        <f>INDEX(resultados!$A$2:$ZZ$929, 330, MATCH($B$2, resultados!$A$1:$ZZ$1, 0))</f>
        <v/>
      </c>
      <c r="C336">
        <f>INDEX(resultados!$A$2:$ZZ$929, 330, MATCH($B$3, resultados!$A$1:$ZZ$1, 0))</f>
        <v/>
      </c>
    </row>
    <row r="337">
      <c r="A337">
        <f>INDEX(resultados!$A$2:$ZZ$929, 331, MATCH($B$1, resultados!$A$1:$ZZ$1, 0))</f>
        <v/>
      </c>
      <c r="B337">
        <f>INDEX(resultados!$A$2:$ZZ$929, 331, MATCH($B$2, resultados!$A$1:$ZZ$1, 0))</f>
        <v/>
      </c>
      <c r="C337">
        <f>INDEX(resultados!$A$2:$ZZ$929, 331, MATCH($B$3, resultados!$A$1:$ZZ$1, 0))</f>
        <v/>
      </c>
    </row>
    <row r="338">
      <c r="A338">
        <f>INDEX(resultados!$A$2:$ZZ$929, 332, MATCH($B$1, resultados!$A$1:$ZZ$1, 0))</f>
        <v/>
      </c>
      <c r="B338">
        <f>INDEX(resultados!$A$2:$ZZ$929, 332, MATCH($B$2, resultados!$A$1:$ZZ$1, 0))</f>
        <v/>
      </c>
      <c r="C338">
        <f>INDEX(resultados!$A$2:$ZZ$929, 332, MATCH($B$3, resultados!$A$1:$ZZ$1, 0))</f>
        <v/>
      </c>
    </row>
    <row r="339">
      <c r="A339">
        <f>INDEX(resultados!$A$2:$ZZ$929, 333, MATCH($B$1, resultados!$A$1:$ZZ$1, 0))</f>
        <v/>
      </c>
      <c r="B339">
        <f>INDEX(resultados!$A$2:$ZZ$929, 333, MATCH($B$2, resultados!$A$1:$ZZ$1, 0))</f>
        <v/>
      </c>
      <c r="C339">
        <f>INDEX(resultados!$A$2:$ZZ$929, 333, MATCH($B$3, resultados!$A$1:$ZZ$1, 0))</f>
        <v/>
      </c>
    </row>
    <row r="340">
      <c r="A340">
        <f>INDEX(resultados!$A$2:$ZZ$929, 334, MATCH($B$1, resultados!$A$1:$ZZ$1, 0))</f>
        <v/>
      </c>
      <c r="B340">
        <f>INDEX(resultados!$A$2:$ZZ$929, 334, MATCH($B$2, resultados!$A$1:$ZZ$1, 0))</f>
        <v/>
      </c>
      <c r="C340">
        <f>INDEX(resultados!$A$2:$ZZ$929, 334, MATCH($B$3, resultados!$A$1:$ZZ$1, 0))</f>
        <v/>
      </c>
    </row>
    <row r="341">
      <c r="A341">
        <f>INDEX(resultados!$A$2:$ZZ$929, 335, MATCH($B$1, resultados!$A$1:$ZZ$1, 0))</f>
        <v/>
      </c>
      <c r="B341">
        <f>INDEX(resultados!$A$2:$ZZ$929, 335, MATCH($B$2, resultados!$A$1:$ZZ$1, 0))</f>
        <v/>
      </c>
      <c r="C341">
        <f>INDEX(resultados!$A$2:$ZZ$929, 335, MATCH($B$3, resultados!$A$1:$ZZ$1, 0))</f>
        <v/>
      </c>
    </row>
    <row r="342">
      <c r="A342">
        <f>INDEX(resultados!$A$2:$ZZ$929, 336, MATCH($B$1, resultados!$A$1:$ZZ$1, 0))</f>
        <v/>
      </c>
      <c r="B342">
        <f>INDEX(resultados!$A$2:$ZZ$929, 336, MATCH($B$2, resultados!$A$1:$ZZ$1, 0))</f>
        <v/>
      </c>
      <c r="C342">
        <f>INDEX(resultados!$A$2:$ZZ$929, 336, MATCH($B$3, resultados!$A$1:$ZZ$1, 0))</f>
        <v/>
      </c>
    </row>
    <row r="343">
      <c r="A343">
        <f>INDEX(resultados!$A$2:$ZZ$929, 337, MATCH($B$1, resultados!$A$1:$ZZ$1, 0))</f>
        <v/>
      </c>
      <c r="B343">
        <f>INDEX(resultados!$A$2:$ZZ$929, 337, MATCH($B$2, resultados!$A$1:$ZZ$1, 0))</f>
        <v/>
      </c>
      <c r="C343">
        <f>INDEX(resultados!$A$2:$ZZ$929, 337, MATCH($B$3, resultados!$A$1:$ZZ$1, 0))</f>
        <v/>
      </c>
    </row>
    <row r="344">
      <c r="A344">
        <f>INDEX(resultados!$A$2:$ZZ$929, 338, MATCH($B$1, resultados!$A$1:$ZZ$1, 0))</f>
        <v/>
      </c>
      <c r="B344">
        <f>INDEX(resultados!$A$2:$ZZ$929, 338, MATCH($B$2, resultados!$A$1:$ZZ$1, 0))</f>
        <v/>
      </c>
      <c r="C344">
        <f>INDEX(resultados!$A$2:$ZZ$929, 338, MATCH($B$3, resultados!$A$1:$ZZ$1, 0))</f>
        <v/>
      </c>
    </row>
    <row r="345">
      <c r="A345">
        <f>INDEX(resultados!$A$2:$ZZ$929, 339, MATCH($B$1, resultados!$A$1:$ZZ$1, 0))</f>
        <v/>
      </c>
      <c r="B345">
        <f>INDEX(resultados!$A$2:$ZZ$929, 339, MATCH($B$2, resultados!$A$1:$ZZ$1, 0))</f>
        <v/>
      </c>
      <c r="C345">
        <f>INDEX(resultados!$A$2:$ZZ$929, 339, MATCH($B$3, resultados!$A$1:$ZZ$1, 0))</f>
        <v/>
      </c>
    </row>
    <row r="346">
      <c r="A346">
        <f>INDEX(resultados!$A$2:$ZZ$929, 340, MATCH($B$1, resultados!$A$1:$ZZ$1, 0))</f>
        <v/>
      </c>
      <c r="B346">
        <f>INDEX(resultados!$A$2:$ZZ$929, 340, MATCH($B$2, resultados!$A$1:$ZZ$1, 0))</f>
        <v/>
      </c>
      <c r="C346">
        <f>INDEX(resultados!$A$2:$ZZ$929, 340, MATCH($B$3, resultados!$A$1:$ZZ$1, 0))</f>
        <v/>
      </c>
    </row>
    <row r="347">
      <c r="A347">
        <f>INDEX(resultados!$A$2:$ZZ$929, 341, MATCH($B$1, resultados!$A$1:$ZZ$1, 0))</f>
        <v/>
      </c>
      <c r="B347">
        <f>INDEX(resultados!$A$2:$ZZ$929, 341, MATCH($B$2, resultados!$A$1:$ZZ$1, 0))</f>
        <v/>
      </c>
      <c r="C347">
        <f>INDEX(resultados!$A$2:$ZZ$929, 341, MATCH($B$3, resultados!$A$1:$ZZ$1, 0))</f>
        <v/>
      </c>
    </row>
    <row r="348">
      <c r="A348">
        <f>INDEX(resultados!$A$2:$ZZ$929, 342, MATCH($B$1, resultados!$A$1:$ZZ$1, 0))</f>
        <v/>
      </c>
      <c r="B348">
        <f>INDEX(resultados!$A$2:$ZZ$929, 342, MATCH($B$2, resultados!$A$1:$ZZ$1, 0))</f>
        <v/>
      </c>
      <c r="C348">
        <f>INDEX(resultados!$A$2:$ZZ$929, 342, MATCH($B$3, resultados!$A$1:$ZZ$1, 0))</f>
        <v/>
      </c>
    </row>
    <row r="349">
      <c r="A349">
        <f>INDEX(resultados!$A$2:$ZZ$929, 343, MATCH($B$1, resultados!$A$1:$ZZ$1, 0))</f>
        <v/>
      </c>
      <c r="B349">
        <f>INDEX(resultados!$A$2:$ZZ$929, 343, MATCH($B$2, resultados!$A$1:$ZZ$1, 0))</f>
        <v/>
      </c>
      <c r="C349">
        <f>INDEX(resultados!$A$2:$ZZ$929, 343, MATCH($B$3, resultados!$A$1:$ZZ$1, 0))</f>
        <v/>
      </c>
    </row>
    <row r="350">
      <c r="A350">
        <f>INDEX(resultados!$A$2:$ZZ$929, 344, MATCH($B$1, resultados!$A$1:$ZZ$1, 0))</f>
        <v/>
      </c>
      <c r="B350">
        <f>INDEX(resultados!$A$2:$ZZ$929, 344, MATCH($B$2, resultados!$A$1:$ZZ$1, 0))</f>
        <v/>
      </c>
      <c r="C350">
        <f>INDEX(resultados!$A$2:$ZZ$929, 344, MATCH($B$3, resultados!$A$1:$ZZ$1, 0))</f>
        <v/>
      </c>
    </row>
    <row r="351">
      <c r="A351">
        <f>INDEX(resultados!$A$2:$ZZ$929, 345, MATCH($B$1, resultados!$A$1:$ZZ$1, 0))</f>
        <v/>
      </c>
      <c r="B351">
        <f>INDEX(resultados!$A$2:$ZZ$929, 345, MATCH($B$2, resultados!$A$1:$ZZ$1, 0))</f>
        <v/>
      </c>
      <c r="C351">
        <f>INDEX(resultados!$A$2:$ZZ$929, 345, MATCH($B$3, resultados!$A$1:$ZZ$1, 0))</f>
        <v/>
      </c>
    </row>
    <row r="352">
      <c r="A352">
        <f>INDEX(resultados!$A$2:$ZZ$929, 346, MATCH($B$1, resultados!$A$1:$ZZ$1, 0))</f>
        <v/>
      </c>
      <c r="B352">
        <f>INDEX(resultados!$A$2:$ZZ$929, 346, MATCH($B$2, resultados!$A$1:$ZZ$1, 0))</f>
        <v/>
      </c>
      <c r="C352">
        <f>INDEX(resultados!$A$2:$ZZ$929, 346, MATCH($B$3, resultados!$A$1:$ZZ$1, 0))</f>
        <v/>
      </c>
    </row>
    <row r="353">
      <c r="A353">
        <f>INDEX(resultados!$A$2:$ZZ$929, 347, MATCH($B$1, resultados!$A$1:$ZZ$1, 0))</f>
        <v/>
      </c>
      <c r="B353">
        <f>INDEX(resultados!$A$2:$ZZ$929, 347, MATCH($B$2, resultados!$A$1:$ZZ$1, 0))</f>
        <v/>
      </c>
      <c r="C353">
        <f>INDEX(resultados!$A$2:$ZZ$929, 347, MATCH($B$3, resultados!$A$1:$ZZ$1, 0))</f>
        <v/>
      </c>
    </row>
    <row r="354">
      <c r="A354">
        <f>INDEX(resultados!$A$2:$ZZ$929, 348, MATCH($B$1, resultados!$A$1:$ZZ$1, 0))</f>
        <v/>
      </c>
      <c r="B354">
        <f>INDEX(resultados!$A$2:$ZZ$929, 348, MATCH($B$2, resultados!$A$1:$ZZ$1, 0))</f>
        <v/>
      </c>
      <c r="C354">
        <f>INDEX(resultados!$A$2:$ZZ$929, 348, MATCH($B$3, resultados!$A$1:$ZZ$1, 0))</f>
        <v/>
      </c>
    </row>
    <row r="355">
      <c r="A355">
        <f>INDEX(resultados!$A$2:$ZZ$929, 349, MATCH($B$1, resultados!$A$1:$ZZ$1, 0))</f>
        <v/>
      </c>
      <c r="B355">
        <f>INDEX(resultados!$A$2:$ZZ$929, 349, MATCH($B$2, resultados!$A$1:$ZZ$1, 0))</f>
        <v/>
      </c>
      <c r="C355">
        <f>INDEX(resultados!$A$2:$ZZ$929, 349, MATCH($B$3, resultados!$A$1:$ZZ$1, 0))</f>
        <v/>
      </c>
    </row>
    <row r="356">
      <c r="A356">
        <f>INDEX(resultados!$A$2:$ZZ$929, 350, MATCH($B$1, resultados!$A$1:$ZZ$1, 0))</f>
        <v/>
      </c>
      <c r="B356">
        <f>INDEX(resultados!$A$2:$ZZ$929, 350, MATCH($B$2, resultados!$A$1:$ZZ$1, 0))</f>
        <v/>
      </c>
      <c r="C356">
        <f>INDEX(resultados!$A$2:$ZZ$929, 350, MATCH($B$3, resultados!$A$1:$ZZ$1, 0))</f>
        <v/>
      </c>
    </row>
    <row r="357">
      <c r="A357">
        <f>INDEX(resultados!$A$2:$ZZ$929, 351, MATCH($B$1, resultados!$A$1:$ZZ$1, 0))</f>
        <v/>
      </c>
      <c r="B357">
        <f>INDEX(resultados!$A$2:$ZZ$929, 351, MATCH($B$2, resultados!$A$1:$ZZ$1, 0))</f>
        <v/>
      </c>
      <c r="C357">
        <f>INDEX(resultados!$A$2:$ZZ$929, 351, MATCH($B$3, resultados!$A$1:$ZZ$1, 0))</f>
        <v/>
      </c>
    </row>
    <row r="358">
      <c r="A358">
        <f>INDEX(resultados!$A$2:$ZZ$929, 352, MATCH($B$1, resultados!$A$1:$ZZ$1, 0))</f>
        <v/>
      </c>
      <c r="B358">
        <f>INDEX(resultados!$A$2:$ZZ$929, 352, MATCH($B$2, resultados!$A$1:$ZZ$1, 0))</f>
        <v/>
      </c>
      <c r="C358">
        <f>INDEX(resultados!$A$2:$ZZ$929, 352, MATCH($B$3, resultados!$A$1:$ZZ$1, 0))</f>
        <v/>
      </c>
    </row>
    <row r="359">
      <c r="A359">
        <f>INDEX(resultados!$A$2:$ZZ$929, 353, MATCH($B$1, resultados!$A$1:$ZZ$1, 0))</f>
        <v/>
      </c>
      <c r="B359">
        <f>INDEX(resultados!$A$2:$ZZ$929, 353, MATCH($B$2, resultados!$A$1:$ZZ$1, 0))</f>
        <v/>
      </c>
      <c r="C359">
        <f>INDEX(resultados!$A$2:$ZZ$929, 353, MATCH($B$3, resultados!$A$1:$ZZ$1, 0))</f>
        <v/>
      </c>
    </row>
    <row r="360">
      <c r="A360">
        <f>INDEX(resultados!$A$2:$ZZ$929, 354, MATCH($B$1, resultados!$A$1:$ZZ$1, 0))</f>
        <v/>
      </c>
      <c r="B360">
        <f>INDEX(resultados!$A$2:$ZZ$929, 354, MATCH($B$2, resultados!$A$1:$ZZ$1, 0))</f>
        <v/>
      </c>
      <c r="C360">
        <f>INDEX(resultados!$A$2:$ZZ$929, 354, MATCH($B$3, resultados!$A$1:$ZZ$1, 0))</f>
        <v/>
      </c>
    </row>
    <row r="361">
      <c r="A361">
        <f>INDEX(resultados!$A$2:$ZZ$929, 355, MATCH($B$1, resultados!$A$1:$ZZ$1, 0))</f>
        <v/>
      </c>
      <c r="B361">
        <f>INDEX(resultados!$A$2:$ZZ$929, 355, MATCH($B$2, resultados!$A$1:$ZZ$1, 0))</f>
        <v/>
      </c>
      <c r="C361">
        <f>INDEX(resultados!$A$2:$ZZ$929, 355, MATCH($B$3, resultados!$A$1:$ZZ$1, 0))</f>
        <v/>
      </c>
    </row>
    <row r="362">
      <c r="A362">
        <f>INDEX(resultados!$A$2:$ZZ$929, 356, MATCH($B$1, resultados!$A$1:$ZZ$1, 0))</f>
        <v/>
      </c>
      <c r="B362">
        <f>INDEX(resultados!$A$2:$ZZ$929, 356, MATCH($B$2, resultados!$A$1:$ZZ$1, 0))</f>
        <v/>
      </c>
      <c r="C362">
        <f>INDEX(resultados!$A$2:$ZZ$929, 356, MATCH($B$3, resultados!$A$1:$ZZ$1, 0))</f>
        <v/>
      </c>
    </row>
    <row r="363">
      <c r="A363">
        <f>INDEX(resultados!$A$2:$ZZ$929, 357, MATCH($B$1, resultados!$A$1:$ZZ$1, 0))</f>
        <v/>
      </c>
      <c r="B363">
        <f>INDEX(resultados!$A$2:$ZZ$929, 357, MATCH($B$2, resultados!$A$1:$ZZ$1, 0))</f>
        <v/>
      </c>
      <c r="C363">
        <f>INDEX(resultados!$A$2:$ZZ$929, 357, MATCH($B$3, resultados!$A$1:$ZZ$1, 0))</f>
        <v/>
      </c>
    </row>
    <row r="364">
      <c r="A364">
        <f>INDEX(resultados!$A$2:$ZZ$929, 358, MATCH($B$1, resultados!$A$1:$ZZ$1, 0))</f>
        <v/>
      </c>
      <c r="B364">
        <f>INDEX(resultados!$A$2:$ZZ$929, 358, MATCH($B$2, resultados!$A$1:$ZZ$1, 0))</f>
        <v/>
      </c>
      <c r="C364">
        <f>INDEX(resultados!$A$2:$ZZ$929, 358, MATCH($B$3, resultados!$A$1:$ZZ$1, 0))</f>
        <v/>
      </c>
    </row>
    <row r="365">
      <c r="A365">
        <f>INDEX(resultados!$A$2:$ZZ$929, 359, MATCH($B$1, resultados!$A$1:$ZZ$1, 0))</f>
        <v/>
      </c>
      <c r="B365">
        <f>INDEX(resultados!$A$2:$ZZ$929, 359, MATCH($B$2, resultados!$A$1:$ZZ$1, 0))</f>
        <v/>
      </c>
      <c r="C365">
        <f>INDEX(resultados!$A$2:$ZZ$929, 359, MATCH($B$3, resultados!$A$1:$ZZ$1, 0))</f>
        <v/>
      </c>
    </row>
    <row r="366">
      <c r="A366">
        <f>INDEX(resultados!$A$2:$ZZ$929, 360, MATCH($B$1, resultados!$A$1:$ZZ$1, 0))</f>
        <v/>
      </c>
      <c r="B366">
        <f>INDEX(resultados!$A$2:$ZZ$929, 360, MATCH($B$2, resultados!$A$1:$ZZ$1, 0))</f>
        <v/>
      </c>
      <c r="C366">
        <f>INDEX(resultados!$A$2:$ZZ$929, 360, MATCH($B$3, resultados!$A$1:$ZZ$1, 0))</f>
        <v/>
      </c>
    </row>
    <row r="367">
      <c r="A367">
        <f>INDEX(resultados!$A$2:$ZZ$929, 361, MATCH($B$1, resultados!$A$1:$ZZ$1, 0))</f>
        <v/>
      </c>
      <c r="B367">
        <f>INDEX(resultados!$A$2:$ZZ$929, 361, MATCH($B$2, resultados!$A$1:$ZZ$1, 0))</f>
        <v/>
      </c>
      <c r="C367">
        <f>INDEX(resultados!$A$2:$ZZ$929, 361, MATCH($B$3, resultados!$A$1:$ZZ$1, 0))</f>
        <v/>
      </c>
    </row>
    <row r="368">
      <c r="A368">
        <f>INDEX(resultados!$A$2:$ZZ$929, 362, MATCH($B$1, resultados!$A$1:$ZZ$1, 0))</f>
        <v/>
      </c>
      <c r="B368">
        <f>INDEX(resultados!$A$2:$ZZ$929, 362, MATCH($B$2, resultados!$A$1:$ZZ$1, 0))</f>
        <v/>
      </c>
      <c r="C368">
        <f>INDEX(resultados!$A$2:$ZZ$929, 362, MATCH($B$3, resultados!$A$1:$ZZ$1, 0))</f>
        <v/>
      </c>
    </row>
    <row r="369">
      <c r="A369">
        <f>INDEX(resultados!$A$2:$ZZ$929, 363, MATCH($B$1, resultados!$A$1:$ZZ$1, 0))</f>
        <v/>
      </c>
      <c r="B369">
        <f>INDEX(resultados!$A$2:$ZZ$929, 363, MATCH($B$2, resultados!$A$1:$ZZ$1, 0))</f>
        <v/>
      </c>
      <c r="C369">
        <f>INDEX(resultados!$A$2:$ZZ$929, 363, MATCH($B$3, resultados!$A$1:$ZZ$1, 0))</f>
        <v/>
      </c>
    </row>
    <row r="370">
      <c r="A370">
        <f>INDEX(resultados!$A$2:$ZZ$929, 364, MATCH($B$1, resultados!$A$1:$ZZ$1, 0))</f>
        <v/>
      </c>
      <c r="B370">
        <f>INDEX(resultados!$A$2:$ZZ$929, 364, MATCH($B$2, resultados!$A$1:$ZZ$1, 0))</f>
        <v/>
      </c>
      <c r="C370">
        <f>INDEX(resultados!$A$2:$ZZ$929, 364, MATCH($B$3, resultados!$A$1:$ZZ$1, 0))</f>
        <v/>
      </c>
    </row>
    <row r="371">
      <c r="A371">
        <f>INDEX(resultados!$A$2:$ZZ$929, 365, MATCH($B$1, resultados!$A$1:$ZZ$1, 0))</f>
        <v/>
      </c>
      <c r="B371">
        <f>INDEX(resultados!$A$2:$ZZ$929, 365, MATCH($B$2, resultados!$A$1:$ZZ$1, 0))</f>
        <v/>
      </c>
      <c r="C371">
        <f>INDEX(resultados!$A$2:$ZZ$929, 365, MATCH($B$3, resultados!$A$1:$ZZ$1, 0))</f>
        <v/>
      </c>
    </row>
    <row r="372">
      <c r="A372">
        <f>INDEX(resultados!$A$2:$ZZ$929, 366, MATCH($B$1, resultados!$A$1:$ZZ$1, 0))</f>
        <v/>
      </c>
      <c r="B372">
        <f>INDEX(resultados!$A$2:$ZZ$929, 366, MATCH($B$2, resultados!$A$1:$ZZ$1, 0))</f>
        <v/>
      </c>
      <c r="C372">
        <f>INDEX(resultados!$A$2:$ZZ$929, 366, MATCH($B$3, resultados!$A$1:$ZZ$1, 0))</f>
        <v/>
      </c>
    </row>
    <row r="373">
      <c r="A373">
        <f>INDEX(resultados!$A$2:$ZZ$929, 367, MATCH($B$1, resultados!$A$1:$ZZ$1, 0))</f>
        <v/>
      </c>
      <c r="B373">
        <f>INDEX(resultados!$A$2:$ZZ$929, 367, MATCH($B$2, resultados!$A$1:$ZZ$1, 0))</f>
        <v/>
      </c>
      <c r="C373">
        <f>INDEX(resultados!$A$2:$ZZ$929, 367, MATCH($B$3, resultados!$A$1:$ZZ$1, 0))</f>
        <v/>
      </c>
    </row>
    <row r="374">
      <c r="A374">
        <f>INDEX(resultados!$A$2:$ZZ$929, 368, MATCH($B$1, resultados!$A$1:$ZZ$1, 0))</f>
        <v/>
      </c>
      <c r="B374">
        <f>INDEX(resultados!$A$2:$ZZ$929, 368, MATCH($B$2, resultados!$A$1:$ZZ$1, 0))</f>
        <v/>
      </c>
      <c r="C374">
        <f>INDEX(resultados!$A$2:$ZZ$929, 368, MATCH($B$3, resultados!$A$1:$ZZ$1, 0))</f>
        <v/>
      </c>
    </row>
    <row r="375">
      <c r="A375">
        <f>INDEX(resultados!$A$2:$ZZ$929, 369, MATCH($B$1, resultados!$A$1:$ZZ$1, 0))</f>
        <v/>
      </c>
      <c r="B375">
        <f>INDEX(resultados!$A$2:$ZZ$929, 369, MATCH($B$2, resultados!$A$1:$ZZ$1, 0))</f>
        <v/>
      </c>
      <c r="C375">
        <f>INDEX(resultados!$A$2:$ZZ$929, 369, MATCH($B$3, resultados!$A$1:$ZZ$1, 0))</f>
        <v/>
      </c>
    </row>
    <row r="376">
      <c r="A376">
        <f>INDEX(resultados!$A$2:$ZZ$929, 370, MATCH($B$1, resultados!$A$1:$ZZ$1, 0))</f>
        <v/>
      </c>
      <c r="B376">
        <f>INDEX(resultados!$A$2:$ZZ$929, 370, MATCH($B$2, resultados!$A$1:$ZZ$1, 0))</f>
        <v/>
      </c>
      <c r="C376">
        <f>INDEX(resultados!$A$2:$ZZ$929, 370, MATCH($B$3, resultados!$A$1:$ZZ$1, 0))</f>
        <v/>
      </c>
    </row>
    <row r="377">
      <c r="A377">
        <f>INDEX(resultados!$A$2:$ZZ$929, 371, MATCH($B$1, resultados!$A$1:$ZZ$1, 0))</f>
        <v/>
      </c>
      <c r="B377">
        <f>INDEX(resultados!$A$2:$ZZ$929, 371, MATCH($B$2, resultados!$A$1:$ZZ$1, 0))</f>
        <v/>
      </c>
      <c r="C377">
        <f>INDEX(resultados!$A$2:$ZZ$929, 371, MATCH($B$3, resultados!$A$1:$ZZ$1, 0))</f>
        <v/>
      </c>
    </row>
    <row r="378">
      <c r="A378">
        <f>INDEX(resultados!$A$2:$ZZ$929, 372, MATCH($B$1, resultados!$A$1:$ZZ$1, 0))</f>
        <v/>
      </c>
      <c r="B378">
        <f>INDEX(resultados!$A$2:$ZZ$929, 372, MATCH($B$2, resultados!$A$1:$ZZ$1, 0))</f>
        <v/>
      </c>
      <c r="C378">
        <f>INDEX(resultados!$A$2:$ZZ$929, 372, MATCH($B$3, resultados!$A$1:$ZZ$1, 0))</f>
        <v/>
      </c>
    </row>
    <row r="379">
      <c r="A379">
        <f>INDEX(resultados!$A$2:$ZZ$929, 373, MATCH($B$1, resultados!$A$1:$ZZ$1, 0))</f>
        <v/>
      </c>
      <c r="B379">
        <f>INDEX(resultados!$A$2:$ZZ$929, 373, MATCH($B$2, resultados!$A$1:$ZZ$1, 0))</f>
        <v/>
      </c>
      <c r="C379">
        <f>INDEX(resultados!$A$2:$ZZ$929, 373, MATCH($B$3, resultados!$A$1:$ZZ$1, 0))</f>
        <v/>
      </c>
    </row>
    <row r="380">
      <c r="A380">
        <f>INDEX(resultados!$A$2:$ZZ$929, 374, MATCH($B$1, resultados!$A$1:$ZZ$1, 0))</f>
        <v/>
      </c>
      <c r="B380">
        <f>INDEX(resultados!$A$2:$ZZ$929, 374, MATCH($B$2, resultados!$A$1:$ZZ$1, 0))</f>
        <v/>
      </c>
      <c r="C380">
        <f>INDEX(resultados!$A$2:$ZZ$929, 374, MATCH($B$3, resultados!$A$1:$ZZ$1, 0))</f>
        <v/>
      </c>
    </row>
    <row r="381">
      <c r="A381">
        <f>INDEX(resultados!$A$2:$ZZ$929, 375, MATCH($B$1, resultados!$A$1:$ZZ$1, 0))</f>
        <v/>
      </c>
      <c r="B381">
        <f>INDEX(resultados!$A$2:$ZZ$929, 375, MATCH($B$2, resultados!$A$1:$ZZ$1, 0))</f>
        <v/>
      </c>
      <c r="C381">
        <f>INDEX(resultados!$A$2:$ZZ$929, 375, MATCH($B$3, resultados!$A$1:$ZZ$1, 0))</f>
        <v/>
      </c>
    </row>
    <row r="382">
      <c r="A382">
        <f>INDEX(resultados!$A$2:$ZZ$929, 376, MATCH($B$1, resultados!$A$1:$ZZ$1, 0))</f>
        <v/>
      </c>
      <c r="B382">
        <f>INDEX(resultados!$A$2:$ZZ$929, 376, MATCH($B$2, resultados!$A$1:$ZZ$1, 0))</f>
        <v/>
      </c>
      <c r="C382">
        <f>INDEX(resultados!$A$2:$ZZ$929, 376, MATCH($B$3, resultados!$A$1:$ZZ$1, 0))</f>
        <v/>
      </c>
    </row>
    <row r="383">
      <c r="A383">
        <f>INDEX(resultados!$A$2:$ZZ$929, 377, MATCH($B$1, resultados!$A$1:$ZZ$1, 0))</f>
        <v/>
      </c>
      <c r="B383">
        <f>INDEX(resultados!$A$2:$ZZ$929, 377, MATCH($B$2, resultados!$A$1:$ZZ$1, 0))</f>
        <v/>
      </c>
      <c r="C383">
        <f>INDEX(resultados!$A$2:$ZZ$929, 377, MATCH($B$3, resultados!$A$1:$ZZ$1, 0))</f>
        <v/>
      </c>
    </row>
    <row r="384">
      <c r="A384">
        <f>INDEX(resultados!$A$2:$ZZ$929, 378, MATCH($B$1, resultados!$A$1:$ZZ$1, 0))</f>
        <v/>
      </c>
      <c r="B384">
        <f>INDEX(resultados!$A$2:$ZZ$929, 378, MATCH($B$2, resultados!$A$1:$ZZ$1, 0))</f>
        <v/>
      </c>
      <c r="C384">
        <f>INDEX(resultados!$A$2:$ZZ$929, 378, MATCH($B$3, resultados!$A$1:$ZZ$1, 0))</f>
        <v/>
      </c>
    </row>
    <row r="385">
      <c r="A385">
        <f>INDEX(resultados!$A$2:$ZZ$929, 379, MATCH($B$1, resultados!$A$1:$ZZ$1, 0))</f>
        <v/>
      </c>
      <c r="B385">
        <f>INDEX(resultados!$A$2:$ZZ$929, 379, MATCH($B$2, resultados!$A$1:$ZZ$1, 0))</f>
        <v/>
      </c>
      <c r="C385">
        <f>INDEX(resultados!$A$2:$ZZ$929, 379, MATCH($B$3, resultados!$A$1:$ZZ$1, 0))</f>
        <v/>
      </c>
    </row>
    <row r="386">
      <c r="A386">
        <f>INDEX(resultados!$A$2:$ZZ$929, 380, MATCH($B$1, resultados!$A$1:$ZZ$1, 0))</f>
        <v/>
      </c>
      <c r="B386">
        <f>INDEX(resultados!$A$2:$ZZ$929, 380, MATCH($B$2, resultados!$A$1:$ZZ$1, 0))</f>
        <v/>
      </c>
      <c r="C386">
        <f>INDEX(resultados!$A$2:$ZZ$929, 380, MATCH($B$3, resultados!$A$1:$ZZ$1, 0))</f>
        <v/>
      </c>
    </row>
    <row r="387">
      <c r="A387">
        <f>INDEX(resultados!$A$2:$ZZ$929, 381, MATCH($B$1, resultados!$A$1:$ZZ$1, 0))</f>
        <v/>
      </c>
      <c r="B387">
        <f>INDEX(resultados!$A$2:$ZZ$929, 381, MATCH($B$2, resultados!$A$1:$ZZ$1, 0))</f>
        <v/>
      </c>
      <c r="C387">
        <f>INDEX(resultados!$A$2:$ZZ$929, 381, MATCH($B$3, resultados!$A$1:$ZZ$1, 0))</f>
        <v/>
      </c>
    </row>
    <row r="388">
      <c r="A388">
        <f>INDEX(resultados!$A$2:$ZZ$929, 382, MATCH($B$1, resultados!$A$1:$ZZ$1, 0))</f>
        <v/>
      </c>
      <c r="B388">
        <f>INDEX(resultados!$A$2:$ZZ$929, 382, MATCH($B$2, resultados!$A$1:$ZZ$1, 0))</f>
        <v/>
      </c>
      <c r="C388">
        <f>INDEX(resultados!$A$2:$ZZ$929, 382, MATCH($B$3, resultados!$A$1:$ZZ$1, 0))</f>
        <v/>
      </c>
    </row>
    <row r="389">
      <c r="A389">
        <f>INDEX(resultados!$A$2:$ZZ$929, 383, MATCH($B$1, resultados!$A$1:$ZZ$1, 0))</f>
        <v/>
      </c>
      <c r="B389">
        <f>INDEX(resultados!$A$2:$ZZ$929, 383, MATCH($B$2, resultados!$A$1:$ZZ$1, 0))</f>
        <v/>
      </c>
      <c r="C389">
        <f>INDEX(resultados!$A$2:$ZZ$929, 383, MATCH($B$3, resultados!$A$1:$ZZ$1, 0))</f>
        <v/>
      </c>
    </row>
    <row r="390">
      <c r="A390">
        <f>INDEX(resultados!$A$2:$ZZ$929, 384, MATCH($B$1, resultados!$A$1:$ZZ$1, 0))</f>
        <v/>
      </c>
      <c r="B390">
        <f>INDEX(resultados!$A$2:$ZZ$929, 384, MATCH($B$2, resultados!$A$1:$ZZ$1, 0))</f>
        <v/>
      </c>
      <c r="C390">
        <f>INDEX(resultados!$A$2:$ZZ$929, 384, MATCH($B$3, resultados!$A$1:$ZZ$1, 0))</f>
        <v/>
      </c>
    </row>
    <row r="391">
      <c r="A391">
        <f>INDEX(resultados!$A$2:$ZZ$929, 385, MATCH($B$1, resultados!$A$1:$ZZ$1, 0))</f>
        <v/>
      </c>
      <c r="B391">
        <f>INDEX(resultados!$A$2:$ZZ$929, 385, MATCH($B$2, resultados!$A$1:$ZZ$1, 0))</f>
        <v/>
      </c>
      <c r="C391">
        <f>INDEX(resultados!$A$2:$ZZ$929, 385, MATCH($B$3, resultados!$A$1:$ZZ$1, 0))</f>
        <v/>
      </c>
    </row>
    <row r="392">
      <c r="A392">
        <f>INDEX(resultados!$A$2:$ZZ$929, 386, MATCH($B$1, resultados!$A$1:$ZZ$1, 0))</f>
        <v/>
      </c>
      <c r="B392">
        <f>INDEX(resultados!$A$2:$ZZ$929, 386, MATCH($B$2, resultados!$A$1:$ZZ$1, 0))</f>
        <v/>
      </c>
      <c r="C392">
        <f>INDEX(resultados!$A$2:$ZZ$929, 386, MATCH($B$3, resultados!$A$1:$ZZ$1, 0))</f>
        <v/>
      </c>
    </row>
    <row r="393">
      <c r="A393">
        <f>INDEX(resultados!$A$2:$ZZ$929, 387, MATCH($B$1, resultados!$A$1:$ZZ$1, 0))</f>
        <v/>
      </c>
      <c r="B393">
        <f>INDEX(resultados!$A$2:$ZZ$929, 387, MATCH($B$2, resultados!$A$1:$ZZ$1, 0))</f>
        <v/>
      </c>
      <c r="C393">
        <f>INDEX(resultados!$A$2:$ZZ$929, 387, MATCH($B$3, resultados!$A$1:$ZZ$1, 0))</f>
        <v/>
      </c>
    </row>
    <row r="394">
      <c r="A394">
        <f>INDEX(resultados!$A$2:$ZZ$929, 388, MATCH($B$1, resultados!$A$1:$ZZ$1, 0))</f>
        <v/>
      </c>
      <c r="B394">
        <f>INDEX(resultados!$A$2:$ZZ$929, 388, MATCH($B$2, resultados!$A$1:$ZZ$1, 0))</f>
        <v/>
      </c>
      <c r="C394">
        <f>INDEX(resultados!$A$2:$ZZ$929, 388, MATCH($B$3, resultados!$A$1:$ZZ$1, 0))</f>
        <v/>
      </c>
    </row>
    <row r="395">
      <c r="A395">
        <f>INDEX(resultados!$A$2:$ZZ$929, 389, MATCH($B$1, resultados!$A$1:$ZZ$1, 0))</f>
        <v/>
      </c>
      <c r="B395">
        <f>INDEX(resultados!$A$2:$ZZ$929, 389, MATCH($B$2, resultados!$A$1:$ZZ$1, 0))</f>
        <v/>
      </c>
      <c r="C395">
        <f>INDEX(resultados!$A$2:$ZZ$929, 389, MATCH($B$3, resultados!$A$1:$ZZ$1, 0))</f>
        <v/>
      </c>
    </row>
    <row r="396">
      <c r="A396">
        <f>INDEX(resultados!$A$2:$ZZ$929, 390, MATCH($B$1, resultados!$A$1:$ZZ$1, 0))</f>
        <v/>
      </c>
      <c r="B396">
        <f>INDEX(resultados!$A$2:$ZZ$929, 390, MATCH($B$2, resultados!$A$1:$ZZ$1, 0))</f>
        <v/>
      </c>
      <c r="C396">
        <f>INDEX(resultados!$A$2:$ZZ$929, 390, MATCH($B$3, resultados!$A$1:$ZZ$1, 0))</f>
        <v/>
      </c>
    </row>
    <row r="397">
      <c r="A397">
        <f>INDEX(resultados!$A$2:$ZZ$929, 391, MATCH($B$1, resultados!$A$1:$ZZ$1, 0))</f>
        <v/>
      </c>
      <c r="B397">
        <f>INDEX(resultados!$A$2:$ZZ$929, 391, MATCH($B$2, resultados!$A$1:$ZZ$1, 0))</f>
        <v/>
      </c>
      <c r="C397">
        <f>INDEX(resultados!$A$2:$ZZ$929, 391, MATCH($B$3, resultados!$A$1:$ZZ$1, 0))</f>
        <v/>
      </c>
    </row>
    <row r="398">
      <c r="A398">
        <f>INDEX(resultados!$A$2:$ZZ$929, 392, MATCH($B$1, resultados!$A$1:$ZZ$1, 0))</f>
        <v/>
      </c>
      <c r="B398">
        <f>INDEX(resultados!$A$2:$ZZ$929, 392, MATCH($B$2, resultados!$A$1:$ZZ$1, 0))</f>
        <v/>
      </c>
      <c r="C398">
        <f>INDEX(resultados!$A$2:$ZZ$929, 392, MATCH($B$3, resultados!$A$1:$ZZ$1, 0))</f>
        <v/>
      </c>
    </row>
    <row r="399">
      <c r="A399">
        <f>INDEX(resultados!$A$2:$ZZ$929, 393, MATCH($B$1, resultados!$A$1:$ZZ$1, 0))</f>
        <v/>
      </c>
      <c r="B399">
        <f>INDEX(resultados!$A$2:$ZZ$929, 393, MATCH($B$2, resultados!$A$1:$ZZ$1, 0))</f>
        <v/>
      </c>
      <c r="C399">
        <f>INDEX(resultados!$A$2:$ZZ$929, 393, MATCH($B$3, resultados!$A$1:$ZZ$1, 0))</f>
        <v/>
      </c>
    </row>
    <row r="400">
      <c r="A400">
        <f>INDEX(resultados!$A$2:$ZZ$929, 394, MATCH($B$1, resultados!$A$1:$ZZ$1, 0))</f>
        <v/>
      </c>
      <c r="B400">
        <f>INDEX(resultados!$A$2:$ZZ$929, 394, MATCH($B$2, resultados!$A$1:$ZZ$1, 0))</f>
        <v/>
      </c>
      <c r="C400">
        <f>INDEX(resultados!$A$2:$ZZ$929, 394, MATCH($B$3, resultados!$A$1:$ZZ$1, 0))</f>
        <v/>
      </c>
    </row>
    <row r="401">
      <c r="A401">
        <f>INDEX(resultados!$A$2:$ZZ$929, 395, MATCH($B$1, resultados!$A$1:$ZZ$1, 0))</f>
        <v/>
      </c>
      <c r="B401">
        <f>INDEX(resultados!$A$2:$ZZ$929, 395, MATCH($B$2, resultados!$A$1:$ZZ$1, 0))</f>
        <v/>
      </c>
      <c r="C401">
        <f>INDEX(resultados!$A$2:$ZZ$929, 395, MATCH($B$3, resultados!$A$1:$ZZ$1, 0))</f>
        <v/>
      </c>
    </row>
    <row r="402">
      <c r="A402">
        <f>INDEX(resultados!$A$2:$ZZ$929, 396, MATCH($B$1, resultados!$A$1:$ZZ$1, 0))</f>
        <v/>
      </c>
      <c r="B402">
        <f>INDEX(resultados!$A$2:$ZZ$929, 396, MATCH($B$2, resultados!$A$1:$ZZ$1, 0))</f>
        <v/>
      </c>
      <c r="C402">
        <f>INDEX(resultados!$A$2:$ZZ$929, 396, MATCH($B$3, resultados!$A$1:$ZZ$1, 0))</f>
        <v/>
      </c>
    </row>
    <row r="403">
      <c r="A403">
        <f>INDEX(resultados!$A$2:$ZZ$929, 397, MATCH($B$1, resultados!$A$1:$ZZ$1, 0))</f>
        <v/>
      </c>
      <c r="B403">
        <f>INDEX(resultados!$A$2:$ZZ$929, 397, MATCH($B$2, resultados!$A$1:$ZZ$1, 0))</f>
        <v/>
      </c>
      <c r="C403">
        <f>INDEX(resultados!$A$2:$ZZ$929, 397, MATCH($B$3, resultados!$A$1:$ZZ$1, 0))</f>
        <v/>
      </c>
    </row>
    <row r="404">
      <c r="A404">
        <f>INDEX(resultados!$A$2:$ZZ$929, 398, MATCH($B$1, resultados!$A$1:$ZZ$1, 0))</f>
        <v/>
      </c>
      <c r="B404">
        <f>INDEX(resultados!$A$2:$ZZ$929, 398, MATCH($B$2, resultados!$A$1:$ZZ$1, 0))</f>
        <v/>
      </c>
      <c r="C404">
        <f>INDEX(resultados!$A$2:$ZZ$929, 398, MATCH($B$3, resultados!$A$1:$ZZ$1, 0))</f>
        <v/>
      </c>
    </row>
    <row r="405">
      <c r="A405">
        <f>INDEX(resultados!$A$2:$ZZ$929, 399, MATCH($B$1, resultados!$A$1:$ZZ$1, 0))</f>
        <v/>
      </c>
      <c r="B405">
        <f>INDEX(resultados!$A$2:$ZZ$929, 399, MATCH($B$2, resultados!$A$1:$ZZ$1, 0))</f>
        <v/>
      </c>
      <c r="C405">
        <f>INDEX(resultados!$A$2:$ZZ$929, 399, MATCH($B$3, resultados!$A$1:$ZZ$1, 0))</f>
        <v/>
      </c>
    </row>
    <row r="406">
      <c r="A406">
        <f>INDEX(resultados!$A$2:$ZZ$929, 400, MATCH($B$1, resultados!$A$1:$ZZ$1, 0))</f>
        <v/>
      </c>
      <c r="B406">
        <f>INDEX(resultados!$A$2:$ZZ$929, 400, MATCH($B$2, resultados!$A$1:$ZZ$1, 0))</f>
        <v/>
      </c>
      <c r="C406">
        <f>INDEX(resultados!$A$2:$ZZ$929, 400, MATCH($B$3, resultados!$A$1:$ZZ$1, 0))</f>
        <v/>
      </c>
    </row>
    <row r="407">
      <c r="A407">
        <f>INDEX(resultados!$A$2:$ZZ$929, 401, MATCH($B$1, resultados!$A$1:$ZZ$1, 0))</f>
        <v/>
      </c>
      <c r="B407">
        <f>INDEX(resultados!$A$2:$ZZ$929, 401, MATCH($B$2, resultados!$A$1:$ZZ$1, 0))</f>
        <v/>
      </c>
      <c r="C407">
        <f>INDEX(resultados!$A$2:$ZZ$929, 401, MATCH($B$3, resultados!$A$1:$ZZ$1, 0))</f>
        <v/>
      </c>
    </row>
    <row r="408">
      <c r="A408">
        <f>INDEX(resultados!$A$2:$ZZ$929, 402, MATCH($B$1, resultados!$A$1:$ZZ$1, 0))</f>
        <v/>
      </c>
      <c r="B408">
        <f>INDEX(resultados!$A$2:$ZZ$929, 402, MATCH($B$2, resultados!$A$1:$ZZ$1, 0))</f>
        <v/>
      </c>
      <c r="C408">
        <f>INDEX(resultados!$A$2:$ZZ$929, 402, MATCH($B$3, resultados!$A$1:$ZZ$1, 0))</f>
        <v/>
      </c>
    </row>
    <row r="409">
      <c r="A409">
        <f>INDEX(resultados!$A$2:$ZZ$929, 403, MATCH($B$1, resultados!$A$1:$ZZ$1, 0))</f>
        <v/>
      </c>
      <c r="B409">
        <f>INDEX(resultados!$A$2:$ZZ$929, 403, MATCH($B$2, resultados!$A$1:$ZZ$1, 0))</f>
        <v/>
      </c>
      <c r="C409">
        <f>INDEX(resultados!$A$2:$ZZ$929, 403, MATCH($B$3, resultados!$A$1:$ZZ$1, 0))</f>
        <v/>
      </c>
    </row>
    <row r="410">
      <c r="A410">
        <f>INDEX(resultados!$A$2:$ZZ$929, 404, MATCH($B$1, resultados!$A$1:$ZZ$1, 0))</f>
        <v/>
      </c>
      <c r="B410">
        <f>INDEX(resultados!$A$2:$ZZ$929, 404, MATCH($B$2, resultados!$A$1:$ZZ$1, 0))</f>
        <v/>
      </c>
      <c r="C410">
        <f>INDEX(resultados!$A$2:$ZZ$929, 404, MATCH($B$3, resultados!$A$1:$ZZ$1, 0))</f>
        <v/>
      </c>
    </row>
    <row r="411">
      <c r="A411">
        <f>INDEX(resultados!$A$2:$ZZ$929, 405, MATCH($B$1, resultados!$A$1:$ZZ$1, 0))</f>
        <v/>
      </c>
      <c r="B411">
        <f>INDEX(resultados!$A$2:$ZZ$929, 405, MATCH($B$2, resultados!$A$1:$ZZ$1, 0))</f>
        <v/>
      </c>
      <c r="C411">
        <f>INDEX(resultados!$A$2:$ZZ$929, 405, MATCH($B$3, resultados!$A$1:$ZZ$1, 0))</f>
        <v/>
      </c>
    </row>
    <row r="412">
      <c r="A412">
        <f>INDEX(resultados!$A$2:$ZZ$929, 406, MATCH($B$1, resultados!$A$1:$ZZ$1, 0))</f>
        <v/>
      </c>
      <c r="B412">
        <f>INDEX(resultados!$A$2:$ZZ$929, 406, MATCH($B$2, resultados!$A$1:$ZZ$1, 0))</f>
        <v/>
      </c>
      <c r="C412">
        <f>INDEX(resultados!$A$2:$ZZ$929, 406, MATCH($B$3, resultados!$A$1:$ZZ$1, 0))</f>
        <v/>
      </c>
    </row>
    <row r="413">
      <c r="A413">
        <f>INDEX(resultados!$A$2:$ZZ$929, 407, MATCH($B$1, resultados!$A$1:$ZZ$1, 0))</f>
        <v/>
      </c>
      <c r="B413">
        <f>INDEX(resultados!$A$2:$ZZ$929, 407, MATCH($B$2, resultados!$A$1:$ZZ$1, 0))</f>
        <v/>
      </c>
      <c r="C413">
        <f>INDEX(resultados!$A$2:$ZZ$929, 407, MATCH($B$3, resultados!$A$1:$ZZ$1, 0))</f>
        <v/>
      </c>
    </row>
    <row r="414">
      <c r="A414">
        <f>INDEX(resultados!$A$2:$ZZ$929, 408, MATCH($B$1, resultados!$A$1:$ZZ$1, 0))</f>
        <v/>
      </c>
      <c r="B414">
        <f>INDEX(resultados!$A$2:$ZZ$929, 408, MATCH($B$2, resultados!$A$1:$ZZ$1, 0))</f>
        <v/>
      </c>
      <c r="C414">
        <f>INDEX(resultados!$A$2:$ZZ$929, 408, MATCH($B$3, resultados!$A$1:$ZZ$1, 0))</f>
        <v/>
      </c>
    </row>
    <row r="415">
      <c r="A415">
        <f>INDEX(resultados!$A$2:$ZZ$929, 409, MATCH($B$1, resultados!$A$1:$ZZ$1, 0))</f>
        <v/>
      </c>
      <c r="B415">
        <f>INDEX(resultados!$A$2:$ZZ$929, 409, MATCH($B$2, resultados!$A$1:$ZZ$1, 0))</f>
        <v/>
      </c>
      <c r="C415">
        <f>INDEX(resultados!$A$2:$ZZ$929, 409, MATCH($B$3, resultados!$A$1:$ZZ$1, 0))</f>
        <v/>
      </c>
    </row>
    <row r="416">
      <c r="A416">
        <f>INDEX(resultados!$A$2:$ZZ$929, 410, MATCH($B$1, resultados!$A$1:$ZZ$1, 0))</f>
        <v/>
      </c>
      <c r="B416">
        <f>INDEX(resultados!$A$2:$ZZ$929, 410, MATCH($B$2, resultados!$A$1:$ZZ$1, 0))</f>
        <v/>
      </c>
      <c r="C416">
        <f>INDEX(resultados!$A$2:$ZZ$929, 410, MATCH($B$3, resultados!$A$1:$ZZ$1, 0))</f>
        <v/>
      </c>
    </row>
    <row r="417">
      <c r="A417">
        <f>INDEX(resultados!$A$2:$ZZ$929, 411, MATCH($B$1, resultados!$A$1:$ZZ$1, 0))</f>
        <v/>
      </c>
      <c r="B417">
        <f>INDEX(resultados!$A$2:$ZZ$929, 411, MATCH($B$2, resultados!$A$1:$ZZ$1, 0))</f>
        <v/>
      </c>
      <c r="C417">
        <f>INDEX(resultados!$A$2:$ZZ$929, 411, MATCH($B$3, resultados!$A$1:$ZZ$1, 0))</f>
        <v/>
      </c>
    </row>
    <row r="418">
      <c r="A418">
        <f>INDEX(resultados!$A$2:$ZZ$929, 412, MATCH($B$1, resultados!$A$1:$ZZ$1, 0))</f>
        <v/>
      </c>
      <c r="B418">
        <f>INDEX(resultados!$A$2:$ZZ$929, 412, MATCH($B$2, resultados!$A$1:$ZZ$1, 0))</f>
        <v/>
      </c>
      <c r="C418">
        <f>INDEX(resultados!$A$2:$ZZ$929, 412, MATCH($B$3, resultados!$A$1:$ZZ$1, 0))</f>
        <v/>
      </c>
    </row>
    <row r="419">
      <c r="A419">
        <f>INDEX(resultados!$A$2:$ZZ$929, 413, MATCH($B$1, resultados!$A$1:$ZZ$1, 0))</f>
        <v/>
      </c>
      <c r="B419">
        <f>INDEX(resultados!$A$2:$ZZ$929, 413, MATCH($B$2, resultados!$A$1:$ZZ$1, 0))</f>
        <v/>
      </c>
      <c r="C419">
        <f>INDEX(resultados!$A$2:$ZZ$929, 413, MATCH($B$3, resultados!$A$1:$ZZ$1, 0))</f>
        <v/>
      </c>
    </row>
    <row r="420">
      <c r="A420">
        <f>INDEX(resultados!$A$2:$ZZ$929, 414, MATCH($B$1, resultados!$A$1:$ZZ$1, 0))</f>
        <v/>
      </c>
      <c r="B420">
        <f>INDEX(resultados!$A$2:$ZZ$929, 414, MATCH($B$2, resultados!$A$1:$ZZ$1, 0))</f>
        <v/>
      </c>
      <c r="C420">
        <f>INDEX(resultados!$A$2:$ZZ$929, 414, MATCH($B$3, resultados!$A$1:$ZZ$1, 0))</f>
        <v/>
      </c>
    </row>
    <row r="421">
      <c r="A421">
        <f>INDEX(resultados!$A$2:$ZZ$929, 415, MATCH($B$1, resultados!$A$1:$ZZ$1, 0))</f>
        <v/>
      </c>
      <c r="B421">
        <f>INDEX(resultados!$A$2:$ZZ$929, 415, MATCH($B$2, resultados!$A$1:$ZZ$1, 0))</f>
        <v/>
      </c>
      <c r="C421">
        <f>INDEX(resultados!$A$2:$ZZ$929, 415, MATCH($B$3, resultados!$A$1:$ZZ$1, 0))</f>
        <v/>
      </c>
    </row>
    <row r="422">
      <c r="A422">
        <f>INDEX(resultados!$A$2:$ZZ$929, 416, MATCH($B$1, resultados!$A$1:$ZZ$1, 0))</f>
        <v/>
      </c>
      <c r="B422">
        <f>INDEX(resultados!$A$2:$ZZ$929, 416, MATCH($B$2, resultados!$A$1:$ZZ$1, 0))</f>
        <v/>
      </c>
      <c r="C422">
        <f>INDEX(resultados!$A$2:$ZZ$929, 416, MATCH($B$3, resultados!$A$1:$ZZ$1, 0))</f>
        <v/>
      </c>
    </row>
    <row r="423">
      <c r="A423">
        <f>INDEX(resultados!$A$2:$ZZ$929, 417, MATCH($B$1, resultados!$A$1:$ZZ$1, 0))</f>
        <v/>
      </c>
      <c r="B423">
        <f>INDEX(resultados!$A$2:$ZZ$929, 417, MATCH($B$2, resultados!$A$1:$ZZ$1, 0))</f>
        <v/>
      </c>
      <c r="C423">
        <f>INDEX(resultados!$A$2:$ZZ$929, 417, MATCH($B$3, resultados!$A$1:$ZZ$1, 0))</f>
        <v/>
      </c>
    </row>
    <row r="424">
      <c r="A424">
        <f>INDEX(resultados!$A$2:$ZZ$929, 418, MATCH($B$1, resultados!$A$1:$ZZ$1, 0))</f>
        <v/>
      </c>
      <c r="B424">
        <f>INDEX(resultados!$A$2:$ZZ$929, 418, MATCH($B$2, resultados!$A$1:$ZZ$1, 0))</f>
        <v/>
      </c>
      <c r="C424">
        <f>INDEX(resultados!$A$2:$ZZ$929, 418, MATCH($B$3, resultados!$A$1:$ZZ$1, 0))</f>
        <v/>
      </c>
    </row>
    <row r="425">
      <c r="A425">
        <f>INDEX(resultados!$A$2:$ZZ$929, 419, MATCH($B$1, resultados!$A$1:$ZZ$1, 0))</f>
        <v/>
      </c>
      <c r="B425">
        <f>INDEX(resultados!$A$2:$ZZ$929, 419, MATCH($B$2, resultados!$A$1:$ZZ$1, 0))</f>
        <v/>
      </c>
      <c r="C425">
        <f>INDEX(resultados!$A$2:$ZZ$929, 419, MATCH($B$3, resultados!$A$1:$ZZ$1, 0))</f>
        <v/>
      </c>
    </row>
    <row r="426">
      <c r="A426">
        <f>INDEX(resultados!$A$2:$ZZ$929, 420, MATCH($B$1, resultados!$A$1:$ZZ$1, 0))</f>
        <v/>
      </c>
      <c r="B426">
        <f>INDEX(resultados!$A$2:$ZZ$929, 420, MATCH($B$2, resultados!$A$1:$ZZ$1, 0))</f>
        <v/>
      </c>
      <c r="C426">
        <f>INDEX(resultados!$A$2:$ZZ$929, 420, MATCH($B$3, resultados!$A$1:$ZZ$1, 0))</f>
        <v/>
      </c>
    </row>
    <row r="427">
      <c r="A427">
        <f>INDEX(resultados!$A$2:$ZZ$929, 421, MATCH($B$1, resultados!$A$1:$ZZ$1, 0))</f>
        <v/>
      </c>
      <c r="B427">
        <f>INDEX(resultados!$A$2:$ZZ$929, 421, MATCH($B$2, resultados!$A$1:$ZZ$1, 0))</f>
        <v/>
      </c>
      <c r="C427">
        <f>INDEX(resultados!$A$2:$ZZ$929, 421, MATCH($B$3, resultados!$A$1:$ZZ$1, 0))</f>
        <v/>
      </c>
    </row>
    <row r="428">
      <c r="A428">
        <f>INDEX(resultados!$A$2:$ZZ$929, 422, MATCH($B$1, resultados!$A$1:$ZZ$1, 0))</f>
        <v/>
      </c>
      <c r="B428">
        <f>INDEX(resultados!$A$2:$ZZ$929, 422, MATCH($B$2, resultados!$A$1:$ZZ$1, 0))</f>
        <v/>
      </c>
      <c r="C428">
        <f>INDEX(resultados!$A$2:$ZZ$929, 422, MATCH($B$3, resultados!$A$1:$ZZ$1, 0))</f>
        <v/>
      </c>
    </row>
    <row r="429">
      <c r="A429">
        <f>INDEX(resultados!$A$2:$ZZ$929, 423, MATCH($B$1, resultados!$A$1:$ZZ$1, 0))</f>
        <v/>
      </c>
      <c r="B429">
        <f>INDEX(resultados!$A$2:$ZZ$929, 423, MATCH($B$2, resultados!$A$1:$ZZ$1, 0))</f>
        <v/>
      </c>
      <c r="C429">
        <f>INDEX(resultados!$A$2:$ZZ$929, 423, MATCH($B$3, resultados!$A$1:$ZZ$1, 0))</f>
        <v/>
      </c>
    </row>
    <row r="430">
      <c r="A430">
        <f>INDEX(resultados!$A$2:$ZZ$929, 424, MATCH($B$1, resultados!$A$1:$ZZ$1, 0))</f>
        <v/>
      </c>
      <c r="B430">
        <f>INDEX(resultados!$A$2:$ZZ$929, 424, MATCH($B$2, resultados!$A$1:$ZZ$1, 0))</f>
        <v/>
      </c>
      <c r="C430">
        <f>INDEX(resultados!$A$2:$ZZ$929, 424, MATCH($B$3, resultados!$A$1:$ZZ$1, 0))</f>
        <v/>
      </c>
    </row>
    <row r="431">
      <c r="A431">
        <f>INDEX(resultados!$A$2:$ZZ$929, 425, MATCH($B$1, resultados!$A$1:$ZZ$1, 0))</f>
        <v/>
      </c>
      <c r="B431">
        <f>INDEX(resultados!$A$2:$ZZ$929, 425, MATCH($B$2, resultados!$A$1:$ZZ$1, 0))</f>
        <v/>
      </c>
      <c r="C431">
        <f>INDEX(resultados!$A$2:$ZZ$929, 425, MATCH($B$3, resultados!$A$1:$ZZ$1, 0))</f>
        <v/>
      </c>
    </row>
    <row r="432">
      <c r="A432">
        <f>INDEX(resultados!$A$2:$ZZ$929, 426, MATCH($B$1, resultados!$A$1:$ZZ$1, 0))</f>
        <v/>
      </c>
      <c r="B432">
        <f>INDEX(resultados!$A$2:$ZZ$929, 426, MATCH($B$2, resultados!$A$1:$ZZ$1, 0))</f>
        <v/>
      </c>
      <c r="C432">
        <f>INDEX(resultados!$A$2:$ZZ$929, 426, MATCH($B$3, resultados!$A$1:$ZZ$1, 0))</f>
        <v/>
      </c>
    </row>
    <row r="433">
      <c r="A433">
        <f>INDEX(resultados!$A$2:$ZZ$929, 427, MATCH($B$1, resultados!$A$1:$ZZ$1, 0))</f>
        <v/>
      </c>
      <c r="B433">
        <f>INDEX(resultados!$A$2:$ZZ$929, 427, MATCH($B$2, resultados!$A$1:$ZZ$1, 0))</f>
        <v/>
      </c>
      <c r="C433">
        <f>INDEX(resultados!$A$2:$ZZ$929, 427, MATCH($B$3, resultados!$A$1:$ZZ$1, 0))</f>
        <v/>
      </c>
    </row>
    <row r="434">
      <c r="A434">
        <f>INDEX(resultados!$A$2:$ZZ$929, 428, MATCH($B$1, resultados!$A$1:$ZZ$1, 0))</f>
        <v/>
      </c>
      <c r="B434">
        <f>INDEX(resultados!$A$2:$ZZ$929, 428, MATCH($B$2, resultados!$A$1:$ZZ$1, 0))</f>
        <v/>
      </c>
      <c r="C434">
        <f>INDEX(resultados!$A$2:$ZZ$929, 428, MATCH($B$3, resultados!$A$1:$ZZ$1, 0))</f>
        <v/>
      </c>
    </row>
    <row r="435">
      <c r="A435">
        <f>INDEX(resultados!$A$2:$ZZ$929, 429, MATCH($B$1, resultados!$A$1:$ZZ$1, 0))</f>
        <v/>
      </c>
      <c r="B435">
        <f>INDEX(resultados!$A$2:$ZZ$929, 429, MATCH($B$2, resultados!$A$1:$ZZ$1, 0))</f>
        <v/>
      </c>
      <c r="C435">
        <f>INDEX(resultados!$A$2:$ZZ$929, 429, MATCH($B$3, resultados!$A$1:$ZZ$1, 0))</f>
        <v/>
      </c>
    </row>
    <row r="436">
      <c r="A436">
        <f>INDEX(resultados!$A$2:$ZZ$929, 430, MATCH($B$1, resultados!$A$1:$ZZ$1, 0))</f>
        <v/>
      </c>
      <c r="B436">
        <f>INDEX(resultados!$A$2:$ZZ$929, 430, MATCH($B$2, resultados!$A$1:$ZZ$1, 0))</f>
        <v/>
      </c>
      <c r="C436">
        <f>INDEX(resultados!$A$2:$ZZ$929, 430, MATCH($B$3, resultados!$A$1:$ZZ$1, 0))</f>
        <v/>
      </c>
    </row>
    <row r="437">
      <c r="A437">
        <f>INDEX(resultados!$A$2:$ZZ$929, 431, MATCH($B$1, resultados!$A$1:$ZZ$1, 0))</f>
        <v/>
      </c>
      <c r="B437">
        <f>INDEX(resultados!$A$2:$ZZ$929, 431, MATCH($B$2, resultados!$A$1:$ZZ$1, 0))</f>
        <v/>
      </c>
      <c r="C437">
        <f>INDEX(resultados!$A$2:$ZZ$929, 431, MATCH($B$3, resultados!$A$1:$ZZ$1, 0))</f>
        <v/>
      </c>
    </row>
    <row r="438">
      <c r="A438">
        <f>INDEX(resultados!$A$2:$ZZ$929, 432, MATCH($B$1, resultados!$A$1:$ZZ$1, 0))</f>
        <v/>
      </c>
      <c r="B438">
        <f>INDEX(resultados!$A$2:$ZZ$929, 432, MATCH($B$2, resultados!$A$1:$ZZ$1, 0))</f>
        <v/>
      </c>
      <c r="C438">
        <f>INDEX(resultados!$A$2:$ZZ$929, 432, MATCH($B$3, resultados!$A$1:$ZZ$1, 0))</f>
        <v/>
      </c>
    </row>
    <row r="439">
      <c r="A439">
        <f>INDEX(resultados!$A$2:$ZZ$929, 433, MATCH($B$1, resultados!$A$1:$ZZ$1, 0))</f>
        <v/>
      </c>
      <c r="B439">
        <f>INDEX(resultados!$A$2:$ZZ$929, 433, MATCH($B$2, resultados!$A$1:$ZZ$1, 0))</f>
        <v/>
      </c>
      <c r="C439">
        <f>INDEX(resultados!$A$2:$ZZ$929, 433, MATCH($B$3, resultados!$A$1:$ZZ$1, 0))</f>
        <v/>
      </c>
    </row>
    <row r="440">
      <c r="A440">
        <f>INDEX(resultados!$A$2:$ZZ$929, 434, MATCH($B$1, resultados!$A$1:$ZZ$1, 0))</f>
        <v/>
      </c>
      <c r="B440">
        <f>INDEX(resultados!$A$2:$ZZ$929, 434, MATCH($B$2, resultados!$A$1:$ZZ$1, 0))</f>
        <v/>
      </c>
      <c r="C440">
        <f>INDEX(resultados!$A$2:$ZZ$929, 434, MATCH($B$3, resultados!$A$1:$ZZ$1, 0))</f>
        <v/>
      </c>
    </row>
    <row r="441">
      <c r="A441">
        <f>INDEX(resultados!$A$2:$ZZ$929, 435, MATCH($B$1, resultados!$A$1:$ZZ$1, 0))</f>
        <v/>
      </c>
      <c r="B441">
        <f>INDEX(resultados!$A$2:$ZZ$929, 435, MATCH($B$2, resultados!$A$1:$ZZ$1, 0))</f>
        <v/>
      </c>
      <c r="C441">
        <f>INDEX(resultados!$A$2:$ZZ$929, 435, MATCH($B$3, resultados!$A$1:$ZZ$1, 0))</f>
        <v/>
      </c>
    </row>
    <row r="442">
      <c r="A442">
        <f>INDEX(resultados!$A$2:$ZZ$929, 436, MATCH($B$1, resultados!$A$1:$ZZ$1, 0))</f>
        <v/>
      </c>
      <c r="B442">
        <f>INDEX(resultados!$A$2:$ZZ$929, 436, MATCH($B$2, resultados!$A$1:$ZZ$1, 0))</f>
        <v/>
      </c>
      <c r="C442">
        <f>INDEX(resultados!$A$2:$ZZ$929, 436, MATCH($B$3, resultados!$A$1:$ZZ$1, 0))</f>
        <v/>
      </c>
    </row>
    <row r="443">
      <c r="A443">
        <f>INDEX(resultados!$A$2:$ZZ$929, 437, MATCH($B$1, resultados!$A$1:$ZZ$1, 0))</f>
        <v/>
      </c>
      <c r="B443">
        <f>INDEX(resultados!$A$2:$ZZ$929, 437, MATCH($B$2, resultados!$A$1:$ZZ$1, 0))</f>
        <v/>
      </c>
      <c r="C443">
        <f>INDEX(resultados!$A$2:$ZZ$929, 437, MATCH($B$3, resultados!$A$1:$ZZ$1, 0))</f>
        <v/>
      </c>
    </row>
    <row r="444">
      <c r="A444">
        <f>INDEX(resultados!$A$2:$ZZ$929, 438, MATCH($B$1, resultados!$A$1:$ZZ$1, 0))</f>
        <v/>
      </c>
      <c r="B444">
        <f>INDEX(resultados!$A$2:$ZZ$929, 438, MATCH($B$2, resultados!$A$1:$ZZ$1, 0))</f>
        <v/>
      </c>
      <c r="C444">
        <f>INDEX(resultados!$A$2:$ZZ$929, 438, MATCH($B$3, resultados!$A$1:$ZZ$1, 0))</f>
        <v/>
      </c>
    </row>
    <row r="445">
      <c r="A445">
        <f>INDEX(resultados!$A$2:$ZZ$929, 439, MATCH($B$1, resultados!$A$1:$ZZ$1, 0))</f>
        <v/>
      </c>
      <c r="B445">
        <f>INDEX(resultados!$A$2:$ZZ$929, 439, MATCH($B$2, resultados!$A$1:$ZZ$1, 0))</f>
        <v/>
      </c>
      <c r="C445">
        <f>INDEX(resultados!$A$2:$ZZ$929, 439, MATCH($B$3, resultados!$A$1:$ZZ$1, 0))</f>
        <v/>
      </c>
    </row>
    <row r="446">
      <c r="A446">
        <f>INDEX(resultados!$A$2:$ZZ$929, 440, MATCH($B$1, resultados!$A$1:$ZZ$1, 0))</f>
        <v/>
      </c>
      <c r="B446">
        <f>INDEX(resultados!$A$2:$ZZ$929, 440, MATCH($B$2, resultados!$A$1:$ZZ$1, 0))</f>
        <v/>
      </c>
      <c r="C446">
        <f>INDEX(resultados!$A$2:$ZZ$929, 440, MATCH($B$3, resultados!$A$1:$ZZ$1, 0))</f>
        <v/>
      </c>
    </row>
    <row r="447">
      <c r="A447">
        <f>INDEX(resultados!$A$2:$ZZ$929, 441, MATCH($B$1, resultados!$A$1:$ZZ$1, 0))</f>
        <v/>
      </c>
      <c r="B447">
        <f>INDEX(resultados!$A$2:$ZZ$929, 441, MATCH($B$2, resultados!$A$1:$ZZ$1, 0))</f>
        <v/>
      </c>
      <c r="C447">
        <f>INDEX(resultados!$A$2:$ZZ$929, 441, MATCH($B$3, resultados!$A$1:$ZZ$1, 0))</f>
        <v/>
      </c>
    </row>
    <row r="448">
      <c r="A448">
        <f>INDEX(resultados!$A$2:$ZZ$929, 442, MATCH($B$1, resultados!$A$1:$ZZ$1, 0))</f>
        <v/>
      </c>
      <c r="B448">
        <f>INDEX(resultados!$A$2:$ZZ$929, 442, MATCH($B$2, resultados!$A$1:$ZZ$1, 0))</f>
        <v/>
      </c>
      <c r="C448">
        <f>INDEX(resultados!$A$2:$ZZ$929, 442, MATCH($B$3, resultados!$A$1:$ZZ$1, 0))</f>
        <v/>
      </c>
    </row>
    <row r="449">
      <c r="A449">
        <f>INDEX(resultados!$A$2:$ZZ$929, 443, MATCH($B$1, resultados!$A$1:$ZZ$1, 0))</f>
        <v/>
      </c>
      <c r="B449">
        <f>INDEX(resultados!$A$2:$ZZ$929, 443, MATCH($B$2, resultados!$A$1:$ZZ$1, 0))</f>
        <v/>
      </c>
      <c r="C449">
        <f>INDEX(resultados!$A$2:$ZZ$929, 443, MATCH($B$3, resultados!$A$1:$ZZ$1, 0))</f>
        <v/>
      </c>
    </row>
    <row r="450">
      <c r="A450">
        <f>INDEX(resultados!$A$2:$ZZ$929, 444, MATCH($B$1, resultados!$A$1:$ZZ$1, 0))</f>
        <v/>
      </c>
      <c r="B450">
        <f>INDEX(resultados!$A$2:$ZZ$929, 444, MATCH($B$2, resultados!$A$1:$ZZ$1, 0))</f>
        <v/>
      </c>
      <c r="C450">
        <f>INDEX(resultados!$A$2:$ZZ$929, 444, MATCH($B$3, resultados!$A$1:$ZZ$1, 0))</f>
        <v/>
      </c>
    </row>
    <row r="451">
      <c r="A451">
        <f>INDEX(resultados!$A$2:$ZZ$929, 445, MATCH($B$1, resultados!$A$1:$ZZ$1, 0))</f>
        <v/>
      </c>
      <c r="B451">
        <f>INDEX(resultados!$A$2:$ZZ$929, 445, MATCH($B$2, resultados!$A$1:$ZZ$1, 0))</f>
        <v/>
      </c>
      <c r="C451">
        <f>INDEX(resultados!$A$2:$ZZ$929, 445, MATCH($B$3, resultados!$A$1:$ZZ$1, 0))</f>
        <v/>
      </c>
    </row>
    <row r="452">
      <c r="A452">
        <f>INDEX(resultados!$A$2:$ZZ$929, 446, MATCH($B$1, resultados!$A$1:$ZZ$1, 0))</f>
        <v/>
      </c>
      <c r="B452">
        <f>INDEX(resultados!$A$2:$ZZ$929, 446, MATCH($B$2, resultados!$A$1:$ZZ$1, 0))</f>
        <v/>
      </c>
      <c r="C452">
        <f>INDEX(resultados!$A$2:$ZZ$929, 446, MATCH($B$3, resultados!$A$1:$ZZ$1, 0))</f>
        <v/>
      </c>
    </row>
    <row r="453">
      <c r="A453">
        <f>INDEX(resultados!$A$2:$ZZ$929, 447, MATCH($B$1, resultados!$A$1:$ZZ$1, 0))</f>
        <v/>
      </c>
      <c r="B453">
        <f>INDEX(resultados!$A$2:$ZZ$929, 447, MATCH($B$2, resultados!$A$1:$ZZ$1, 0))</f>
        <v/>
      </c>
      <c r="C453">
        <f>INDEX(resultados!$A$2:$ZZ$929, 447, MATCH($B$3, resultados!$A$1:$ZZ$1, 0))</f>
        <v/>
      </c>
    </row>
    <row r="454">
      <c r="A454">
        <f>INDEX(resultados!$A$2:$ZZ$929, 448, MATCH($B$1, resultados!$A$1:$ZZ$1, 0))</f>
        <v/>
      </c>
      <c r="B454">
        <f>INDEX(resultados!$A$2:$ZZ$929, 448, MATCH($B$2, resultados!$A$1:$ZZ$1, 0))</f>
        <v/>
      </c>
      <c r="C454">
        <f>INDEX(resultados!$A$2:$ZZ$929, 448, MATCH($B$3, resultados!$A$1:$ZZ$1, 0))</f>
        <v/>
      </c>
    </row>
    <row r="455">
      <c r="A455">
        <f>INDEX(resultados!$A$2:$ZZ$929, 449, MATCH($B$1, resultados!$A$1:$ZZ$1, 0))</f>
        <v/>
      </c>
      <c r="B455">
        <f>INDEX(resultados!$A$2:$ZZ$929, 449, MATCH($B$2, resultados!$A$1:$ZZ$1, 0))</f>
        <v/>
      </c>
      <c r="C455">
        <f>INDEX(resultados!$A$2:$ZZ$929, 449, MATCH($B$3, resultados!$A$1:$ZZ$1, 0))</f>
        <v/>
      </c>
    </row>
    <row r="456">
      <c r="A456">
        <f>INDEX(resultados!$A$2:$ZZ$929, 450, MATCH($B$1, resultados!$A$1:$ZZ$1, 0))</f>
        <v/>
      </c>
      <c r="B456">
        <f>INDEX(resultados!$A$2:$ZZ$929, 450, MATCH($B$2, resultados!$A$1:$ZZ$1, 0))</f>
        <v/>
      </c>
      <c r="C456">
        <f>INDEX(resultados!$A$2:$ZZ$929, 450, MATCH($B$3, resultados!$A$1:$ZZ$1, 0))</f>
        <v/>
      </c>
    </row>
    <row r="457">
      <c r="A457">
        <f>INDEX(resultados!$A$2:$ZZ$929, 451, MATCH($B$1, resultados!$A$1:$ZZ$1, 0))</f>
        <v/>
      </c>
      <c r="B457">
        <f>INDEX(resultados!$A$2:$ZZ$929, 451, MATCH($B$2, resultados!$A$1:$ZZ$1, 0))</f>
        <v/>
      </c>
      <c r="C457">
        <f>INDEX(resultados!$A$2:$ZZ$929, 451, MATCH($B$3, resultados!$A$1:$ZZ$1, 0))</f>
        <v/>
      </c>
    </row>
    <row r="458">
      <c r="A458">
        <f>INDEX(resultados!$A$2:$ZZ$929, 452, MATCH($B$1, resultados!$A$1:$ZZ$1, 0))</f>
        <v/>
      </c>
      <c r="B458">
        <f>INDEX(resultados!$A$2:$ZZ$929, 452, MATCH($B$2, resultados!$A$1:$ZZ$1, 0))</f>
        <v/>
      </c>
      <c r="C458">
        <f>INDEX(resultados!$A$2:$ZZ$929, 452, MATCH($B$3, resultados!$A$1:$ZZ$1, 0))</f>
        <v/>
      </c>
    </row>
    <row r="459">
      <c r="A459">
        <f>INDEX(resultados!$A$2:$ZZ$929, 453, MATCH($B$1, resultados!$A$1:$ZZ$1, 0))</f>
        <v/>
      </c>
      <c r="B459">
        <f>INDEX(resultados!$A$2:$ZZ$929, 453, MATCH($B$2, resultados!$A$1:$ZZ$1, 0))</f>
        <v/>
      </c>
      <c r="C459">
        <f>INDEX(resultados!$A$2:$ZZ$929, 453, MATCH($B$3, resultados!$A$1:$ZZ$1, 0))</f>
        <v/>
      </c>
    </row>
    <row r="460">
      <c r="A460">
        <f>INDEX(resultados!$A$2:$ZZ$929, 454, MATCH($B$1, resultados!$A$1:$ZZ$1, 0))</f>
        <v/>
      </c>
      <c r="B460">
        <f>INDEX(resultados!$A$2:$ZZ$929, 454, MATCH($B$2, resultados!$A$1:$ZZ$1, 0))</f>
        <v/>
      </c>
      <c r="C460">
        <f>INDEX(resultados!$A$2:$ZZ$929, 454, MATCH($B$3, resultados!$A$1:$ZZ$1, 0))</f>
        <v/>
      </c>
    </row>
    <row r="461">
      <c r="A461">
        <f>INDEX(resultados!$A$2:$ZZ$929, 455, MATCH($B$1, resultados!$A$1:$ZZ$1, 0))</f>
        <v/>
      </c>
      <c r="B461">
        <f>INDEX(resultados!$A$2:$ZZ$929, 455, MATCH($B$2, resultados!$A$1:$ZZ$1, 0))</f>
        <v/>
      </c>
      <c r="C461">
        <f>INDEX(resultados!$A$2:$ZZ$929, 455, MATCH($B$3, resultados!$A$1:$ZZ$1, 0))</f>
        <v/>
      </c>
    </row>
    <row r="462">
      <c r="A462">
        <f>INDEX(resultados!$A$2:$ZZ$929, 456, MATCH($B$1, resultados!$A$1:$ZZ$1, 0))</f>
        <v/>
      </c>
      <c r="B462">
        <f>INDEX(resultados!$A$2:$ZZ$929, 456, MATCH($B$2, resultados!$A$1:$ZZ$1, 0))</f>
        <v/>
      </c>
      <c r="C462">
        <f>INDEX(resultados!$A$2:$ZZ$929, 456, MATCH($B$3, resultados!$A$1:$ZZ$1, 0))</f>
        <v/>
      </c>
    </row>
    <row r="463">
      <c r="A463">
        <f>INDEX(resultados!$A$2:$ZZ$929, 457, MATCH($B$1, resultados!$A$1:$ZZ$1, 0))</f>
        <v/>
      </c>
      <c r="B463">
        <f>INDEX(resultados!$A$2:$ZZ$929, 457, MATCH($B$2, resultados!$A$1:$ZZ$1, 0))</f>
        <v/>
      </c>
      <c r="C463">
        <f>INDEX(resultados!$A$2:$ZZ$929, 457, MATCH($B$3, resultados!$A$1:$ZZ$1, 0))</f>
        <v/>
      </c>
    </row>
    <row r="464">
      <c r="A464">
        <f>INDEX(resultados!$A$2:$ZZ$929, 458, MATCH($B$1, resultados!$A$1:$ZZ$1, 0))</f>
        <v/>
      </c>
      <c r="B464">
        <f>INDEX(resultados!$A$2:$ZZ$929, 458, MATCH($B$2, resultados!$A$1:$ZZ$1, 0))</f>
        <v/>
      </c>
      <c r="C464">
        <f>INDEX(resultados!$A$2:$ZZ$929, 458, MATCH($B$3, resultados!$A$1:$ZZ$1, 0))</f>
        <v/>
      </c>
    </row>
    <row r="465">
      <c r="A465">
        <f>INDEX(resultados!$A$2:$ZZ$929, 459, MATCH($B$1, resultados!$A$1:$ZZ$1, 0))</f>
        <v/>
      </c>
      <c r="B465">
        <f>INDEX(resultados!$A$2:$ZZ$929, 459, MATCH($B$2, resultados!$A$1:$ZZ$1, 0))</f>
        <v/>
      </c>
      <c r="C465">
        <f>INDEX(resultados!$A$2:$ZZ$929, 459, MATCH($B$3, resultados!$A$1:$ZZ$1, 0))</f>
        <v/>
      </c>
    </row>
    <row r="466">
      <c r="A466">
        <f>INDEX(resultados!$A$2:$ZZ$929, 460, MATCH($B$1, resultados!$A$1:$ZZ$1, 0))</f>
        <v/>
      </c>
      <c r="B466">
        <f>INDEX(resultados!$A$2:$ZZ$929, 460, MATCH($B$2, resultados!$A$1:$ZZ$1, 0))</f>
        <v/>
      </c>
      <c r="C466">
        <f>INDEX(resultados!$A$2:$ZZ$929, 460, MATCH($B$3, resultados!$A$1:$ZZ$1, 0))</f>
        <v/>
      </c>
    </row>
    <row r="467">
      <c r="A467">
        <f>INDEX(resultados!$A$2:$ZZ$929, 461, MATCH($B$1, resultados!$A$1:$ZZ$1, 0))</f>
        <v/>
      </c>
      <c r="B467">
        <f>INDEX(resultados!$A$2:$ZZ$929, 461, MATCH($B$2, resultados!$A$1:$ZZ$1, 0))</f>
        <v/>
      </c>
      <c r="C467">
        <f>INDEX(resultados!$A$2:$ZZ$929, 461, MATCH($B$3, resultados!$A$1:$ZZ$1, 0))</f>
        <v/>
      </c>
    </row>
    <row r="468">
      <c r="A468">
        <f>INDEX(resultados!$A$2:$ZZ$929, 462, MATCH($B$1, resultados!$A$1:$ZZ$1, 0))</f>
        <v/>
      </c>
      <c r="B468">
        <f>INDEX(resultados!$A$2:$ZZ$929, 462, MATCH($B$2, resultados!$A$1:$ZZ$1, 0))</f>
        <v/>
      </c>
      <c r="C468">
        <f>INDEX(resultados!$A$2:$ZZ$929, 462, MATCH($B$3, resultados!$A$1:$ZZ$1, 0))</f>
        <v/>
      </c>
    </row>
    <row r="469">
      <c r="A469">
        <f>INDEX(resultados!$A$2:$ZZ$929, 463, MATCH($B$1, resultados!$A$1:$ZZ$1, 0))</f>
        <v/>
      </c>
      <c r="B469">
        <f>INDEX(resultados!$A$2:$ZZ$929, 463, MATCH($B$2, resultados!$A$1:$ZZ$1, 0))</f>
        <v/>
      </c>
      <c r="C469">
        <f>INDEX(resultados!$A$2:$ZZ$929, 463, MATCH($B$3, resultados!$A$1:$ZZ$1, 0))</f>
        <v/>
      </c>
    </row>
    <row r="470">
      <c r="A470">
        <f>INDEX(resultados!$A$2:$ZZ$929, 464, MATCH($B$1, resultados!$A$1:$ZZ$1, 0))</f>
        <v/>
      </c>
      <c r="B470">
        <f>INDEX(resultados!$A$2:$ZZ$929, 464, MATCH($B$2, resultados!$A$1:$ZZ$1, 0))</f>
        <v/>
      </c>
      <c r="C470">
        <f>INDEX(resultados!$A$2:$ZZ$929, 464, MATCH($B$3, resultados!$A$1:$ZZ$1, 0))</f>
        <v/>
      </c>
    </row>
    <row r="471">
      <c r="A471">
        <f>INDEX(resultados!$A$2:$ZZ$929, 465, MATCH($B$1, resultados!$A$1:$ZZ$1, 0))</f>
        <v/>
      </c>
      <c r="B471">
        <f>INDEX(resultados!$A$2:$ZZ$929, 465, MATCH($B$2, resultados!$A$1:$ZZ$1, 0))</f>
        <v/>
      </c>
      <c r="C471">
        <f>INDEX(resultados!$A$2:$ZZ$929, 465, MATCH($B$3, resultados!$A$1:$ZZ$1, 0))</f>
        <v/>
      </c>
    </row>
    <row r="472">
      <c r="A472">
        <f>INDEX(resultados!$A$2:$ZZ$929, 466, MATCH($B$1, resultados!$A$1:$ZZ$1, 0))</f>
        <v/>
      </c>
      <c r="B472">
        <f>INDEX(resultados!$A$2:$ZZ$929, 466, MATCH($B$2, resultados!$A$1:$ZZ$1, 0))</f>
        <v/>
      </c>
      <c r="C472">
        <f>INDEX(resultados!$A$2:$ZZ$929, 466, MATCH($B$3, resultados!$A$1:$ZZ$1, 0))</f>
        <v/>
      </c>
    </row>
    <row r="473">
      <c r="A473">
        <f>INDEX(resultados!$A$2:$ZZ$929, 467, MATCH($B$1, resultados!$A$1:$ZZ$1, 0))</f>
        <v/>
      </c>
      <c r="B473">
        <f>INDEX(resultados!$A$2:$ZZ$929, 467, MATCH($B$2, resultados!$A$1:$ZZ$1, 0))</f>
        <v/>
      </c>
      <c r="C473">
        <f>INDEX(resultados!$A$2:$ZZ$929, 467, MATCH($B$3, resultados!$A$1:$ZZ$1, 0))</f>
        <v/>
      </c>
    </row>
    <row r="474">
      <c r="A474">
        <f>INDEX(resultados!$A$2:$ZZ$929, 468, MATCH($B$1, resultados!$A$1:$ZZ$1, 0))</f>
        <v/>
      </c>
      <c r="B474">
        <f>INDEX(resultados!$A$2:$ZZ$929, 468, MATCH($B$2, resultados!$A$1:$ZZ$1, 0))</f>
        <v/>
      </c>
      <c r="C474">
        <f>INDEX(resultados!$A$2:$ZZ$929, 468, MATCH($B$3, resultados!$A$1:$ZZ$1, 0))</f>
        <v/>
      </c>
    </row>
    <row r="475">
      <c r="A475">
        <f>INDEX(resultados!$A$2:$ZZ$929, 469, MATCH($B$1, resultados!$A$1:$ZZ$1, 0))</f>
        <v/>
      </c>
      <c r="B475">
        <f>INDEX(resultados!$A$2:$ZZ$929, 469, MATCH($B$2, resultados!$A$1:$ZZ$1, 0))</f>
        <v/>
      </c>
      <c r="C475">
        <f>INDEX(resultados!$A$2:$ZZ$929, 469, MATCH($B$3, resultados!$A$1:$ZZ$1, 0))</f>
        <v/>
      </c>
    </row>
    <row r="476">
      <c r="A476">
        <f>INDEX(resultados!$A$2:$ZZ$929, 470, MATCH($B$1, resultados!$A$1:$ZZ$1, 0))</f>
        <v/>
      </c>
      <c r="B476">
        <f>INDEX(resultados!$A$2:$ZZ$929, 470, MATCH($B$2, resultados!$A$1:$ZZ$1, 0))</f>
        <v/>
      </c>
      <c r="C476">
        <f>INDEX(resultados!$A$2:$ZZ$929, 470, MATCH($B$3, resultados!$A$1:$ZZ$1, 0))</f>
        <v/>
      </c>
    </row>
    <row r="477">
      <c r="A477">
        <f>INDEX(resultados!$A$2:$ZZ$929, 471, MATCH($B$1, resultados!$A$1:$ZZ$1, 0))</f>
        <v/>
      </c>
      <c r="B477">
        <f>INDEX(resultados!$A$2:$ZZ$929, 471, MATCH($B$2, resultados!$A$1:$ZZ$1, 0))</f>
        <v/>
      </c>
      <c r="C477">
        <f>INDEX(resultados!$A$2:$ZZ$929, 471, MATCH($B$3, resultados!$A$1:$ZZ$1, 0))</f>
        <v/>
      </c>
    </row>
    <row r="478">
      <c r="A478">
        <f>INDEX(resultados!$A$2:$ZZ$929, 472, MATCH($B$1, resultados!$A$1:$ZZ$1, 0))</f>
        <v/>
      </c>
      <c r="B478">
        <f>INDEX(resultados!$A$2:$ZZ$929, 472, MATCH($B$2, resultados!$A$1:$ZZ$1, 0))</f>
        <v/>
      </c>
      <c r="C478">
        <f>INDEX(resultados!$A$2:$ZZ$929, 472, MATCH($B$3, resultados!$A$1:$ZZ$1, 0))</f>
        <v/>
      </c>
    </row>
    <row r="479">
      <c r="A479">
        <f>INDEX(resultados!$A$2:$ZZ$929, 473, MATCH($B$1, resultados!$A$1:$ZZ$1, 0))</f>
        <v/>
      </c>
      <c r="B479">
        <f>INDEX(resultados!$A$2:$ZZ$929, 473, MATCH($B$2, resultados!$A$1:$ZZ$1, 0))</f>
        <v/>
      </c>
      <c r="C479">
        <f>INDEX(resultados!$A$2:$ZZ$929, 473, MATCH($B$3, resultados!$A$1:$ZZ$1, 0))</f>
        <v/>
      </c>
    </row>
    <row r="480">
      <c r="A480">
        <f>INDEX(resultados!$A$2:$ZZ$929, 474, MATCH($B$1, resultados!$A$1:$ZZ$1, 0))</f>
        <v/>
      </c>
      <c r="B480">
        <f>INDEX(resultados!$A$2:$ZZ$929, 474, MATCH($B$2, resultados!$A$1:$ZZ$1, 0))</f>
        <v/>
      </c>
      <c r="C480">
        <f>INDEX(resultados!$A$2:$ZZ$929, 474, MATCH($B$3, resultados!$A$1:$ZZ$1, 0))</f>
        <v/>
      </c>
    </row>
    <row r="481">
      <c r="A481">
        <f>INDEX(resultados!$A$2:$ZZ$929, 475, MATCH($B$1, resultados!$A$1:$ZZ$1, 0))</f>
        <v/>
      </c>
      <c r="B481">
        <f>INDEX(resultados!$A$2:$ZZ$929, 475, MATCH($B$2, resultados!$A$1:$ZZ$1, 0))</f>
        <v/>
      </c>
      <c r="C481">
        <f>INDEX(resultados!$A$2:$ZZ$929, 475, MATCH($B$3, resultados!$A$1:$ZZ$1, 0))</f>
        <v/>
      </c>
    </row>
    <row r="482">
      <c r="A482">
        <f>INDEX(resultados!$A$2:$ZZ$929, 476, MATCH($B$1, resultados!$A$1:$ZZ$1, 0))</f>
        <v/>
      </c>
      <c r="B482">
        <f>INDEX(resultados!$A$2:$ZZ$929, 476, MATCH($B$2, resultados!$A$1:$ZZ$1, 0))</f>
        <v/>
      </c>
      <c r="C482">
        <f>INDEX(resultados!$A$2:$ZZ$929, 476, MATCH($B$3, resultados!$A$1:$ZZ$1, 0))</f>
        <v/>
      </c>
    </row>
    <row r="483">
      <c r="A483">
        <f>INDEX(resultados!$A$2:$ZZ$929, 477, MATCH($B$1, resultados!$A$1:$ZZ$1, 0))</f>
        <v/>
      </c>
      <c r="B483">
        <f>INDEX(resultados!$A$2:$ZZ$929, 477, MATCH($B$2, resultados!$A$1:$ZZ$1, 0))</f>
        <v/>
      </c>
      <c r="C483">
        <f>INDEX(resultados!$A$2:$ZZ$929, 477, MATCH($B$3, resultados!$A$1:$ZZ$1, 0))</f>
        <v/>
      </c>
    </row>
    <row r="484">
      <c r="A484">
        <f>INDEX(resultados!$A$2:$ZZ$929, 478, MATCH($B$1, resultados!$A$1:$ZZ$1, 0))</f>
        <v/>
      </c>
      <c r="B484">
        <f>INDEX(resultados!$A$2:$ZZ$929, 478, MATCH($B$2, resultados!$A$1:$ZZ$1, 0))</f>
        <v/>
      </c>
      <c r="C484">
        <f>INDEX(resultados!$A$2:$ZZ$929, 478, MATCH($B$3, resultados!$A$1:$ZZ$1, 0))</f>
        <v/>
      </c>
    </row>
    <row r="485">
      <c r="A485">
        <f>INDEX(resultados!$A$2:$ZZ$929, 479, MATCH($B$1, resultados!$A$1:$ZZ$1, 0))</f>
        <v/>
      </c>
      <c r="B485">
        <f>INDEX(resultados!$A$2:$ZZ$929, 479, MATCH($B$2, resultados!$A$1:$ZZ$1, 0))</f>
        <v/>
      </c>
      <c r="C485">
        <f>INDEX(resultados!$A$2:$ZZ$929, 479, MATCH($B$3, resultados!$A$1:$ZZ$1, 0))</f>
        <v/>
      </c>
    </row>
    <row r="486">
      <c r="A486">
        <f>INDEX(resultados!$A$2:$ZZ$929, 480, MATCH($B$1, resultados!$A$1:$ZZ$1, 0))</f>
        <v/>
      </c>
      <c r="B486">
        <f>INDEX(resultados!$A$2:$ZZ$929, 480, MATCH($B$2, resultados!$A$1:$ZZ$1, 0))</f>
        <v/>
      </c>
      <c r="C486">
        <f>INDEX(resultados!$A$2:$ZZ$929, 480, MATCH($B$3, resultados!$A$1:$ZZ$1, 0))</f>
        <v/>
      </c>
    </row>
    <row r="487">
      <c r="A487">
        <f>INDEX(resultados!$A$2:$ZZ$929, 481, MATCH($B$1, resultados!$A$1:$ZZ$1, 0))</f>
        <v/>
      </c>
      <c r="B487">
        <f>INDEX(resultados!$A$2:$ZZ$929, 481, MATCH($B$2, resultados!$A$1:$ZZ$1, 0))</f>
        <v/>
      </c>
      <c r="C487">
        <f>INDEX(resultados!$A$2:$ZZ$929, 481, MATCH($B$3, resultados!$A$1:$ZZ$1, 0))</f>
        <v/>
      </c>
    </row>
    <row r="488">
      <c r="A488">
        <f>INDEX(resultados!$A$2:$ZZ$929, 482, MATCH($B$1, resultados!$A$1:$ZZ$1, 0))</f>
        <v/>
      </c>
      <c r="B488">
        <f>INDEX(resultados!$A$2:$ZZ$929, 482, MATCH($B$2, resultados!$A$1:$ZZ$1, 0))</f>
        <v/>
      </c>
      <c r="C488">
        <f>INDEX(resultados!$A$2:$ZZ$929, 482, MATCH($B$3, resultados!$A$1:$ZZ$1, 0))</f>
        <v/>
      </c>
    </row>
    <row r="489">
      <c r="A489">
        <f>INDEX(resultados!$A$2:$ZZ$929, 483, MATCH($B$1, resultados!$A$1:$ZZ$1, 0))</f>
        <v/>
      </c>
      <c r="B489">
        <f>INDEX(resultados!$A$2:$ZZ$929, 483, MATCH($B$2, resultados!$A$1:$ZZ$1, 0))</f>
        <v/>
      </c>
      <c r="C489">
        <f>INDEX(resultados!$A$2:$ZZ$929, 483, MATCH($B$3, resultados!$A$1:$ZZ$1, 0))</f>
        <v/>
      </c>
    </row>
    <row r="490">
      <c r="A490">
        <f>INDEX(resultados!$A$2:$ZZ$929, 484, MATCH($B$1, resultados!$A$1:$ZZ$1, 0))</f>
        <v/>
      </c>
      <c r="B490">
        <f>INDEX(resultados!$A$2:$ZZ$929, 484, MATCH($B$2, resultados!$A$1:$ZZ$1, 0))</f>
        <v/>
      </c>
      <c r="C490">
        <f>INDEX(resultados!$A$2:$ZZ$929, 484, MATCH($B$3, resultados!$A$1:$ZZ$1, 0))</f>
        <v/>
      </c>
    </row>
    <row r="491">
      <c r="A491">
        <f>INDEX(resultados!$A$2:$ZZ$929, 485, MATCH($B$1, resultados!$A$1:$ZZ$1, 0))</f>
        <v/>
      </c>
      <c r="B491">
        <f>INDEX(resultados!$A$2:$ZZ$929, 485, MATCH($B$2, resultados!$A$1:$ZZ$1, 0))</f>
        <v/>
      </c>
      <c r="C491">
        <f>INDEX(resultados!$A$2:$ZZ$929, 485, MATCH($B$3, resultados!$A$1:$ZZ$1, 0))</f>
        <v/>
      </c>
    </row>
    <row r="492">
      <c r="A492">
        <f>INDEX(resultados!$A$2:$ZZ$929, 486, MATCH($B$1, resultados!$A$1:$ZZ$1, 0))</f>
        <v/>
      </c>
      <c r="B492">
        <f>INDEX(resultados!$A$2:$ZZ$929, 486, MATCH($B$2, resultados!$A$1:$ZZ$1, 0))</f>
        <v/>
      </c>
      <c r="C492">
        <f>INDEX(resultados!$A$2:$ZZ$929, 486, MATCH($B$3, resultados!$A$1:$ZZ$1, 0))</f>
        <v/>
      </c>
    </row>
    <row r="493">
      <c r="A493">
        <f>INDEX(resultados!$A$2:$ZZ$929, 487, MATCH($B$1, resultados!$A$1:$ZZ$1, 0))</f>
        <v/>
      </c>
      <c r="B493">
        <f>INDEX(resultados!$A$2:$ZZ$929, 487, MATCH($B$2, resultados!$A$1:$ZZ$1, 0))</f>
        <v/>
      </c>
      <c r="C493">
        <f>INDEX(resultados!$A$2:$ZZ$929, 487, MATCH($B$3, resultados!$A$1:$ZZ$1, 0))</f>
        <v/>
      </c>
    </row>
    <row r="494">
      <c r="A494">
        <f>INDEX(resultados!$A$2:$ZZ$929, 488, MATCH($B$1, resultados!$A$1:$ZZ$1, 0))</f>
        <v/>
      </c>
      <c r="B494">
        <f>INDEX(resultados!$A$2:$ZZ$929, 488, MATCH($B$2, resultados!$A$1:$ZZ$1, 0))</f>
        <v/>
      </c>
      <c r="C494">
        <f>INDEX(resultados!$A$2:$ZZ$929, 488, MATCH($B$3, resultados!$A$1:$ZZ$1, 0))</f>
        <v/>
      </c>
    </row>
    <row r="495">
      <c r="A495">
        <f>INDEX(resultados!$A$2:$ZZ$929, 489, MATCH($B$1, resultados!$A$1:$ZZ$1, 0))</f>
        <v/>
      </c>
      <c r="B495">
        <f>INDEX(resultados!$A$2:$ZZ$929, 489, MATCH($B$2, resultados!$A$1:$ZZ$1, 0))</f>
        <v/>
      </c>
      <c r="C495">
        <f>INDEX(resultados!$A$2:$ZZ$929, 489, MATCH($B$3, resultados!$A$1:$ZZ$1, 0))</f>
        <v/>
      </c>
    </row>
    <row r="496">
      <c r="A496">
        <f>INDEX(resultados!$A$2:$ZZ$929, 490, MATCH($B$1, resultados!$A$1:$ZZ$1, 0))</f>
        <v/>
      </c>
      <c r="B496">
        <f>INDEX(resultados!$A$2:$ZZ$929, 490, MATCH($B$2, resultados!$A$1:$ZZ$1, 0))</f>
        <v/>
      </c>
      <c r="C496">
        <f>INDEX(resultados!$A$2:$ZZ$929, 490, MATCH($B$3, resultados!$A$1:$ZZ$1, 0))</f>
        <v/>
      </c>
    </row>
    <row r="497">
      <c r="A497">
        <f>INDEX(resultados!$A$2:$ZZ$929, 491, MATCH($B$1, resultados!$A$1:$ZZ$1, 0))</f>
        <v/>
      </c>
      <c r="B497">
        <f>INDEX(resultados!$A$2:$ZZ$929, 491, MATCH($B$2, resultados!$A$1:$ZZ$1, 0))</f>
        <v/>
      </c>
      <c r="C497">
        <f>INDEX(resultados!$A$2:$ZZ$929, 491, MATCH($B$3, resultados!$A$1:$ZZ$1, 0))</f>
        <v/>
      </c>
    </row>
    <row r="498">
      <c r="A498">
        <f>INDEX(resultados!$A$2:$ZZ$929, 492, MATCH($B$1, resultados!$A$1:$ZZ$1, 0))</f>
        <v/>
      </c>
      <c r="B498">
        <f>INDEX(resultados!$A$2:$ZZ$929, 492, MATCH($B$2, resultados!$A$1:$ZZ$1, 0))</f>
        <v/>
      </c>
      <c r="C498">
        <f>INDEX(resultados!$A$2:$ZZ$929, 492, MATCH($B$3, resultados!$A$1:$ZZ$1, 0))</f>
        <v/>
      </c>
    </row>
    <row r="499">
      <c r="A499">
        <f>INDEX(resultados!$A$2:$ZZ$929, 493, MATCH($B$1, resultados!$A$1:$ZZ$1, 0))</f>
        <v/>
      </c>
      <c r="B499">
        <f>INDEX(resultados!$A$2:$ZZ$929, 493, MATCH($B$2, resultados!$A$1:$ZZ$1, 0))</f>
        <v/>
      </c>
      <c r="C499">
        <f>INDEX(resultados!$A$2:$ZZ$929, 493, MATCH($B$3, resultados!$A$1:$ZZ$1, 0))</f>
        <v/>
      </c>
    </row>
    <row r="500">
      <c r="A500">
        <f>INDEX(resultados!$A$2:$ZZ$929, 494, MATCH($B$1, resultados!$A$1:$ZZ$1, 0))</f>
        <v/>
      </c>
      <c r="B500">
        <f>INDEX(resultados!$A$2:$ZZ$929, 494, MATCH($B$2, resultados!$A$1:$ZZ$1, 0))</f>
        <v/>
      </c>
      <c r="C500">
        <f>INDEX(resultados!$A$2:$ZZ$929, 494, MATCH($B$3, resultados!$A$1:$ZZ$1, 0))</f>
        <v/>
      </c>
    </row>
    <row r="501">
      <c r="A501">
        <f>INDEX(resultados!$A$2:$ZZ$929, 495, MATCH($B$1, resultados!$A$1:$ZZ$1, 0))</f>
        <v/>
      </c>
      <c r="B501">
        <f>INDEX(resultados!$A$2:$ZZ$929, 495, MATCH($B$2, resultados!$A$1:$ZZ$1, 0))</f>
        <v/>
      </c>
      <c r="C501">
        <f>INDEX(resultados!$A$2:$ZZ$929, 495, MATCH($B$3, resultados!$A$1:$ZZ$1, 0))</f>
        <v/>
      </c>
    </row>
    <row r="502">
      <c r="A502">
        <f>INDEX(resultados!$A$2:$ZZ$929, 496, MATCH($B$1, resultados!$A$1:$ZZ$1, 0))</f>
        <v/>
      </c>
      <c r="B502">
        <f>INDEX(resultados!$A$2:$ZZ$929, 496, MATCH($B$2, resultados!$A$1:$ZZ$1, 0))</f>
        <v/>
      </c>
      <c r="C502">
        <f>INDEX(resultados!$A$2:$ZZ$929, 496, MATCH($B$3, resultados!$A$1:$ZZ$1, 0))</f>
        <v/>
      </c>
    </row>
    <row r="503">
      <c r="A503">
        <f>INDEX(resultados!$A$2:$ZZ$929, 497, MATCH($B$1, resultados!$A$1:$ZZ$1, 0))</f>
        <v/>
      </c>
      <c r="B503">
        <f>INDEX(resultados!$A$2:$ZZ$929, 497, MATCH($B$2, resultados!$A$1:$ZZ$1, 0))</f>
        <v/>
      </c>
      <c r="C503">
        <f>INDEX(resultados!$A$2:$ZZ$929, 497, MATCH($B$3, resultados!$A$1:$ZZ$1, 0))</f>
        <v/>
      </c>
    </row>
    <row r="504">
      <c r="A504">
        <f>INDEX(resultados!$A$2:$ZZ$929, 498, MATCH($B$1, resultados!$A$1:$ZZ$1, 0))</f>
        <v/>
      </c>
      <c r="B504">
        <f>INDEX(resultados!$A$2:$ZZ$929, 498, MATCH($B$2, resultados!$A$1:$ZZ$1, 0))</f>
        <v/>
      </c>
      <c r="C504">
        <f>INDEX(resultados!$A$2:$ZZ$929, 498, MATCH($B$3, resultados!$A$1:$ZZ$1, 0))</f>
        <v/>
      </c>
    </row>
    <row r="505">
      <c r="A505">
        <f>INDEX(resultados!$A$2:$ZZ$929, 499, MATCH($B$1, resultados!$A$1:$ZZ$1, 0))</f>
        <v/>
      </c>
      <c r="B505">
        <f>INDEX(resultados!$A$2:$ZZ$929, 499, MATCH($B$2, resultados!$A$1:$ZZ$1, 0))</f>
        <v/>
      </c>
      <c r="C505">
        <f>INDEX(resultados!$A$2:$ZZ$929, 499, MATCH($B$3, resultados!$A$1:$ZZ$1, 0))</f>
        <v/>
      </c>
    </row>
    <row r="506">
      <c r="A506">
        <f>INDEX(resultados!$A$2:$ZZ$929, 500, MATCH($B$1, resultados!$A$1:$ZZ$1, 0))</f>
        <v/>
      </c>
      <c r="B506">
        <f>INDEX(resultados!$A$2:$ZZ$929, 500, MATCH($B$2, resultados!$A$1:$ZZ$1, 0))</f>
        <v/>
      </c>
      <c r="C506">
        <f>INDEX(resultados!$A$2:$ZZ$929, 500, MATCH($B$3, resultados!$A$1:$ZZ$1, 0))</f>
        <v/>
      </c>
    </row>
    <row r="507">
      <c r="A507">
        <f>INDEX(resultados!$A$2:$ZZ$929, 501, MATCH($B$1, resultados!$A$1:$ZZ$1, 0))</f>
        <v/>
      </c>
      <c r="B507">
        <f>INDEX(resultados!$A$2:$ZZ$929, 501, MATCH($B$2, resultados!$A$1:$ZZ$1, 0))</f>
        <v/>
      </c>
      <c r="C507">
        <f>INDEX(resultados!$A$2:$ZZ$929, 501, MATCH($B$3, resultados!$A$1:$ZZ$1, 0))</f>
        <v/>
      </c>
    </row>
    <row r="508">
      <c r="A508">
        <f>INDEX(resultados!$A$2:$ZZ$929, 502, MATCH($B$1, resultados!$A$1:$ZZ$1, 0))</f>
        <v/>
      </c>
      <c r="B508">
        <f>INDEX(resultados!$A$2:$ZZ$929, 502, MATCH($B$2, resultados!$A$1:$ZZ$1, 0))</f>
        <v/>
      </c>
      <c r="C508">
        <f>INDEX(resultados!$A$2:$ZZ$929, 502, MATCH($B$3, resultados!$A$1:$ZZ$1, 0))</f>
        <v/>
      </c>
    </row>
    <row r="509">
      <c r="A509">
        <f>INDEX(resultados!$A$2:$ZZ$929, 503, MATCH($B$1, resultados!$A$1:$ZZ$1, 0))</f>
        <v/>
      </c>
      <c r="B509">
        <f>INDEX(resultados!$A$2:$ZZ$929, 503, MATCH($B$2, resultados!$A$1:$ZZ$1, 0))</f>
        <v/>
      </c>
      <c r="C509">
        <f>INDEX(resultados!$A$2:$ZZ$929, 503, MATCH($B$3, resultados!$A$1:$ZZ$1, 0))</f>
        <v/>
      </c>
    </row>
    <row r="510">
      <c r="A510">
        <f>INDEX(resultados!$A$2:$ZZ$929, 504, MATCH($B$1, resultados!$A$1:$ZZ$1, 0))</f>
        <v/>
      </c>
      <c r="B510">
        <f>INDEX(resultados!$A$2:$ZZ$929, 504, MATCH($B$2, resultados!$A$1:$ZZ$1, 0))</f>
        <v/>
      </c>
      <c r="C510">
        <f>INDEX(resultados!$A$2:$ZZ$929, 504, MATCH($B$3, resultados!$A$1:$ZZ$1, 0))</f>
        <v/>
      </c>
    </row>
    <row r="511">
      <c r="A511">
        <f>INDEX(resultados!$A$2:$ZZ$929, 505, MATCH($B$1, resultados!$A$1:$ZZ$1, 0))</f>
        <v/>
      </c>
      <c r="B511">
        <f>INDEX(resultados!$A$2:$ZZ$929, 505, MATCH($B$2, resultados!$A$1:$ZZ$1, 0))</f>
        <v/>
      </c>
      <c r="C511">
        <f>INDEX(resultados!$A$2:$ZZ$929, 505, MATCH($B$3, resultados!$A$1:$ZZ$1, 0))</f>
        <v/>
      </c>
    </row>
    <row r="512">
      <c r="A512">
        <f>INDEX(resultados!$A$2:$ZZ$929, 506, MATCH($B$1, resultados!$A$1:$ZZ$1, 0))</f>
        <v/>
      </c>
      <c r="B512">
        <f>INDEX(resultados!$A$2:$ZZ$929, 506, MATCH($B$2, resultados!$A$1:$ZZ$1, 0))</f>
        <v/>
      </c>
      <c r="C512">
        <f>INDEX(resultados!$A$2:$ZZ$929, 506, MATCH($B$3, resultados!$A$1:$ZZ$1, 0))</f>
        <v/>
      </c>
    </row>
    <row r="513">
      <c r="A513">
        <f>INDEX(resultados!$A$2:$ZZ$929, 507, MATCH($B$1, resultados!$A$1:$ZZ$1, 0))</f>
        <v/>
      </c>
      <c r="B513">
        <f>INDEX(resultados!$A$2:$ZZ$929, 507, MATCH($B$2, resultados!$A$1:$ZZ$1, 0))</f>
        <v/>
      </c>
      <c r="C513">
        <f>INDEX(resultados!$A$2:$ZZ$929, 507, MATCH($B$3, resultados!$A$1:$ZZ$1, 0))</f>
        <v/>
      </c>
    </row>
    <row r="514">
      <c r="A514">
        <f>INDEX(resultados!$A$2:$ZZ$929, 508, MATCH($B$1, resultados!$A$1:$ZZ$1, 0))</f>
        <v/>
      </c>
      <c r="B514">
        <f>INDEX(resultados!$A$2:$ZZ$929, 508, MATCH($B$2, resultados!$A$1:$ZZ$1, 0))</f>
        <v/>
      </c>
      <c r="C514">
        <f>INDEX(resultados!$A$2:$ZZ$929, 508, MATCH($B$3, resultados!$A$1:$ZZ$1, 0))</f>
        <v/>
      </c>
    </row>
    <row r="515">
      <c r="A515">
        <f>INDEX(resultados!$A$2:$ZZ$929, 509, MATCH($B$1, resultados!$A$1:$ZZ$1, 0))</f>
        <v/>
      </c>
      <c r="B515">
        <f>INDEX(resultados!$A$2:$ZZ$929, 509, MATCH($B$2, resultados!$A$1:$ZZ$1, 0))</f>
        <v/>
      </c>
      <c r="C515">
        <f>INDEX(resultados!$A$2:$ZZ$929, 509, MATCH($B$3, resultados!$A$1:$ZZ$1, 0))</f>
        <v/>
      </c>
    </row>
    <row r="516">
      <c r="A516">
        <f>INDEX(resultados!$A$2:$ZZ$929, 510, MATCH($B$1, resultados!$A$1:$ZZ$1, 0))</f>
        <v/>
      </c>
      <c r="B516">
        <f>INDEX(resultados!$A$2:$ZZ$929, 510, MATCH($B$2, resultados!$A$1:$ZZ$1, 0))</f>
        <v/>
      </c>
      <c r="C516">
        <f>INDEX(resultados!$A$2:$ZZ$929, 510, MATCH($B$3, resultados!$A$1:$ZZ$1, 0))</f>
        <v/>
      </c>
    </row>
    <row r="517">
      <c r="A517">
        <f>INDEX(resultados!$A$2:$ZZ$929, 511, MATCH($B$1, resultados!$A$1:$ZZ$1, 0))</f>
        <v/>
      </c>
      <c r="B517">
        <f>INDEX(resultados!$A$2:$ZZ$929, 511, MATCH($B$2, resultados!$A$1:$ZZ$1, 0))</f>
        <v/>
      </c>
      <c r="C517">
        <f>INDEX(resultados!$A$2:$ZZ$929, 511, MATCH($B$3, resultados!$A$1:$ZZ$1, 0))</f>
        <v/>
      </c>
    </row>
    <row r="518">
      <c r="A518">
        <f>INDEX(resultados!$A$2:$ZZ$929, 512, MATCH($B$1, resultados!$A$1:$ZZ$1, 0))</f>
        <v/>
      </c>
      <c r="B518">
        <f>INDEX(resultados!$A$2:$ZZ$929, 512, MATCH($B$2, resultados!$A$1:$ZZ$1, 0))</f>
        <v/>
      </c>
      <c r="C518">
        <f>INDEX(resultados!$A$2:$ZZ$929, 512, MATCH($B$3, resultados!$A$1:$ZZ$1, 0))</f>
        <v/>
      </c>
    </row>
    <row r="519">
      <c r="A519">
        <f>INDEX(resultados!$A$2:$ZZ$929, 513, MATCH($B$1, resultados!$A$1:$ZZ$1, 0))</f>
        <v/>
      </c>
      <c r="B519">
        <f>INDEX(resultados!$A$2:$ZZ$929, 513, MATCH($B$2, resultados!$A$1:$ZZ$1, 0))</f>
        <v/>
      </c>
      <c r="C519">
        <f>INDEX(resultados!$A$2:$ZZ$929, 513, MATCH($B$3, resultados!$A$1:$ZZ$1, 0))</f>
        <v/>
      </c>
    </row>
    <row r="520">
      <c r="A520">
        <f>INDEX(resultados!$A$2:$ZZ$929, 514, MATCH($B$1, resultados!$A$1:$ZZ$1, 0))</f>
        <v/>
      </c>
      <c r="B520">
        <f>INDEX(resultados!$A$2:$ZZ$929, 514, MATCH($B$2, resultados!$A$1:$ZZ$1, 0))</f>
        <v/>
      </c>
      <c r="C520">
        <f>INDEX(resultados!$A$2:$ZZ$929, 514, MATCH($B$3, resultados!$A$1:$ZZ$1, 0))</f>
        <v/>
      </c>
    </row>
    <row r="521">
      <c r="A521">
        <f>INDEX(resultados!$A$2:$ZZ$929, 515, MATCH($B$1, resultados!$A$1:$ZZ$1, 0))</f>
        <v/>
      </c>
      <c r="B521">
        <f>INDEX(resultados!$A$2:$ZZ$929, 515, MATCH($B$2, resultados!$A$1:$ZZ$1, 0))</f>
        <v/>
      </c>
      <c r="C521">
        <f>INDEX(resultados!$A$2:$ZZ$929, 515, MATCH($B$3, resultados!$A$1:$ZZ$1, 0))</f>
        <v/>
      </c>
    </row>
    <row r="522">
      <c r="A522">
        <f>INDEX(resultados!$A$2:$ZZ$929, 516, MATCH($B$1, resultados!$A$1:$ZZ$1, 0))</f>
        <v/>
      </c>
      <c r="B522">
        <f>INDEX(resultados!$A$2:$ZZ$929, 516, MATCH($B$2, resultados!$A$1:$ZZ$1, 0))</f>
        <v/>
      </c>
      <c r="C522">
        <f>INDEX(resultados!$A$2:$ZZ$929, 516, MATCH($B$3, resultados!$A$1:$ZZ$1, 0))</f>
        <v/>
      </c>
    </row>
    <row r="523">
      <c r="A523">
        <f>INDEX(resultados!$A$2:$ZZ$929, 517, MATCH($B$1, resultados!$A$1:$ZZ$1, 0))</f>
        <v/>
      </c>
      <c r="B523">
        <f>INDEX(resultados!$A$2:$ZZ$929, 517, MATCH($B$2, resultados!$A$1:$ZZ$1, 0))</f>
        <v/>
      </c>
      <c r="C523">
        <f>INDEX(resultados!$A$2:$ZZ$929, 517, MATCH($B$3, resultados!$A$1:$ZZ$1, 0))</f>
        <v/>
      </c>
    </row>
    <row r="524">
      <c r="A524">
        <f>INDEX(resultados!$A$2:$ZZ$929, 518, MATCH($B$1, resultados!$A$1:$ZZ$1, 0))</f>
        <v/>
      </c>
      <c r="B524">
        <f>INDEX(resultados!$A$2:$ZZ$929, 518, MATCH($B$2, resultados!$A$1:$ZZ$1, 0))</f>
        <v/>
      </c>
      <c r="C524">
        <f>INDEX(resultados!$A$2:$ZZ$929, 518, MATCH($B$3, resultados!$A$1:$ZZ$1, 0))</f>
        <v/>
      </c>
    </row>
    <row r="525">
      <c r="A525">
        <f>INDEX(resultados!$A$2:$ZZ$929, 519, MATCH($B$1, resultados!$A$1:$ZZ$1, 0))</f>
        <v/>
      </c>
      <c r="B525">
        <f>INDEX(resultados!$A$2:$ZZ$929, 519, MATCH($B$2, resultados!$A$1:$ZZ$1, 0))</f>
        <v/>
      </c>
      <c r="C525">
        <f>INDEX(resultados!$A$2:$ZZ$929, 519, MATCH($B$3, resultados!$A$1:$ZZ$1, 0))</f>
        <v/>
      </c>
    </row>
    <row r="526">
      <c r="A526">
        <f>INDEX(resultados!$A$2:$ZZ$929, 520, MATCH($B$1, resultados!$A$1:$ZZ$1, 0))</f>
        <v/>
      </c>
      <c r="B526">
        <f>INDEX(resultados!$A$2:$ZZ$929, 520, MATCH($B$2, resultados!$A$1:$ZZ$1, 0))</f>
        <v/>
      </c>
      <c r="C526">
        <f>INDEX(resultados!$A$2:$ZZ$929, 520, MATCH($B$3, resultados!$A$1:$ZZ$1, 0))</f>
        <v/>
      </c>
    </row>
    <row r="527">
      <c r="A527">
        <f>INDEX(resultados!$A$2:$ZZ$929, 521, MATCH($B$1, resultados!$A$1:$ZZ$1, 0))</f>
        <v/>
      </c>
      <c r="B527">
        <f>INDEX(resultados!$A$2:$ZZ$929, 521, MATCH($B$2, resultados!$A$1:$ZZ$1, 0))</f>
        <v/>
      </c>
      <c r="C527">
        <f>INDEX(resultados!$A$2:$ZZ$929, 521, MATCH($B$3, resultados!$A$1:$ZZ$1, 0))</f>
        <v/>
      </c>
    </row>
    <row r="528">
      <c r="A528">
        <f>INDEX(resultados!$A$2:$ZZ$929, 522, MATCH($B$1, resultados!$A$1:$ZZ$1, 0))</f>
        <v/>
      </c>
      <c r="B528">
        <f>INDEX(resultados!$A$2:$ZZ$929, 522, MATCH($B$2, resultados!$A$1:$ZZ$1, 0))</f>
        <v/>
      </c>
      <c r="C528">
        <f>INDEX(resultados!$A$2:$ZZ$929, 522, MATCH($B$3, resultados!$A$1:$ZZ$1, 0))</f>
        <v/>
      </c>
    </row>
    <row r="529">
      <c r="A529">
        <f>INDEX(resultados!$A$2:$ZZ$929, 523, MATCH($B$1, resultados!$A$1:$ZZ$1, 0))</f>
        <v/>
      </c>
      <c r="B529">
        <f>INDEX(resultados!$A$2:$ZZ$929, 523, MATCH($B$2, resultados!$A$1:$ZZ$1, 0))</f>
        <v/>
      </c>
      <c r="C529">
        <f>INDEX(resultados!$A$2:$ZZ$929, 523, MATCH($B$3, resultados!$A$1:$ZZ$1, 0))</f>
        <v/>
      </c>
    </row>
    <row r="530">
      <c r="A530">
        <f>INDEX(resultados!$A$2:$ZZ$929, 524, MATCH($B$1, resultados!$A$1:$ZZ$1, 0))</f>
        <v/>
      </c>
      <c r="B530">
        <f>INDEX(resultados!$A$2:$ZZ$929, 524, MATCH($B$2, resultados!$A$1:$ZZ$1, 0))</f>
        <v/>
      </c>
      <c r="C530">
        <f>INDEX(resultados!$A$2:$ZZ$929, 524, MATCH($B$3, resultados!$A$1:$ZZ$1, 0))</f>
        <v/>
      </c>
    </row>
    <row r="531">
      <c r="A531">
        <f>INDEX(resultados!$A$2:$ZZ$929, 525, MATCH($B$1, resultados!$A$1:$ZZ$1, 0))</f>
        <v/>
      </c>
      <c r="B531">
        <f>INDEX(resultados!$A$2:$ZZ$929, 525, MATCH($B$2, resultados!$A$1:$ZZ$1, 0))</f>
        <v/>
      </c>
      <c r="C531">
        <f>INDEX(resultados!$A$2:$ZZ$929, 525, MATCH($B$3, resultados!$A$1:$ZZ$1, 0))</f>
        <v/>
      </c>
    </row>
    <row r="532">
      <c r="A532">
        <f>INDEX(resultados!$A$2:$ZZ$929, 526, MATCH($B$1, resultados!$A$1:$ZZ$1, 0))</f>
        <v/>
      </c>
      <c r="B532">
        <f>INDEX(resultados!$A$2:$ZZ$929, 526, MATCH($B$2, resultados!$A$1:$ZZ$1, 0))</f>
        <v/>
      </c>
      <c r="C532">
        <f>INDEX(resultados!$A$2:$ZZ$929, 526, MATCH($B$3, resultados!$A$1:$ZZ$1, 0))</f>
        <v/>
      </c>
    </row>
    <row r="533">
      <c r="A533">
        <f>INDEX(resultados!$A$2:$ZZ$929, 527, MATCH($B$1, resultados!$A$1:$ZZ$1, 0))</f>
        <v/>
      </c>
      <c r="B533">
        <f>INDEX(resultados!$A$2:$ZZ$929, 527, MATCH($B$2, resultados!$A$1:$ZZ$1, 0))</f>
        <v/>
      </c>
      <c r="C533">
        <f>INDEX(resultados!$A$2:$ZZ$929, 527, MATCH($B$3, resultados!$A$1:$ZZ$1, 0))</f>
        <v/>
      </c>
    </row>
    <row r="534">
      <c r="A534">
        <f>INDEX(resultados!$A$2:$ZZ$929, 528, MATCH($B$1, resultados!$A$1:$ZZ$1, 0))</f>
        <v/>
      </c>
      <c r="B534">
        <f>INDEX(resultados!$A$2:$ZZ$929, 528, MATCH($B$2, resultados!$A$1:$ZZ$1, 0))</f>
        <v/>
      </c>
      <c r="C534">
        <f>INDEX(resultados!$A$2:$ZZ$929, 528, MATCH($B$3, resultados!$A$1:$ZZ$1, 0))</f>
        <v/>
      </c>
    </row>
    <row r="535">
      <c r="A535">
        <f>INDEX(resultados!$A$2:$ZZ$929, 529, MATCH($B$1, resultados!$A$1:$ZZ$1, 0))</f>
        <v/>
      </c>
      <c r="B535">
        <f>INDEX(resultados!$A$2:$ZZ$929, 529, MATCH($B$2, resultados!$A$1:$ZZ$1, 0))</f>
        <v/>
      </c>
      <c r="C535">
        <f>INDEX(resultados!$A$2:$ZZ$929, 529, MATCH($B$3, resultados!$A$1:$ZZ$1, 0))</f>
        <v/>
      </c>
    </row>
    <row r="536">
      <c r="A536">
        <f>INDEX(resultados!$A$2:$ZZ$929, 530, MATCH($B$1, resultados!$A$1:$ZZ$1, 0))</f>
        <v/>
      </c>
      <c r="B536">
        <f>INDEX(resultados!$A$2:$ZZ$929, 530, MATCH($B$2, resultados!$A$1:$ZZ$1, 0))</f>
        <v/>
      </c>
      <c r="C536">
        <f>INDEX(resultados!$A$2:$ZZ$929, 530, MATCH($B$3, resultados!$A$1:$ZZ$1, 0))</f>
        <v/>
      </c>
    </row>
    <row r="537">
      <c r="A537">
        <f>INDEX(resultados!$A$2:$ZZ$929, 531, MATCH($B$1, resultados!$A$1:$ZZ$1, 0))</f>
        <v/>
      </c>
      <c r="B537">
        <f>INDEX(resultados!$A$2:$ZZ$929, 531, MATCH($B$2, resultados!$A$1:$ZZ$1, 0))</f>
        <v/>
      </c>
      <c r="C537">
        <f>INDEX(resultados!$A$2:$ZZ$929, 531, MATCH($B$3, resultados!$A$1:$ZZ$1, 0))</f>
        <v/>
      </c>
    </row>
    <row r="538">
      <c r="A538">
        <f>INDEX(resultados!$A$2:$ZZ$929, 532, MATCH($B$1, resultados!$A$1:$ZZ$1, 0))</f>
        <v/>
      </c>
      <c r="B538">
        <f>INDEX(resultados!$A$2:$ZZ$929, 532, MATCH($B$2, resultados!$A$1:$ZZ$1, 0))</f>
        <v/>
      </c>
      <c r="C538">
        <f>INDEX(resultados!$A$2:$ZZ$929, 532, MATCH($B$3, resultados!$A$1:$ZZ$1, 0))</f>
        <v/>
      </c>
    </row>
    <row r="539">
      <c r="A539">
        <f>INDEX(resultados!$A$2:$ZZ$929, 533, MATCH($B$1, resultados!$A$1:$ZZ$1, 0))</f>
        <v/>
      </c>
      <c r="B539">
        <f>INDEX(resultados!$A$2:$ZZ$929, 533, MATCH($B$2, resultados!$A$1:$ZZ$1, 0))</f>
        <v/>
      </c>
      <c r="C539">
        <f>INDEX(resultados!$A$2:$ZZ$929, 533, MATCH($B$3, resultados!$A$1:$ZZ$1, 0))</f>
        <v/>
      </c>
    </row>
    <row r="540">
      <c r="A540">
        <f>INDEX(resultados!$A$2:$ZZ$929, 534, MATCH($B$1, resultados!$A$1:$ZZ$1, 0))</f>
        <v/>
      </c>
      <c r="B540">
        <f>INDEX(resultados!$A$2:$ZZ$929, 534, MATCH($B$2, resultados!$A$1:$ZZ$1, 0))</f>
        <v/>
      </c>
      <c r="C540">
        <f>INDEX(resultados!$A$2:$ZZ$929, 534, MATCH($B$3, resultados!$A$1:$ZZ$1, 0))</f>
        <v/>
      </c>
    </row>
    <row r="541">
      <c r="A541">
        <f>INDEX(resultados!$A$2:$ZZ$929, 535, MATCH($B$1, resultados!$A$1:$ZZ$1, 0))</f>
        <v/>
      </c>
      <c r="B541">
        <f>INDEX(resultados!$A$2:$ZZ$929, 535, MATCH($B$2, resultados!$A$1:$ZZ$1, 0))</f>
        <v/>
      </c>
      <c r="C541">
        <f>INDEX(resultados!$A$2:$ZZ$929, 535, MATCH($B$3, resultados!$A$1:$ZZ$1, 0))</f>
        <v/>
      </c>
    </row>
    <row r="542">
      <c r="A542">
        <f>INDEX(resultados!$A$2:$ZZ$929, 536, MATCH($B$1, resultados!$A$1:$ZZ$1, 0))</f>
        <v/>
      </c>
      <c r="B542">
        <f>INDEX(resultados!$A$2:$ZZ$929, 536, MATCH($B$2, resultados!$A$1:$ZZ$1, 0))</f>
        <v/>
      </c>
      <c r="C542">
        <f>INDEX(resultados!$A$2:$ZZ$929, 536, MATCH($B$3, resultados!$A$1:$ZZ$1, 0))</f>
        <v/>
      </c>
    </row>
    <row r="543">
      <c r="A543">
        <f>INDEX(resultados!$A$2:$ZZ$929, 537, MATCH($B$1, resultados!$A$1:$ZZ$1, 0))</f>
        <v/>
      </c>
      <c r="B543">
        <f>INDEX(resultados!$A$2:$ZZ$929, 537, MATCH($B$2, resultados!$A$1:$ZZ$1, 0))</f>
        <v/>
      </c>
      <c r="C543">
        <f>INDEX(resultados!$A$2:$ZZ$929, 537, MATCH($B$3, resultados!$A$1:$ZZ$1, 0))</f>
        <v/>
      </c>
    </row>
    <row r="544">
      <c r="A544">
        <f>INDEX(resultados!$A$2:$ZZ$929, 538, MATCH($B$1, resultados!$A$1:$ZZ$1, 0))</f>
        <v/>
      </c>
      <c r="B544">
        <f>INDEX(resultados!$A$2:$ZZ$929, 538, MATCH($B$2, resultados!$A$1:$ZZ$1, 0))</f>
        <v/>
      </c>
      <c r="C544">
        <f>INDEX(resultados!$A$2:$ZZ$929, 538, MATCH($B$3, resultados!$A$1:$ZZ$1, 0))</f>
        <v/>
      </c>
    </row>
    <row r="545">
      <c r="A545">
        <f>INDEX(resultados!$A$2:$ZZ$929, 539, MATCH($B$1, resultados!$A$1:$ZZ$1, 0))</f>
        <v/>
      </c>
      <c r="B545">
        <f>INDEX(resultados!$A$2:$ZZ$929, 539, MATCH($B$2, resultados!$A$1:$ZZ$1, 0))</f>
        <v/>
      </c>
      <c r="C545">
        <f>INDEX(resultados!$A$2:$ZZ$929, 539, MATCH($B$3, resultados!$A$1:$ZZ$1, 0))</f>
        <v/>
      </c>
    </row>
    <row r="546">
      <c r="A546">
        <f>INDEX(resultados!$A$2:$ZZ$929, 540, MATCH($B$1, resultados!$A$1:$ZZ$1, 0))</f>
        <v/>
      </c>
      <c r="B546">
        <f>INDEX(resultados!$A$2:$ZZ$929, 540, MATCH($B$2, resultados!$A$1:$ZZ$1, 0))</f>
        <v/>
      </c>
      <c r="C546">
        <f>INDEX(resultados!$A$2:$ZZ$929, 540, MATCH($B$3, resultados!$A$1:$ZZ$1, 0))</f>
        <v/>
      </c>
    </row>
    <row r="547">
      <c r="A547">
        <f>INDEX(resultados!$A$2:$ZZ$929, 541, MATCH($B$1, resultados!$A$1:$ZZ$1, 0))</f>
        <v/>
      </c>
      <c r="B547">
        <f>INDEX(resultados!$A$2:$ZZ$929, 541, MATCH($B$2, resultados!$A$1:$ZZ$1, 0))</f>
        <v/>
      </c>
      <c r="C547">
        <f>INDEX(resultados!$A$2:$ZZ$929, 541, MATCH($B$3, resultados!$A$1:$ZZ$1, 0))</f>
        <v/>
      </c>
    </row>
    <row r="548">
      <c r="A548">
        <f>INDEX(resultados!$A$2:$ZZ$929, 542, MATCH($B$1, resultados!$A$1:$ZZ$1, 0))</f>
        <v/>
      </c>
      <c r="B548">
        <f>INDEX(resultados!$A$2:$ZZ$929, 542, MATCH($B$2, resultados!$A$1:$ZZ$1, 0))</f>
        <v/>
      </c>
      <c r="C548">
        <f>INDEX(resultados!$A$2:$ZZ$929, 542, MATCH($B$3, resultados!$A$1:$ZZ$1, 0))</f>
        <v/>
      </c>
    </row>
    <row r="549">
      <c r="A549">
        <f>INDEX(resultados!$A$2:$ZZ$929, 543, MATCH($B$1, resultados!$A$1:$ZZ$1, 0))</f>
        <v/>
      </c>
      <c r="B549">
        <f>INDEX(resultados!$A$2:$ZZ$929, 543, MATCH($B$2, resultados!$A$1:$ZZ$1, 0))</f>
        <v/>
      </c>
      <c r="C549">
        <f>INDEX(resultados!$A$2:$ZZ$929, 543, MATCH($B$3, resultados!$A$1:$ZZ$1, 0))</f>
        <v/>
      </c>
    </row>
    <row r="550">
      <c r="A550">
        <f>INDEX(resultados!$A$2:$ZZ$929, 544, MATCH($B$1, resultados!$A$1:$ZZ$1, 0))</f>
        <v/>
      </c>
      <c r="B550">
        <f>INDEX(resultados!$A$2:$ZZ$929, 544, MATCH($B$2, resultados!$A$1:$ZZ$1, 0))</f>
        <v/>
      </c>
      <c r="C550">
        <f>INDEX(resultados!$A$2:$ZZ$929, 544, MATCH($B$3, resultados!$A$1:$ZZ$1, 0))</f>
        <v/>
      </c>
    </row>
    <row r="551">
      <c r="A551">
        <f>INDEX(resultados!$A$2:$ZZ$929, 545, MATCH($B$1, resultados!$A$1:$ZZ$1, 0))</f>
        <v/>
      </c>
      <c r="B551">
        <f>INDEX(resultados!$A$2:$ZZ$929, 545, MATCH($B$2, resultados!$A$1:$ZZ$1, 0))</f>
        <v/>
      </c>
      <c r="C551">
        <f>INDEX(resultados!$A$2:$ZZ$929, 545, MATCH($B$3, resultados!$A$1:$ZZ$1, 0))</f>
        <v/>
      </c>
    </row>
    <row r="552">
      <c r="A552">
        <f>INDEX(resultados!$A$2:$ZZ$929, 546, MATCH($B$1, resultados!$A$1:$ZZ$1, 0))</f>
        <v/>
      </c>
      <c r="B552">
        <f>INDEX(resultados!$A$2:$ZZ$929, 546, MATCH($B$2, resultados!$A$1:$ZZ$1, 0))</f>
        <v/>
      </c>
      <c r="C552">
        <f>INDEX(resultados!$A$2:$ZZ$929, 546, MATCH($B$3, resultados!$A$1:$ZZ$1, 0))</f>
        <v/>
      </c>
    </row>
    <row r="553">
      <c r="A553">
        <f>INDEX(resultados!$A$2:$ZZ$929, 547, MATCH($B$1, resultados!$A$1:$ZZ$1, 0))</f>
        <v/>
      </c>
      <c r="B553">
        <f>INDEX(resultados!$A$2:$ZZ$929, 547, MATCH($B$2, resultados!$A$1:$ZZ$1, 0))</f>
        <v/>
      </c>
      <c r="C553">
        <f>INDEX(resultados!$A$2:$ZZ$929, 547, MATCH($B$3, resultados!$A$1:$ZZ$1, 0))</f>
        <v/>
      </c>
    </row>
    <row r="554">
      <c r="A554">
        <f>INDEX(resultados!$A$2:$ZZ$929, 548, MATCH($B$1, resultados!$A$1:$ZZ$1, 0))</f>
        <v/>
      </c>
      <c r="B554">
        <f>INDEX(resultados!$A$2:$ZZ$929, 548, MATCH($B$2, resultados!$A$1:$ZZ$1, 0))</f>
        <v/>
      </c>
      <c r="C554">
        <f>INDEX(resultados!$A$2:$ZZ$929, 548, MATCH($B$3, resultados!$A$1:$ZZ$1, 0))</f>
        <v/>
      </c>
    </row>
    <row r="555">
      <c r="A555">
        <f>INDEX(resultados!$A$2:$ZZ$929, 549, MATCH($B$1, resultados!$A$1:$ZZ$1, 0))</f>
        <v/>
      </c>
      <c r="B555">
        <f>INDEX(resultados!$A$2:$ZZ$929, 549, MATCH($B$2, resultados!$A$1:$ZZ$1, 0))</f>
        <v/>
      </c>
      <c r="C555">
        <f>INDEX(resultados!$A$2:$ZZ$929, 549, MATCH($B$3, resultados!$A$1:$ZZ$1, 0))</f>
        <v/>
      </c>
    </row>
    <row r="556">
      <c r="A556">
        <f>INDEX(resultados!$A$2:$ZZ$929, 550, MATCH($B$1, resultados!$A$1:$ZZ$1, 0))</f>
        <v/>
      </c>
      <c r="B556">
        <f>INDEX(resultados!$A$2:$ZZ$929, 550, MATCH($B$2, resultados!$A$1:$ZZ$1, 0))</f>
        <v/>
      </c>
      <c r="C556">
        <f>INDEX(resultados!$A$2:$ZZ$929, 550, MATCH($B$3, resultados!$A$1:$ZZ$1, 0))</f>
        <v/>
      </c>
    </row>
    <row r="557">
      <c r="A557">
        <f>INDEX(resultados!$A$2:$ZZ$929, 551, MATCH($B$1, resultados!$A$1:$ZZ$1, 0))</f>
        <v/>
      </c>
      <c r="B557">
        <f>INDEX(resultados!$A$2:$ZZ$929, 551, MATCH($B$2, resultados!$A$1:$ZZ$1, 0))</f>
        <v/>
      </c>
      <c r="C557">
        <f>INDEX(resultados!$A$2:$ZZ$929, 551, MATCH($B$3, resultados!$A$1:$ZZ$1, 0))</f>
        <v/>
      </c>
    </row>
    <row r="558">
      <c r="A558">
        <f>INDEX(resultados!$A$2:$ZZ$929, 552, MATCH($B$1, resultados!$A$1:$ZZ$1, 0))</f>
        <v/>
      </c>
      <c r="B558">
        <f>INDEX(resultados!$A$2:$ZZ$929, 552, MATCH($B$2, resultados!$A$1:$ZZ$1, 0))</f>
        <v/>
      </c>
      <c r="C558">
        <f>INDEX(resultados!$A$2:$ZZ$929, 552, MATCH($B$3, resultados!$A$1:$ZZ$1, 0))</f>
        <v/>
      </c>
    </row>
    <row r="559">
      <c r="A559">
        <f>INDEX(resultados!$A$2:$ZZ$929, 553, MATCH($B$1, resultados!$A$1:$ZZ$1, 0))</f>
        <v/>
      </c>
      <c r="B559">
        <f>INDEX(resultados!$A$2:$ZZ$929, 553, MATCH($B$2, resultados!$A$1:$ZZ$1, 0))</f>
        <v/>
      </c>
      <c r="C559">
        <f>INDEX(resultados!$A$2:$ZZ$929, 553, MATCH($B$3, resultados!$A$1:$ZZ$1, 0))</f>
        <v/>
      </c>
    </row>
    <row r="560">
      <c r="A560">
        <f>INDEX(resultados!$A$2:$ZZ$929, 554, MATCH($B$1, resultados!$A$1:$ZZ$1, 0))</f>
        <v/>
      </c>
      <c r="B560">
        <f>INDEX(resultados!$A$2:$ZZ$929, 554, MATCH($B$2, resultados!$A$1:$ZZ$1, 0))</f>
        <v/>
      </c>
      <c r="C560">
        <f>INDEX(resultados!$A$2:$ZZ$929, 554, MATCH($B$3, resultados!$A$1:$ZZ$1, 0))</f>
        <v/>
      </c>
    </row>
    <row r="561">
      <c r="A561">
        <f>INDEX(resultados!$A$2:$ZZ$929, 555, MATCH($B$1, resultados!$A$1:$ZZ$1, 0))</f>
        <v/>
      </c>
      <c r="B561">
        <f>INDEX(resultados!$A$2:$ZZ$929, 555, MATCH($B$2, resultados!$A$1:$ZZ$1, 0))</f>
        <v/>
      </c>
      <c r="C561">
        <f>INDEX(resultados!$A$2:$ZZ$929, 555, MATCH($B$3, resultados!$A$1:$ZZ$1, 0))</f>
        <v/>
      </c>
    </row>
    <row r="562">
      <c r="A562">
        <f>INDEX(resultados!$A$2:$ZZ$929, 556, MATCH($B$1, resultados!$A$1:$ZZ$1, 0))</f>
        <v/>
      </c>
      <c r="B562">
        <f>INDEX(resultados!$A$2:$ZZ$929, 556, MATCH($B$2, resultados!$A$1:$ZZ$1, 0))</f>
        <v/>
      </c>
      <c r="C562">
        <f>INDEX(resultados!$A$2:$ZZ$929, 556, MATCH($B$3, resultados!$A$1:$ZZ$1, 0))</f>
        <v/>
      </c>
    </row>
    <row r="563">
      <c r="A563">
        <f>INDEX(resultados!$A$2:$ZZ$929, 557, MATCH($B$1, resultados!$A$1:$ZZ$1, 0))</f>
        <v/>
      </c>
      <c r="B563">
        <f>INDEX(resultados!$A$2:$ZZ$929, 557, MATCH($B$2, resultados!$A$1:$ZZ$1, 0))</f>
        <v/>
      </c>
      <c r="C563">
        <f>INDEX(resultados!$A$2:$ZZ$929, 557, MATCH($B$3, resultados!$A$1:$ZZ$1, 0))</f>
        <v/>
      </c>
    </row>
    <row r="564">
      <c r="A564">
        <f>INDEX(resultados!$A$2:$ZZ$929, 558, MATCH($B$1, resultados!$A$1:$ZZ$1, 0))</f>
        <v/>
      </c>
      <c r="B564">
        <f>INDEX(resultados!$A$2:$ZZ$929, 558, MATCH($B$2, resultados!$A$1:$ZZ$1, 0))</f>
        <v/>
      </c>
      <c r="C564">
        <f>INDEX(resultados!$A$2:$ZZ$929, 558, MATCH($B$3, resultados!$A$1:$ZZ$1, 0))</f>
        <v/>
      </c>
    </row>
    <row r="565">
      <c r="A565">
        <f>INDEX(resultados!$A$2:$ZZ$929, 559, MATCH($B$1, resultados!$A$1:$ZZ$1, 0))</f>
        <v/>
      </c>
      <c r="B565">
        <f>INDEX(resultados!$A$2:$ZZ$929, 559, MATCH($B$2, resultados!$A$1:$ZZ$1, 0))</f>
        <v/>
      </c>
      <c r="C565">
        <f>INDEX(resultados!$A$2:$ZZ$929, 559, MATCH($B$3, resultados!$A$1:$ZZ$1, 0))</f>
        <v/>
      </c>
    </row>
    <row r="566">
      <c r="A566">
        <f>INDEX(resultados!$A$2:$ZZ$929, 560, MATCH($B$1, resultados!$A$1:$ZZ$1, 0))</f>
        <v/>
      </c>
      <c r="B566">
        <f>INDEX(resultados!$A$2:$ZZ$929, 560, MATCH($B$2, resultados!$A$1:$ZZ$1, 0))</f>
        <v/>
      </c>
      <c r="C566">
        <f>INDEX(resultados!$A$2:$ZZ$929, 560, MATCH($B$3, resultados!$A$1:$ZZ$1, 0))</f>
        <v/>
      </c>
    </row>
    <row r="567">
      <c r="A567">
        <f>INDEX(resultados!$A$2:$ZZ$929, 561, MATCH($B$1, resultados!$A$1:$ZZ$1, 0))</f>
        <v/>
      </c>
      <c r="B567">
        <f>INDEX(resultados!$A$2:$ZZ$929, 561, MATCH($B$2, resultados!$A$1:$ZZ$1, 0))</f>
        <v/>
      </c>
      <c r="C567">
        <f>INDEX(resultados!$A$2:$ZZ$929, 561, MATCH($B$3, resultados!$A$1:$ZZ$1, 0))</f>
        <v/>
      </c>
    </row>
    <row r="568">
      <c r="A568">
        <f>INDEX(resultados!$A$2:$ZZ$929, 562, MATCH($B$1, resultados!$A$1:$ZZ$1, 0))</f>
        <v/>
      </c>
      <c r="B568">
        <f>INDEX(resultados!$A$2:$ZZ$929, 562, MATCH($B$2, resultados!$A$1:$ZZ$1, 0))</f>
        <v/>
      </c>
      <c r="C568">
        <f>INDEX(resultados!$A$2:$ZZ$929, 562, MATCH($B$3, resultados!$A$1:$ZZ$1, 0))</f>
        <v/>
      </c>
    </row>
    <row r="569">
      <c r="A569">
        <f>INDEX(resultados!$A$2:$ZZ$929, 563, MATCH($B$1, resultados!$A$1:$ZZ$1, 0))</f>
        <v/>
      </c>
      <c r="B569">
        <f>INDEX(resultados!$A$2:$ZZ$929, 563, MATCH($B$2, resultados!$A$1:$ZZ$1, 0))</f>
        <v/>
      </c>
      <c r="C569">
        <f>INDEX(resultados!$A$2:$ZZ$929, 563, MATCH($B$3, resultados!$A$1:$ZZ$1, 0))</f>
        <v/>
      </c>
    </row>
    <row r="570">
      <c r="A570">
        <f>INDEX(resultados!$A$2:$ZZ$929, 564, MATCH($B$1, resultados!$A$1:$ZZ$1, 0))</f>
        <v/>
      </c>
      <c r="B570">
        <f>INDEX(resultados!$A$2:$ZZ$929, 564, MATCH($B$2, resultados!$A$1:$ZZ$1, 0))</f>
        <v/>
      </c>
      <c r="C570">
        <f>INDEX(resultados!$A$2:$ZZ$929, 564, MATCH($B$3, resultados!$A$1:$ZZ$1, 0))</f>
        <v/>
      </c>
    </row>
    <row r="571">
      <c r="A571">
        <f>INDEX(resultados!$A$2:$ZZ$929, 565, MATCH($B$1, resultados!$A$1:$ZZ$1, 0))</f>
        <v/>
      </c>
      <c r="B571">
        <f>INDEX(resultados!$A$2:$ZZ$929, 565, MATCH($B$2, resultados!$A$1:$ZZ$1, 0))</f>
        <v/>
      </c>
      <c r="C571">
        <f>INDEX(resultados!$A$2:$ZZ$929, 565, MATCH($B$3, resultados!$A$1:$ZZ$1, 0))</f>
        <v/>
      </c>
    </row>
    <row r="572">
      <c r="A572">
        <f>INDEX(resultados!$A$2:$ZZ$929, 566, MATCH($B$1, resultados!$A$1:$ZZ$1, 0))</f>
        <v/>
      </c>
      <c r="B572">
        <f>INDEX(resultados!$A$2:$ZZ$929, 566, MATCH($B$2, resultados!$A$1:$ZZ$1, 0))</f>
        <v/>
      </c>
      <c r="C572">
        <f>INDEX(resultados!$A$2:$ZZ$929, 566, MATCH($B$3, resultados!$A$1:$ZZ$1, 0))</f>
        <v/>
      </c>
    </row>
    <row r="573">
      <c r="A573">
        <f>INDEX(resultados!$A$2:$ZZ$929, 567, MATCH($B$1, resultados!$A$1:$ZZ$1, 0))</f>
        <v/>
      </c>
      <c r="B573">
        <f>INDEX(resultados!$A$2:$ZZ$929, 567, MATCH($B$2, resultados!$A$1:$ZZ$1, 0))</f>
        <v/>
      </c>
      <c r="C573">
        <f>INDEX(resultados!$A$2:$ZZ$929, 567, MATCH($B$3, resultados!$A$1:$ZZ$1, 0))</f>
        <v/>
      </c>
    </row>
    <row r="574">
      <c r="A574">
        <f>INDEX(resultados!$A$2:$ZZ$929, 568, MATCH($B$1, resultados!$A$1:$ZZ$1, 0))</f>
        <v/>
      </c>
      <c r="B574">
        <f>INDEX(resultados!$A$2:$ZZ$929, 568, MATCH($B$2, resultados!$A$1:$ZZ$1, 0))</f>
        <v/>
      </c>
      <c r="C574">
        <f>INDEX(resultados!$A$2:$ZZ$929, 568, MATCH($B$3, resultados!$A$1:$ZZ$1, 0))</f>
        <v/>
      </c>
    </row>
    <row r="575">
      <c r="A575">
        <f>INDEX(resultados!$A$2:$ZZ$929, 569, MATCH($B$1, resultados!$A$1:$ZZ$1, 0))</f>
        <v/>
      </c>
      <c r="B575">
        <f>INDEX(resultados!$A$2:$ZZ$929, 569, MATCH($B$2, resultados!$A$1:$ZZ$1, 0))</f>
        <v/>
      </c>
      <c r="C575">
        <f>INDEX(resultados!$A$2:$ZZ$929, 569, MATCH($B$3, resultados!$A$1:$ZZ$1, 0))</f>
        <v/>
      </c>
    </row>
    <row r="576">
      <c r="A576">
        <f>INDEX(resultados!$A$2:$ZZ$929, 570, MATCH($B$1, resultados!$A$1:$ZZ$1, 0))</f>
        <v/>
      </c>
      <c r="B576">
        <f>INDEX(resultados!$A$2:$ZZ$929, 570, MATCH($B$2, resultados!$A$1:$ZZ$1, 0))</f>
        <v/>
      </c>
      <c r="C576">
        <f>INDEX(resultados!$A$2:$ZZ$929, 570, MATCH($B$3, resultados!$A$1:$ZZ$1, 0))</f>
        <v/>
      </c>
    </row>
    <row r="577">
      <c r="A577">
        <f>INDEX(resultados!$A$2:$ZZ$929, 571, MATCH($B$1, resultados!$A$1:$ZZ$1, 0))</f>
        <v/>
      </c>
      <c r="B577">
        <f>INDEX(resultados!$A$2:$ZZ$929, 571, MATCH($B$2, resultados!$A$1:$ZZ$1, 0))</f>
        <v/>
      </c>
      <c r="C577">
        <f>INDEX(resultados!$A$2:$ZZ$929, 571, MATCH($B$3, resultados!$A$1:$ZZ$1, 0))</f>
        <v/>
      </c>
    </row>
    <row r="578">
      <c r="A578">
        <f>INDEX(resultados!$A$2:$ZZ$929, 572, MATCH($B$1, resultados!$A$1:$ZZ$1, 0))</f>
        <v/>
      </c>
      <c r="B578">
        <f>INDEX(resultados!$A$2:$ZZ$929, 572, MATCH($B$2, resultados!$A$1:$ZZ$1, 0))</f>
        <v/>
      </c>
      <c r="C578">
        <f>INDEX(resultados!$A$2:$ZZ$929, 572, MATCH($B$3, resultados!$A$1:$ZZ$1, 0))</f>
        <v/>
      </c>
    </row>
    <row r="579">
      <c r="A579">
        <f>INDEX(resultados!$A$2:$ZZ$929, 573, MATCH($B$1, resultados!$A$1:$ZZ$1, 0))</f>
        <v/>
      </c>
      <c r="B579">
        <f>INDEX(resultados!$A$2:$ZZ$929, 573, MATCH($B$2, resultados!$A$1:$ZZ$1, 0))</f>
        <v/>
      </c>
      <c r="C579">
        <f>INDEX(resultados!$A$2:$ZZ$929, 573, MATCH($B$3, resultados!$A$1:$ZZ$1, 0))</f>
        <v/>
      </c>
    </row>
    <row r="580">
      <c r="A580">
        <f>INDEX(resultados!$A$2:$ZZ$929, 574, MATCH($B$1, resultados!$A$1:$ZZ$1, 0))</f>
        <v/>
      </c>
      <c r="B580">
        <f>INDEX(resultados!$A$2:$ZZ$929, 574, MATCH($B$2, resultados!$A$1:$ZZ$1, 0))</f>
        <v/>
      </c>
      <c r="C580">
        <f>INDEX(resultados!$A$2:$ZZ$929, 574, MATCH($B$3, resultados!$A$1:$ZZ$1, 0))</f>
        <v/>
      </c>
    </row>
    <row r="581">
      <c r="A581">
        <f>INDEX(resultados!$A$2:$ZZ$929, 575, MATCH($B$1, resultados!$A$1:$ZZ$1, 0))</f>
        <v/>
      </c>
      <c r="B581">
        <f>INDEX(resultados!$A$2:$ZZ$929, 575, MATCH($B$2, resultados!$A$1:$ZZ$1, 0))</f>
        <v/>
      </c>
      <c r="C581">
        <f>INDEX(resultados!$A$2:$ZZ$929, 575, MATCH($B$3, resultados!$A$1:$ZZ$1, 0))</f>
        <v/>
      </c>
    </row>
    <row r="582">
      <c r="A582">
        <f>INDEX(resultados!$A$2:$ZZ$929, 576, MATCH($B$1, resultados!$A$1:$ZZ$1, 0))</f>
        <v/>
      </c>
      <c r="B582">
        <f>INDEX(resultados!$A$2:$ZZ$929, 576, MATCH($B$2, resultados!$A$1:$ZZ$1, 0))</f>
        <v/>
      </c>
      <c r="C582">
        <f>INDEX(resultados!$A$2:$ZZ$929, 576, MATCH($B$3, resultados!$A$1:$ZZ$1, 0))</f>
        <v/>
      </c>
    </row>
    <row r="583">
      <c r="A583">
        <f>INDEX(resultados!$A$2:$ZZ$929, 577, MATCH($B$1, resultados!$A$1:$ZZ$1, 0))</f>
        <v/>
      </c>
      <c r="B583">
        <f>INDEX(resultados!$A$2:$ZZ$929, 577, MATCH($B$2, resultados!$A$1:$ZZ$1, 0))</f>
        <v/>
      </c>
      <c r="C583">
        <f>INDEX(resultados!$A$2:$ZZ$929, 577, MATCH($B$3, resultados!$A$1:$ZZ$1, 0))</f>
        <v/>
      </c>
    </row>
    <row r="584">
      <c r="A584">
        <f>INDEX(resultados!$A$2:$ZZ$929, 578, MATCH($B$1, resultados!$A$1:$ZZ$1, 0))</f>
        <v/>
      </c>
      <c r="B584">
        <f>INDEX(resultados!$A$2:$ZZ$929, 578, MATCH($B$2, resultados!$A$1:$ZZ$1, 0))</f>
        <v/>
      </c>
      <c r="C584">
        <f>INDEX(resultados!$A$2:$ZZ$929, 578, MATCH($B$3, resultados!$A$1:$ZZ$1, 0))</f>
        <v/>
      </c>
    </row>
    <row r="585">
      <c r="A585">
        <f>INDEX(resultados!$A$2:$ZZ$929, 579, MATCH($B$1, resultados!$A$1:$ZZ$1, 0))</f>
        <v/>
      </c>
      <c r="B585">
        <f>INDEX(resultados!$A$2:$ZZ$929, 579, MATCH($B$2, resultados!$A$1:$ZZ$1, 0))</f>
        <v/>
      </c>
      <c r="C585">
        <f>INDEX(resultados!$A$2:$ZZ$929, 579, MATCH($B$3, resultados!$A$1:$ZZ$1, 0))</f>
        <v/>
      </c>
    </row>
    <row r="586">
      <c r="A586">
        <f>INDEX(resultados!$A$2:$ZZ$929, 580, MATCH($B$1, resultados!$A$1:$ZZ$1, 0))</f>
        <v/>
      </c>
      <c r="B586">
        <f>INDEX(resultados!$A$2:$ZZ$929, 580, MATCH($B$2, resultados!$A$1:$ZZ$1, 0))</f>
        <v/>
      </c>
      <c r="C586">
        <f>INDEX(resultados!$A$2:$ZZ$929, 580, MATCH($B$3, resultados!$A$1:$ZZ$1, 0))</f>
        <v/>
      </c>
    </row>
    <row r="587">
      <c r="A587">
        <f>INDEX(resultados!$A$2:$ZZ$929, 581, MATCH($B$1, resultados!$A$1:$ZZ$1, 0))</f>
        <v/>
      </c>
      <c r="B587">
        <f>INDEX(resultados!$A$2:$ZZ$929, 581, MATCH($B$2, resultados!$A$1:$ZZ$1, 0))</f>
        <v/>
      </c>
      <c r="C587">
        <f>INDEX(resultados!$A$2:$ZZ$929, 581, MATCH($B$3, resultados!$A$1:$ZZ$1, 0))</f>
        <v/>
      </c>
    </row>
    <row r="588">
      <c r="A588">
        <f>INDEX(resultados!$A$2:$ZZ$929, 582, MATCH($B$1, resultados!$A$1:$ZZ$1, 0))</f>
        <v/>
      </c>
      <c r="B588">
        <f>INDEX(resultados!$A$2:$ZZ$929, 582, MATCH($B$2, resultados!$A$1:$ZZ$1, 0))</f>
        <v/>
      </c>
      <c r="C588">
        <f>INDEX(resultados!$A$2:$ZZ$929, 582, MATCH($B$3, resultados!$A$1:$ZZ$1, 0))</f>
        <v/>
      </c>
    </row>
    <row r="589">
      <c r="A589">
        <f>INDEX(resultados!$A$2:$ZZ$929, 583, MATCH($B$1, resultados!$A$1:$ZZ$1, 0))</f>
        <v/>
      </c>
      <c r="B589">
        <f>INDEX(resultados!$A$2:$ZZ$929, 583, MATCH($B$2, resultados!$A$1:$ZZ$1, 0))</f>
        <v/>
      </c>
      <c r="C589">
        <f>INDEX(resultados!$A$2:$ZZ$929, 583, MATCH($B$3, resultados!$A$1:$ZZ$1, 0))</f>
        <v/>
      </c>
    </row>
    <row r="590">
      <c r="A590">
        <f>INDEX(resultados!$A$2:$ZZ$929, 584, MATCH($B$1, resultados!$A$1:$ZZ$1, 0))</f>
        <v/>
      </c>
      <c r="B590">
        <f>INDEX(resultados!$A$2:$ZZ$929, 584, MATCH($B$2, resultados!$A$1:$ZZ$1, 0))</f>
        <v/>
      </c>
      <c r="C590">
        <f>INDEX(resultados!$A$2:$ZZ$929, 584, MATCH($B$3, resultados!$A$1:$ZZ$1, 0))</f>
        <v/>
      </c>
    </row>
    <row r="591">
      <c r="A591">
        <f>INDEX(resultados!$A$2:$ZZ$929, 585, MATCH($B$1, resultados!$A$1:$ZZ$1, 0))</f>
        <v/>
      </c>
      <c r="B591">
        <f>INDEX(resultados!$A$2:$ZZ$929, 585, MATCH($B$2, resultados!$A$1:$ZZ$1, 0))</f>
        <v/>
      </c>
      <c r="C591">
        <f>INDEX(resultados!$A$2:$ZZ$929, 585, MATCH($B$3, resultados!$A$1:$ZZ$1, 0))</f>
        <v/>
      </c>
    </row>
    <row r="592">
      <c r="A592">
        <f>INDEX(resultados!$A$2:$ZZ$929, 586, MATCH($B$1, resultados!$A$1:$ZZ$1, 0))</f>
        <v/>
      </c>
      <c r="B592">
        <f>INDEX(resultados!$A$2:$ZZ$929, 586, MATCH($B$2, resultados!$A$1:$ZZ$1, 0))</f>
        <v/>
      </c>
      <c r="C592">
        <f>INDEX(resultados!$A$2:$ZZ$929, 586, MATCH($B$3, resultados!$A$1:$ZZ$1, 0))</f>
        <v/>
      </c>
    </row>
    <row r="593">
      <c r="A593">
        <f>INDEX(resultados!$A$2:$ZZ$929, 587, MATCH($B$1, resultados!$A$1:$ZZ$1, 0))</f>
        <v/>
      </c>
      <c r="B593">
        <f>INDEX(resultados!$A$2:$ZZ$929, 587, MATCH($B$2, resultados!$A$1:$ZZ$1, 0))</f>
        <v/>
      </c>
      <c r="C593">
        <f>INDEX(resultados!$A$2:$ZZ$929, 587, MATCH($B$3, resultados!$A$1:$ZZ$1, 0))</f>
        <v/>
      </c>
    </row>
    <row r="594">
      <c r="A594">
        <f>INDEX(resultados!$A$2:$ZZ$929, 588, MATCH($B$1, resultados!$A$1:$ZZ$1, 0))</f>
        <v/>
      </c>
      <c r="B594">
        <f>INDEX(resultados!$A$2:$ZZ$929, 588, MATCH($B$2, resultados!$A$1:$ZZ$1, 0))</f>
        <v/>
      </c>
      <c r="C594">
        <f>INDEX(resultados!$A$2:$ZZ$929, 588, MATCH($B$3, resultados!$A$1:$ZZ$1, 0))</f>
        <v/>
      </c>
    </row>
    <row r="595">
      <c r="A595">
        <f>INDEX(resultados!$A$2:$ZZ$929, 589, MATCH($B$1, resultados!$A$1:$ZZ$1, 0))</f>
        <v/>
      </c>
      <c r="B595">
        <f>INDEX(resultados!$A$2:$ZZ$929, 589, MATCH($B$2, resultados!$A$1:$ZZ$1, 0))</f>
        <v/>
      </c>
      <c r="C595">
        <f>INDEX(resultados!$A$2:$ZZ$929, 589, MATCH($B$3, resultados!$A$1:$ZZ$1, 0))</f>
        <v/>
      </c>
    </row>
    <row r="596">
      <c r="A596">
        <f>INDEX(resultados!$A$2:$ZZ$929, 590, MATCH($B$1, resultados!$A$1:$ZZ$1, 0))</f>
        <v/>
      </c>
      <c r="B596">
        <f>INDEX(resultados!$A$2:$ZZ$929, 590, MATCH($B$2, resultados!$A$1:$ZZ$1, 0))</f>
        <v/>
      </c>
      <c r="C596">
        <f>INDEX(resultados!$A$2:$ZZ$929, 590, MATCH($B$3, resultados!$A$1:$ZZ$1, 0))</f>
        <v/>
      </c>
    </row>
    <row r="597">
      <c r="A597">
        <f>INDEX(resultados!$A$2:$ZZ$929, 591, MATCH($B$1, resultados!$A$1:$ZZ$1, 0))</f>
        <v/>
      </c>
      <c r="B597">
        <f>INDEX(resultados!$A$2:$ZZ$929, 591, MATCH($B$2, resultados!$A$1:$ZZ$1, 0))</f>
        <v/>
      </c>
      <c r="C597">
        <f>INDEX(resultados!$A$2:$ZZ$929, 591, MATCH($B$3, resultados!$A$1:$ZZ$1, 0))</f>
        <v/>
      </c>
    </row>
    <row r="598">
      <c r="A598">
        <f>INDEX(resultados!$A$2:$ZZ$929, 592, MATCH($B$1, resultados!$A$1:$ZZ$1, 0))</f>
        <v/>
      </c>
      <c r="B598">
        <f>INDEX(resultados!$A$2:$ZZ$929, 592, MATCH($B$2, resultados!$A$1:$ZZ$1, 0))</f>
        <v/>
      </c>
      <c r="C598">
        <f>INDEX(resultados!$A$2:$ZZ$929, 592, MATCH($B$3, resultados!$A$1:$ZZ$1, 0))</f>
        <v/>
      </c>
    </row>
    <row r="599">
      <c r="A599">
        <f>INDEX(resultados!$A$2:$ZZ$929, 593, MATCH($B$1, resultados!$A$1:$ZZ$1, 0))</f>
        <v/>
      </c>
      <c r="B599">
        <f>INDEX(resultados!$A$2:$ZZ$929, 593, MATCH($B$2, resultados!$A$1:$ZZ$1, 0))</f>
        <v/>
      </c>
      <c r="C599">
        <f>INDEX(resultados!$A$2:$ZZ$929, 593, MATCH($B$3, resultados!$A$1:$ZZ$1, 0))</f>
        <v/>
      </c>
    </row>
    <row r="600">
      <c r="A600">
        <f>INDEX(resultados!$A$2:$ZZ$929, 594, MATCH($B$1, resultados!$A$1:$ZZ$1, 0))</f>
        <v/>
      </c>
      <c r="B600">
        <f>INDEX(resultados!$A$2:$ZZ$929, 594, MATCH($B$2, resultados!$A$1:$ZZ$1, 0))</f>
        <v/>
      </c>
      <c r="C600">
        <f>INDEX(resultados!$A$2:$ZZ$929, 594, MATCH($B$3, resultados!$A$1:$ZZ$1, 0))</f>
        <v/>
      </c>
    </row>
    <row r="601">
      <c r="A601">
        <f>INDEX(resultados!$A$2:$ZZ$929, 595, MATCH($B$1, resultados!$A$1:$ZZ$1, 0))</f>
        <v/>
      </c>
      <c r="B601">
        <f>INDEX(resultados!$A$2:$ZZ$929, 595, MATCH($B$2, resultados!$A$1:$ZZ$1, 0))</f>
        <v/>
      </c>
      <c r="C601">
        <f>INDEX(resultados!$A$2:$ZZ$929, 595, MATCH($B$3, resultados!$A$1:$ZZ$1, 0))</f>
        <v/>
      </c>
    </row>
    <row r="602">
      <c r="A602">
        <f>INDEX(resultados!$A$2:$ZZ$929, 596, MATCH($B$1, resultados!$A$1:$ZZ$1, 0))</f>
        <v/>
      </c>
      <c r="B602">
        <f>INDEX(resultados!$A$2:$ZZ$929, 596, MATCH($B$2, resultados!$A$1:$ZZ$1, 0))</f>
        <v/>
      </c>
      <c r="C602">
        <f>INDEX(resultados!$A$2:$ZZ$929, 596, MATCH($B$3, resultados!$A$1:$ZZ$1, 0))</f>
        <v/>
      </c>
    </row>
    <row r="603">
      <c r="A603">
        <f>INDEX(resultados!$A$2:$ZZ$929, 597, MATCH($B$1, resultados!$A$1:$ZZ$1, 0))</f>
        <v/>
      </c>
      <c r="B603">
        <f>INDEX(resultados!$A$2:$ZZ$929, 597, MATCH($B$2, resultados!$A$1:$ZZ$1, 0))</f>
        <v/>
      </c>
      <c r="C603">
        <f>INDEX(resultados!$A$2:$ZZ$929, 597, MATCH($B$3, resultados!$A$1:$ZZ$1, 0))</f>
        <v/>
      </c>
    </row>
    <row r="604">
      <c r="A604">
        <f>INDEX(resultados!$A$2:$ZZ$929, 598, MATCH($B$1, resultados!$A$1:$ZZ$1, 0))</f>
        <v/>
      </c>
      <c r="B604">
        <f>INDEX(resultados!$A$2:$ZZ$929, 598, MATCH($B$2, resultados!$A$1:$ZZ$1, 0))</f>
        <v/>
      </c>
      <c r="C604">
        <f>INDEX(resultados!$A$2:$ZZ$929, 598, MATCH($B$3, resultados!$A$1:$ZZ$1, 0))</f>
        <v/>
      </c>
    </row>
    <row r="605">
      <c r="A605">
        <f>INDEX(resultados!$A$2:$ZZ$929, 599, MATCH($B$1, resultados!$A$1:$ZZ$1, 0))</f>
        <v/>
      </c>
      <c r="B605">
        <f>INDEX(resultados!$A$2:$ZZ$929, 599, MATCH($B$2, resultados!$A$1:$ZZ$1, 0))</f>
        <v/>
      </c>
      <c r="C605">
        <f>INDEX(resultados!$A$2:$ZZ$929, 599, MATCH($B$3, resultados!$A$1:$ZZ$1, 0))</f>
        <v/>
      </c>
    </row>
    <row r="606">
      <c r="A606">
        <f>INDEX(resultados!$A$2:$ZZ$929, 600, MATCH($B$1, resultados!$A$1:$ZZ$1, 0))</f>
        <v/>
      </c>
      <c r="B606">
        <f>INDEX(resultados!$A$2:$ZZ$929, 600, MATCH($B$2, resultados!$A$1:$ZZ$1, 0))</f>
        <v/>
      </c>
      <c r="C606">
        <f>INDEX(resultados!$A$2:$ZZ$929, 600, MATCH($B$3, resultados!$A$1:$ZZ$1, 0))</f>
        <v/>
      </c>
    </row>
    <row r="607">
      <c r="A607">
        <f>INDEX(resultados!$A$2:$ZZ$929, 601, MATCH($B$1, resultados!$A$1:$ZZ$1, 0))</f>
        <v/>
      </c>
      <c r="B607">
        <f>INDEX(resultados!$A$2:$ZZ$929, 601, MATCH($B$2, resultados!$A$1:$ZZ$1, 0))</f>
        <v/>
      </c>
      <c r="C607">
        <f>INDEX(resultados!$A$2:$ZZ$929, 601, MATCH($B$3, resultados!$A$1:$ZZ$1, 0))</f>
        <v/>
      </c>
    </row>
    <row r="608">
      <c r="A608">
        <f>INDEX(resultados!$A$2:$ZZ$929, 602, MATCH($B$1, resultados!$A$1:$ZZ$1, 0))</f>
        <v/>
      </c>
      <c r="B608">
        <f>INDEX(resultados!$A$2:$ZZ$929, 602, MATCH($B$2, resultados!$A$1:$ZZ$1, 0))</f>
        <v/>
      </c>
      <c r="C608">
        <f>INDEX(resultados!$A$2:$ZZ$929, 602, MATCH($B$3, resultados!$A$1:$ZZ$1, 0))</f>
        <v/>
      </c>
    </row>
    <row r="609">
      <c r="A609">
        <f>INDEX(resultados!$A$2:$ZZ$929, 603, MATCH($B$1, resultados!$A$1:$ZZ$1, 0))</f>
        <v/>
      </c>
      <c r="B609">
        <f>INDEX(resultados!$A$2:$ZZ$929, 603, MATCH($B$2, resultados!$A$1:$ZZ$1, 0))</f>
        <v/>
      </c>
      <c r="C609">
        <f>INDEX(resultados!$A$2:$ZZ$929, 603, MATCH($B$3, resultados!$A$1:$ZZ$1, 0))</f>
        <v/>
      </c>
    </row>
    <row r="610">
      <c r="A610">
        <f>INDEX(resultados!$A$2:$ZZ$929, 604, MATCH($B$1, resultados!$A$1:$ZZ$1, 0))</f>
        <v/>
      </c>
      <c r="B610">
        <f>INDEX(resultados!$A$2:$ZZ$929, 604, MATCH($B$2, resultados!$A$1:$ZZ$1, 0))</f>
        <v/>
      </c>
      <c r="C610">
        <f>INDEX(resultados!$A$2:$ZZ$929, 604, MATCH($B$3, resultados!$A$1:$ZZ$1, 0))</f>
        <v/>
      </c>
    </row>
    <row r="611">
      <c r="A611">
        <f>INDEX(resultados!$A$2:$ZZ$929, 605, MATCH($B$1, resultados!$A$1:$ZZ$1, 0))</f>
        <v/>
      </c>
      <c r="B611">
        <f>INDEX(resultados!$A$2:$ZZ$929, 605, MATCH($B$2, resultados!$A$1:$ZZ$1, 0))</f>
        <v/>
      </c>
      <c r="C611">
        <f>INDEX(resultados!$A$2:$ZZ$929, 605, MATCH($B$3, resultados!$A$1:$ZZ$1, 0))</f>
        <v/>
      </c>
    </row>
    <row r="612">
      <c r="A612">
        <f>INDEX(resultados!$A$2:$ZZ$929, 606, MATCH($B$1, resultados!$A$1:$ZZ$1, 0))</f>
        <v/>
      </c>
      <c r="B612">
        <f>INDEX(resultados!$A$2:$ZZ$929, 606, MATCH($B$2, resultados!$A$1:$ZZ$1, 0))</f>
        <v/>
      </c>
      <c r="C612">
        <f>INDEX(resultados!$A$2:$ZZ$929, 606, MATCH($B$3, resultados!$A$1:$ZZ$1, 0))</f>
        <v/>
      </c>
    </row>
    <row r="613">
      <c r="A613">
        <f>INDEX(resultados!$A$2:$ZZ$929, 607, MATCH($B$1, resultados!$A$1:$ZZ$1, 0))</f>
        <v/>
      </c>
      <c r="B613">
        <f>INDEX(resultados!$A$2:$ZZ$929, 607, MATCH($B$2, resultados!$A$1:$ZZ$1, 0))</f>
        <v/>
      </c>
      <c r="C613">
        <f>INDEX(resultados!$A$2:$ZZ$929, 607, MATCH($B$3, resultados!$A$1:$ZZ$1, 0))</f>
        <v/>
      </c>
    </row>
    <row r="614">
      <c r="A614">
        <f>INDEX(resultados!$A$2:$ZZ$929, 608, MATCH($B$1, resultados!$A$1:$ZZ$1, 0))</f>
        <v/>
      </c>
      <c r="B614">
        <f>INDEX(resultados!$A$2:$ZZ$929, 608, MATCH($B$2, resultados!$A$1:$ZZ$1, 0))</f>
        <v/>
      </c>
      <c r="C614">
        <f>INDEX(resultados!$A$2:$ZZ$929, 608, MATCH($B$3, resultados!$A$1:$ZZ$1, 0))</f>
        <v/>
      </c>
    </row>
    <row r="615">
      <c r="A615">
        <f>INDEX(resultados!$A$2:$ZZ$929, 609, MATCH($B$1, resultados!$A$1:$ZZ$1, 0))</f>
        <v/>
      </c>
      <c r="B615">
        <f>INDEX(resultados!$A$2:$ZZ$929, 609, MATCH($B$2, resultados!$A$1:$ZZ$1, 0))</f>
        <v/>
      </c>
      <c r="C615">
        <f>INDEX(resultados!$A$2:$ZZ$929, 609, MATCH($B$3, resultados!$A$1:$ZZ$1, 0))</f>
        <v/>
      </c>
    </row>
    <row r="616">
      <c r="A616">
        <f>INDEX(resultados!$A$2:$ZZ$929, 610, MATCH($B$1, resultados!$A$1:$ZZ$1, 0))</f>
        <v/>
      </c>
      <c r="B616">
        <f>INDEX(resultados!$A$2:$ZZ$929, 610, MATCH($B$2, resultados!$A$1:$ZZ$1, 0))</f>
        <v/>
      </c>
      <c r="C616">
        <f>INDEX(resultados!$A$2:$ZZ$929, 610, MATCH($B$3, resultados!$A$1:$ZZ$1, 0))</f>
        <v/>
      </c>
    </row>
    <row r="617">
      <c r="A617">
        <f>INDEX(resultados!$A$2:$ZZ$929, 611, MATCH($B$1, resultados!$A$1:$ZZ$1, 0))</f>
        <v/>
      </c>
      <c r="B617">
        <f>INDEX(resultados!$A$2:$ZZ$929, 611, MATCH($B$2, resultados!$A$1:$ZZ$1, 0))</f>
        <v/>
      </c>
      <c r="C617">
        <f>INDEX(resultados!$A$2:$ZZ$929, 611, MATCH($B$3, resultados!$A$1:$ZZ$1, 0))</f>
        <v/>
      </c>
    </row>
    <row r="618">
      <c r="A618">
        <f>INDEX(resultados!$A$2:$ZZ$929, 612, MATCH($B$1, resultados!$A$1:$ZZ$1, 0))</f>
        <v/>
      </c>
      <c r="B618">
        <f>INDEX(resultados!$A$2:$ZZ$929, 612, MATCH($B$2, resultados!$A$1:$ZZ$1, 0))</f>
        <v/>
      </c>
      <c r="C618">
        <f>INDEX(resultados!$A$2:$ZZ$929, 612, MATCH($B$3, resultados!$A$1:$ZZ$1, 0))</f>
        <v/>
      </c>
    </row>
    <row r="619">
      <c r="A619">
        <f>INDEX(resultados!$A$2:$ZZ$929, 613, MATCH($B$1, resultados!$A$1:$ZZ$1, 0))</f>
        <v/>
      </c>
      <c r="B619">
        <f>INDEX(resultados!$A$2:$ZZ$929, 613, MATCH($B$2, resultados!$A$1:$ZZ$1, 0))</f>
        <v/>
      </c>
      <c r="C619">
        <f>INDEX(resultados!$A$2:$ZZ$929, 613, MATCH($B$3, resultados!$A$1:$ZZ$1, 0))</f>
        <v/>
      </c>
    </row>
    <row r="620">
      <c r="A620">
        <f>INDEX(resultados!$A$2:$ZZ$929, 614, MATCH($B$1, resultados!$A$1:$ZZ$1, 0))</f>
        <v/>
      </c>
      <c r="B620">
        <f>INDEX(resultados!$A$2:$ZZ$929, 614, MATCH($B$2, resultados!$A$1:$ZZ$1, 0))</f>
        <v/>
      </c>
      <c r="C620">
        <f>INDEX(resultados!$A$2:$ZZ$929, 614, MATCH($B$3, resultados!$A$1:$ZZ$1, 0))</f>
        <v/>
      </c>
    </row>
    <row r="621">
      <c r="A621">
        <f>INDEX(resultados!$A$2:$ZZ$929, 615, MATCH($B$1, resultados!$A$1:$ZZ$1, 0))</f>
        <v/>
      </c>
      <c r="B621">
        <f>INDEX(resultados!$A$2:$ZZ$929, 615, MATCH($B$2, resultados!$A$1:$ZZ$1, 0))</f>
        <v/>
      </c>
      <c r="C621">
        <f>INDEX(resultados!$A$2:$ZZ$929, 615, MATCH($B$3, resultados!$A$1:$ZZ$1, 0))</f>
        <v/>
      </c>
    </row>
    <row r="622">
      <c r="A622">
        <f>INDEX(resultados!$A$2:$ZZ$929, 616, MATCH($B$1, resultados!$A$1:$ZZ$1, 0))</f>
        <v/>
      </c>
      <c r="B622">
        <f>INDEX(resultados!$A$2:$ZZ$929, 616, MATCH($B$2, resultados!$A$1:$ZZ$1, 0))</f>
        <v/>
      </c>
      <c r="C622">
        <f>INDEX(resultados!$A$2:$ZZ$929, 616, MATCH($B$3, resultados!$A$1:$ZZ$1, 0))</f>
        <v/>
      </c>
    </row>
    <row r="623">
      <c r="A623">
        <f>INDEX(resultados!$A$2:$ZZ$929, 617, MATCH($B$1, resultados!$A$1:$ZZ$1, 0))</f>
        <v/>
      </c>
      <c r="B623">
        <f>INDEX(resultados!$A$2:$ZZ$929, 617, MATCH($B$2, resultados!$A$1:$ZZ$1, 0))</f>
        <v/>
      </c>
      <c r="C623">
        <f>INDEX(resultados!$A$2:$ZZ$929, 617, MATCH($B$3, resultados!$A$1:$ZZ$1, 0))</f>
        <v/>
      </c>
    </row>
    <row r="624">
      <c r="A624">
        <f>INDEX(resultados!$A$2:$ZZ$929, 618, MATCH($B$1, resultados!$A$1:$ZZ$1, 0))</f>
        <v/>
      </c>
      <c r="B624">
        <f>INDEX(resultados!$A$2:$ZZ$929, 618, MATCH($B$2, resultados!$A$1:$ZZ$1, 0))</f>
        <v/>
      </c>
      <c r="C624">
        <f>INDEX(resultados!$A$2:$ZZ$929, 618, MATCH($B$3, resultados!$A$1:$ZZ$1, 0))</f>
        <v/>
      </c>
    </row>
    <row r="625">
      <c r="A625">
        <f>INDEX(resultados!$A$2:$ZZ$929, 619, MATCH($B$1, resultados!$A$1:$ZZ$1, 0))</f>
        <v/>
      </c>
      <c r="B625">
        <f>INDEX(resultados!$A$2:$ZZ$929, 619, MATCH($B$2, resultados!$A$1:$ZZ$1, 0))</f>
        <v/>
      </c>
      <c r="C625">
        <f>INDEX(resultados!$A$2:$ZZ$929, 619, MATCH($B$3, resultados!$A$1:$ZZ$1, 0))</f>
        <v/>
      </c>
    </row>
    <row r="626">
      <c r="A626">
        <f>INDEX(resultados!$A$2:$ZZ$929, 620, MATCH($B$1, resultados!$A$1:$ZZ$1, 0))</f>
        <v/>
      </c>
      <c r="B626">
        <f>INDEX(resultados!$A$2:$ZZ$929, 620, MATCH($B$2, resultados!$A$1:$ZZ$1, 0))</f>
        <v/>
      </c>
      <c r="C626">
        <f>INDEX(resultados!$A$2:$ZZ$929, 620, MATCH($B$3, resultados!$A$1:$ZZ$1, 0))</f>
        <v/>
      </c>
    </row>
    <row r="627">
      <c r="A627">
        <f>INDEX(resultados!$A$2:$ZZ$929, 621, MATCH($B$1, resultados!$A$1:$ZZ$1, 0))</f>
        <v/>
      </c>
      <c r="B627">
        <f>INDEX(resultados!$A$2:$ZZ$929, 621, MATCH($B$2, resultados!$A$1:$ZZ$1, 0))</f>
        <v/>
      </c>
      <c r="C627">
        <f>INDEX(resultados!$A$2:$ZZ$929, 621, MATCH($B$3, resultados!$A$1:$ZZ$1, 0))</f>
        <v/>
      </c>
    </row>
    <row r="628">
      <c r="A628">
        <f>INDEX(resultados!$A$2:$ZZ$929, 622, MATCH($B$1, resultados!$A$1:$ZZ$1, 0))</f>
        <v/>
      </c>
      <c r="B628">
        <f>INDEX(resultados!$A$2:$ZZ$929, 622, MATCH($B$2, resultados!$A$1:$ZZ$1, 0))</f>
        <v/>
      </c>
      <c r="C628">
        <f>INDEX(resultados!$A$2:$ZZ$929, 622, MATCH($B$3, resultados!$A$1:$ZZ$1, 0))</f>
        <v/>
      </c>
    </row>
    <row r="629">
      <c r="A629">
        <f>INDEX(resultados!$A$2:$ZZ$929, 623, MATCH($B$1, resultados!$A$1:$ZZ$1, 0))</f>
        <v/>
      </c>
      <c r="B629">
        <f>INDEX(resultados!$A$2:$ZZ$929, 623, MATCH($B$2, resultados!$A$1:$ZZ$1, 0))</f>
        <v/>
      </c>
      <c r="C629">
        <f>INDEX(resultados!$A$2:$ZZ$929, 623, MATCH($B$3, resultados!$A$1:$ZZ$1, 0))</f>
        <v/>
      </c>
    </row>
    <row r="630">
      <c r="A630">
        <f>INDEX(resultados!$A$2:$ZZ$929, 624, MATCH($B$1, resultados!$A$1:$ZZ$1, 0))</f>
        <v/>
      </c>
      <c r="B630">
        <f>INDEX(resultados!$A$2:$ZZ$929, 624, MATCH($B$2, resultados!$A$1:$ZZ$1, 0))</f>
        <v/>
      </c>
      <c r="C630">
        <f>INDEX(resultados!$A$2:$ZZ$929, 624, MATCH($B$3, resultados!$A$1:$ZZ$1, 0))</f>
        <v/>
      </c>
    </row>
    <row r="631">
      <c r="A631">
        <f>INDEX(resultados!$A$2:$ZZ$929, 625, MATCH($B$1, resultados!$A$1:$ZZ$1, 0))</f>
        <v/>
      </c>
      <c r="B631">
        <f>INDEX(resultados!$A$2:$ZZ$929, 625, MATCH($B$2, resultados!$A$1:$ZZ$1, 0))</f>
        <v/>
      </c>
      <c r="C631">
        <f>INDEX(resultados!$A$2:$ZZ$929, 625, MATCH($B$3, resultados!$A$1:$ZZ$1, 0))</f>
        <v/>
      </c>
    </row>
    <row r="632">
      <c r="A632">
        <f>INDEX(resultados!$A$2:$ZZ$929, 626, MATCH($B$1, resultados!$A$1:$ZZ$1, 0))</f>
        <v/>
      </c>
      <c r="B632">
        <f>INDEX(resultados!$A$2:$ZZ$929, 626, MATCH($B$2, resultados!$A$1:$ZZ$1, 0))</f>
        <v/>
      </c>
      <c r="C632">
        <f>INDEX(resultados!$A$2:$ZZ$929, 626, MATCH($B$3, resultados!$A$1:$ZZ$1, 0))</f>
        <v/>
      </c>
    </row>
    <row r="633">
      <c r="A633">
        <f>INDEX(resultados!$A$2:$ZZ$929, 627, MATCH($B$1, resultados!$A$1:$ZZ$1, 0))</f>
        <v/>
      </c>
      <c r="B633">
        <f>INDEX(resultados!$A$2:$ZZ$929, 627, MATCH($B$2, resultados!$A$1:$ZZ$1, 0))</f>
        <v/>
      </c>
      <c r="C633">
        <f>INDEX(resultados!$A$2:$ZZ$929, 627, MATCH($B$3, resultados!$A$1:$ZZ$1, 0))</f>
        <v/>
      </c>
    </row>
    <row r="634">
      <c r="A634">
        <f>INDEX(resultados!$A$2:$ZZ$929, 628, MATCH($B$1, resultados!$A$1:$ZZ$1, 0))</f>
        <v/>
      </c>
      <c r="B634">
        <f>INDEX(resultados!$A$2:$ZZ$929, 628, MATCH($B$2, resultados!$A$1:$ZZ$1, 0))</f>
        <v/>
      </c>
      <c r="C634">
        <f>INDEX(resultados!$A$2:$ZZ$929, 628, MATCH($B$3, resultados!$A$1:$ZZ$1, 0))</f>
        <v/>
      </c>
    </row>
    <row r="635">
      <c r="A635">
        <f>INDEX(resultados!$A$2:$ZZ$929, 629, MATCH($B$1, resultados!$A$1:$ZZ$1, 0))</f>
        <v/>
      </c>
      <c r="B635">
        <f>INDEX(resultados!$A$2:$ZZ$929, 629, MATCH($B$2, resultados!$A$1:$ZZ$1, 0))</f>
        <v/>
      </c>
      <c r="C635">
        <f>INDEX(resultados!$A$2:$ZZ$929, 629, MATCH($B$3, resultados!$A$1:$ZZ$1, 0))</f>
        <v/>
      </c>
    </row>
    <row r="636">
      <c r="A636">
        <f>INDEX(resultados!$A$2:$ZZ$929, 630, MATCH($B$1, resultados!$A$1:$ZZ$1, 0))</f>
        <v/>
      </c>
      <c r="B636">
        <f>INDEX(resultados!$A$2:$ZZ$929, 630, MATCH($B$2, resultados!$A$1:$ZZ$1, 0))</f>
        <v/>
      </c>
      <c r="C636">
        <f>INDEX(resultados!$A$2:$ZZ$929, 630, MATCH($B$3, resultados!$A$1:$ZZ$1, 0))</f>
        <v/>
      </c>
    </row>
    <row r="637">
      <c r="A637">
        <f>INDEX(resultados!$A$2:$ZZ$929, 631, MATCH($B$1, resultados!$A$1:$ZZ$1, 0))</f>
        <v/>
      </c>
      <c r="B637">
        <f>INDEX(resultados!$A$2:$ZZ$929, 631, MATCH($B$2, resultados!$A$1:$ZZ$1, 0))</f>
        <v/>
      </c>
      <c r="C637">
        <f>INDEX(resultados!$A$2:$ZZ$929, 631, MATCH($B$3, resultados!$A$1:$ZZ$1, 0))</f>
        <v/>
      </c>
    </row>
    <row r="638">
      <c r="A638">
        <f>INDEX(resultados!$A$2:$ZZ$929, 632, MATCH($B$1, resultados!$A$1:$ZZ$1, 0))</f>
        <v/>
      </c>
      <c r="B638">
        <f>INDEX(resultados!$A$2:$ZZ$929, 632, MATCH($B$2, resultados!$A$1:$ZZ$1, 0))</f>
        <v/>
      </c>
      <c r="C638">
        <f>INDEX(resultados!$A$2:$ZZ$929, 632, MATCH($B$3, resultados!$A$1:$ZZ$1, 0))</f>
        <v/>
      </c>
    </row>
    <row r="639">
      <c r="A639">
        <f>INDEX(resultados!$A$2:$ZZ$929, 633, MATCH($B$1, resultados!$A$1:$ZZ$1, 0))</f>
        <v/>
      </c>
      <c r="B639">
        <f>INDEX(resultados!$A$2:$ZZ$929, 633, MATCH($B$2, resultados!$A$1:$ZZ$1, 0))</f>
        <v/>
      </c>
      <c r="C639">
        <f>INDEX(resultados!$A$2:$ZZ$929, 633, MATCH($B$3, resultados!$A$1:$ZZ$1, 0))</f>
        <v/>
      </c>
    </row>
    <row r="640">
      <c r="A640">
        <f>INDEX(resultados!$A$2:$ZZ$929, 634, MATCH($B$1, resultados!$A$1:$ZZ$1, 0))</f>
        <v/>
      </c>
      <c r="B640">
        <f>INDEX(resultados!$A$2:$ZZ$929, 634, MATCH($B$2, resultados!$A$1:$ZZ$1, 0))</f>
        <v/>
      </c>
      <c r="C640">
        <f>INDEX(resultados!$A$2:$ZZ$929, 634, MATCH($B$3, resultados!$A$1:$ZZ$1, 0))</f>
        <v/>
      </c>
    </row>
    <row r="641">
      <c r="A641">
        <f>INDEX(resultados!$A$2:$ZZ$929, 635, MATCH($B$1, resultados!$A$1:$ZZ$1, 0))</f>
        <v/>
      </c>
      <c r="B641">
        <f>INDEX(resultados!$A$2:$ZZ$929, 635, MATCH($B$2, resultados!$A$1:$ZZ$1, 0))</f>
        <v/>
      </c>
      <c r="C641">
        <f>INDEX(resultados!$A$2:$ZZ$929, 635, MATCH($B$3, resultados!$A$1:$ZZ$1, 0))</f>
        <v/>
      </c>
    </row>
    <row r="642">
      <c r="A642">
        <f>INDEX(resultados!$A$2:$ZZ$929, 636, MATCH($B$1, resultados!$A$1:$ZZ$1, 0))</f>
        <v/>
      </c>
      <c r="B642">
        <f>INDEX(resultados!$A$2:$ZZ$929, 636, MATCH($B$2, resultados!$A$1:$ZZ$1, 0))</f>
        <v/>
      </c>
      <c r="C642">
        <f>INDEX(resultados!$A$2:$ZZ$929, 636, MATCH($B$3, resultados!$A$1:$ZZ$1, 0))</f>
        <v/>
      </c>
    </row>
    <row r="643">
      <c r="A643">
        <f>INDEX(resultados!$A$2:$ZZ$929, 637, MATCH($B$1, resultados!$A$1:$ZZ$1, 0))</f>
        <v/>
      </c>
      <c r="B643">
        <f>INDEX(resultados!$A$2:$ZZ$929, 637, MATCH($B$2, resultados!$A$1:$ZZ$1, 0))</f>
        <v/>
      </c>
      <c r="C643">
        <f>INDEX(resultados!$A$2:$ZZ$929, 637, MATCH($B$3, resultados!$A$1:$ZZ$1, 0))</f>
        <v/>
      </c>
    </row>
    <row r="644">
      <c r="A644">
        <f>INDEX(resultados!$A$2:$ZZ$929, 638, MATCH($B$1, resultados!$A$1:$ZZ$1, 0))</f>
        <v/>
      </c>
      <c r="B644">
        <f>INDEX(resultados!$A$2:$ZZ$929, 638, MATCH($B$2, resultados!$A$1:$ZZ$1, 0))</f>
        <v/>
      </c>
      <c r="C644">
        <f>INDEX(resultados!$A$2:$ZZ$929, 638, MATCH($B$3, resultados!$A$1:$ZZ$1, 0))</f>
        <v/>
      </c>
    </row>
    <row r="645">
      <c r="A645">
        <f>INDEX(resultados!$A$2:$ZZ$929, 639, MATCH($B$1, resultados!$A$1:$ZZ$1, 0))</f>
        <v/>
      </c>
      <c r="B645">
        <f>INDEX(resultados!$A$2:$ZZ$929, 639, MATCH($B$2, resultados!$A$1:$ZZ$1, 0))</f>
        <v/>
      </c>
      <c r="C645">
        <f>INDEX(resultados!$A$2:$ZZ$929, 639, MATCH($B$3, resultados!$A$1:$ZZ$1, 0))</f>
        <v/>
      </c>
    </row>
    <row r="646">
      <c r="A646">
        <f>INDEX(resultados!$A$2:$ZZ$929, 640, MATCH($B$1, resultados!$A$1:$ZZ$1, 0))</f>
        <v/>
      </c>
      <c r="B646">
        <f>INDEX(resultados!$A$2:$ZZ$929, 640, MATCH($B$2, resultados!$A$1:$ZZ$1, 0))</f>
        <v/>
      </c>
      <c r="C646">
        <f>INDEX(resultados!$A$2:$ZZ$929, 640, MATCH($B$3, resultados!$A$1:$ZZ$1, 0))</f>
        <v/>
      </c>
    </row>
    <row r="647">
      <c r="A647">
        <f>INDEX(resultados!$A$2:$ZZ$929, 641, MATCH($B$1, resultados!$A$1:$ZZ$1, 0))</f>
        <v/>
      </c>
      <c r="B647">
        <f>INDEX(resultados!$A$2:$ZZ$929, 641, MATCH($B$2, resultados!$A$1:$ZZ$1, 0))</f>
        <v/>
      </c>
      <c r="C647">
        <f>INDEX(resultados!$A$2:$ZZ$929, 641, MATCH($B$3, resultados!$A$1:$ZZ$1, 0))</f>
        <v/>
      </c>
    </row>
    <row r="648">
      <c r="A648">
        <f>INDEX(resultados!$A$2:$ZZ$929, 642, MATCH($B$1, resultados!$A$1:$ZZ$1, 0))</f>
        <v/>
      </c>
      <c r="B648">
        <f>INDEX(resultados!$A$2:$ZZ$929, 642, MATCH($B$2, resultados!$A$1:$ZZ$1, 0))</f>
        <v/>
      </c>
      <c r="C648">
        <f>INDEX(resultados!$A$2:$ZZ$929, 642, MATCH($B$3, resultados!$A$1:$ZZ$1, 0))</f>
        <v/>
      </c>
    </row>
    <row r="649">
      <c r="A649">
        <f>INDEX(resultados!$A$2:$ZZ$929, 643, MATCH($B$1, resultados!$A$1:$ZZ$1, 0))</f>
        <v/>
      </c>
      <c r="B649">
        <f>INDEX(resultados!$A$2:$ZZ$929, 643, MATCH($B$2, resultados!$A$1:$ZZ$1, 0))</f>
        <v/>
      </c>
      <c r="C649">
        <f>INDEX(resultados!$A$2:$ZZ$929, 643, MATCH($B$3, resultados!$A$1:$ZZ$1, 0))</f>
        <v/>
      </c>
    </row>
    <row r="650">
      <c r="A650">
        <f>INDEX(resultados!$A$2:$ZZ$929, 644, MATCH($B$1, resultados!$A$1:$ZZ$1, 0))</f>
        <v/>
      </c>
      <c r="B650">
        <f>INDEX(resultados!$A$2:$ZZ$929, 644, MATCH($B$2, resultados!$A$1:$ZZ$1, 0))</f>
        <v/>
      </c>
      <c r="C650">
        <f>INDEX(resultados!$A$2:$ZZ$929, 644, MATCH($B$3, resultados!$A$1:$ZZ$1, 0))</f>
        <v/>
      </c>
    </row>
    <row r="651">
      <c r="A651">
        <f>INDEX(resultados!$A$2:$ZZ$929, 645, MATCH($B$1, resultados!$A$1:$ZZ$1, 0))</f>
        <v/>
      </c>
      <c r="B651">
        <f>INDEX(resultados!$A$2:$ZZ$929, 645, MATCH($B$2, resultados!$A$1:$ZZ$1, 0))</f>
        <v/>
      </c>
      <c r="C651">
        <f>INDEX(resultados!$A$2:$ZZ$929, 645, MATCH($B$3, resultados!$A$1:$ZZ$1, 0))</f>
        <v/>
      </c>
    </row>
    <row r="652">
      <c r="A652">
        <f>INDEX(resultados!$A$2:$ZZ$929, 646, MATCH($B$1, resultados!$A$1:$ZZ$1, 0))</f>
        <v/>
      </c>
      <c r="B652">
        <f>INDEX(resultados!$A$2:$ZZ$929, 646, MATCH($B$2, resultados!$A$1:$ZZ$1, 0))</f>
        <v/>
      </c>
      <c r="C652">
        <f>INDEX(resultados!$A$2:$ZZ$929, 646, MATCH($B$3, resultados!$A$1:$ZZ$1, 0))</f>
        <v/>
      </c>
    </row>
    <row r="653">
      <c r="A653">
        <f>INDEX(resultados!$A$2:$ZZ$929, 647, MATCH($B$1, resultados!$A$1:$ZZ$1, 0))</f>
        <v/>
      </c>
      <c r="B653">
        <f>INDEX(resultados!$A$2:$ZZ$929, 647, MATCH($B$2, resultados!$A$1:$ZZ$1, 0))</f>
        <v/>
      </c>
      <c r="C653">
        <f>INDEX(resultados!$A$2:$ZZ$929, 647, MATCH($B$3, resultados!$A$1:$ZZ$1, 0))</f>
        <v/>
      </c>
    </row>
    <row r="654">
      <c r="A654">
        <f>INDEX(resultados!$A$2:$ZZ$929, 648, MATCH($B$1, resultados!$A$1:$ZZ$1, 0))</f>
        <v/>
      </c>
      <c r="B654">
        <f>INDEX(resultados!$A$2:$ZZ$929, 648, MATCH($B$2, resultados!$A$1:$ZZ$1, 0))</f>
        <v/>
      </c>
      <c r="C654">
        <f>INDEX(resultados!$A$2:$ZZ$929, 648, MATCH($B$3, resultados!$A$1:$ZZ$1, 0))</f>
        <v/>
      </c>
    </row>
    <row r="655">
      <c r="A655">
        <f>INDEX(resultados!$A$2:$ZZ$929, 649, MATCH($B$1, resultados!$A$1:$ZZ$1, 0))</f>
        <v/>
      </c>
      <c r="B655">
        <f>INDEX(resultados!$A$2:$ZZ$929, 649, MATCH($B$2, resultados!$A$1:$ZZ$1, 0))</f>
        <v/>
      </c>
      <c r="C655">
        <f>INDEX(resultados!$A$2:$ZZ$929, 649, MATCH($B$3, resultados!$A$1:$ZZ$1, 0))</f>
        <v/>
      </c>
    </row>
    <row r="656">
      <c r="A656">
        <f>INDEX(resultados!$A$2:$ZZ$929, 650, MATCH($B$1, resultados!$A$1:$ZZ$1, 0))</f>
        <v/>
      </c>
      <c r="B656">
        <f>INDEX(resultados!$A$2:$ZZ$929, 650, MATCH($B$2, resultados!$A$1:$ZZ$1, 0))</f>
        <v/>
      </c>
      <c r="C656">
        <f>INDEX(resultados!$A$2:$ZZ$929, 650, MATCH($B$3, resultados!$A$1:$ZZ$1, 0))</f>
        <v/>
      </c>
    </row>
    <row r="657">
      <c r="A657">
        <f>INDEX(resultados!$A$2:$ZZ$929, 651, MATCH($B$1, resultados!$A$1:$ZZ$1, 0))</f>
        <v/>
      </c>
      <c r="B657">
        <f>INDEX(resultados!$A$2:$ZZ$929, 651, MATCH($B$2, resultados!$A$1:$ZZ$1, 0))</f>
        <v/>
      </c>
      <c r="C657">
        <f>INDEX(resultados!$A$2:$ZZ$929, 651, MATCH($B$3, resultados!$A$1:$ZZ$1, 0))</f>
        <v/>
      </c>
    </row>
    <row r="658">
      <c r="A658">
        <f>INDEX(resultados!$A$2:$ZZ$929, 652, MATCH($B$1, resultados!$A$1:$ZZ$1, 0))</f>
        <v/>
      </c>
      <c r="B658">
        <f>INDEX(resultados!$A$2:$ZZ$929, 652, MATCH($B$2, resultados!$A$1:$ZZ$1, 0))</f>
        <v/>
      </c>
      <c r="C658">
        <f>INDEX(resultados!$A$2:$ZZ$929, 652, MATCH($B$3, resultados!$A$1:$ZZ$1, 0))</f>
        <v/>
      </c>
    </row>
    <row r="659">
      <c r="A659">
        <f>INDEX(resultados!$A$2:$ZZ$929, 653, MATCH($B$1, resultados!$A$1:$ZZ$1, 0))</f>
        <v/>
      </c>
      <c r="B659">
        <f>INDEX(resultados!$A$2:$ZZ$929, 653, MATCH($B$2, resultados!$A$1:$ZZ$1, 0))</f>
        <v/>
      </c>
      <c r="C659">
        <f>INDEX(resultados!$A$2:$ZZ$929, 653, MATCH($B$3, resultados!$A$1:$ZZ$1, 0))</f>
        <v/>
      </c>
    </row>
    <row r="660">
      <c r="A660">
        <f>INDEX(resultados!$A$2:$ZZ$929, 654, MATCH($B$1, resultados!$A$1:$ZZ$1, 0))</f>
        <v/>
      </c>
      <c r="B660">
        <f>INDEX(resultados!$A$2:$ZZ$929, 654, MATCH($B$2, resultados!$A$1:$ZZ$1, 0))</f>
        <v/>
      </c>
      <c r="C660">
        <f>INDEX(resultados!$A$2:$ZZ$929, 654, MATCH($B$3, resultados!$A$1:$ZZ$1, 0))</f>
        <v/>
      </c>
    </row>
    <row r="661">
      <c r="A661">
        <f>INDEX(resultados!$A$2:$ZZ$929, 655, MATCH($B$1, resultados!$A$1:$ZZ$1, 0))</f>
        <v/>
      </c>
      <c r="B661">
        <f>INDEX(resultados!$A$2:$ZZ$929, 655, MATCH($B$2, resultados!$A$1:$ZZ$1, 0))</f>
        <v/>
      </c>
      <c r="C661">
        <f>INDEX(resultados!$A$2:$ZZ$929, 655, MATCH($B$3, resultados!$A$1:$ZZ$1, 0))</f>
        <v/>
      </c>
    </row>
    <row r="662">
      <c r="A662">
        <f>INDEX(resultados!$A$2:$ZZ$929, 656, MATCH($B$1, resultados!$A$1:$ZZ$1, 0))</f>
        <v/>
      </c>
      <c r="B662">
        <f>INDEX(resultados!$A$2:$ZZ$929, 656, MATCH($B$2, resultados!$A$1:$ZZ$1, 0))</f>
        <v/>
      </c>
      <c r="C662">
        <f>INDEX(resultados!$A$2:$ZZ$929, 656, MATCH($B$3, resultados!$A$1:$ZZ$1, 0))</f>
        <v/>
      </c>
    </row>
    <row r="663">
      <c r="A663">
        <f>INDEX(resultados!$A$2:$ZZ$929, 657, MATCH($B$1, resultados!$A$1:$ZZ$1, 0))</f>
        <v/>
      </c>
      <c r="B663">
        <f>INDEX(resultados!$A$2:$ZZ$929, 657, MATCH($B$2, resultados!$A$1:$ZZ$1, 0))</f>
        <v/>
      </c>
      <c r="C663">
        <f>INDEX(resultados!$A$2:$ZZ$929, 657, MATCH($B$3, resultados!$A$1:$ZZ$1, 0))</f>
        <v/>
      </c>
    </row>
    <row r="664">
      <c r="A664">
        <f>INDEX(resultados!$A$2:$ZZ$929, 658, MATCH($B$1, resultados!$A$1:$ZZ$1, 0))</f>
        <v/>
      </c>
      <c r="B664">
        <f>INDEX(resultados!$A$2:$ZZ$929, 658, MATCH($B$2, resultados!$A$1:$ZZ$1, 0))</f>
        <v/>
      </c>
      <c r="C664">
        <f>INDEX(resultados!$A$2:$ZZ$929, 658, MATCH($B$3, resultados!$A$1:$ZZ$1, 0))</f>
        <v/>
      </c>
    </row>
    <row r="665">
      <c r="A665">
        <f>INDEX(resultados!$A$2:$ZZ$929, 659, MATCH($B$1, resultados!$A$1:$ZZ$1, 0))</f>
        <v/>
      </c>
      <c r="B665">
        <f>INDEX(resultados!$A$2:$ZZ$929, 659, MATCH($B$2, resultados!$A$1:$ZZ$1, 0))</f>
        <v/>
      </c>
      <c r="C665">
        <f>INDEX(resultados!$A$2:$ZZ$929, 659, MATCH($B$3, resultados!$A$1:$ZZ$1, 0))</f>
        <v/>
      </c>
    </row>
    <row r="666">
      <c r="A666">
        <f>INDEX(resultados!$A$2:$ZZ$929, 660, MATCH($B$1, resultados!$A$1:$ZZ$1, 0))</f>
        <v/>
      </c>
      <c r="B666">
        <f>INDEX(resultados!$A$2:$ZZ$929, 660, MATCH($B$2, resultados!$A$1:$ZZ$1, 0))</f>
        <v/>
      </c>
      <c r="C666">
        <f>INDEX(resultados!$A$2:$ZZ$929, 660, MATCH($B$3, resultados!$A$1:$ZZ$1, 0))</f>
        <v/>
      </c>
    </row>
    <row r="667">
      <c r="A667">
        <f>INDEX(resultados!$A$2:$ZZ$929, 661, MATCH($B$1, resultados!$A$1:$ZZ$1, 0))</f>
        <v/>
      </c>
      <c r="B667">
        <f>INDEX(resultados!$A$2:$ZZ$929, 661, MATCH($B$2, resultados!$A$1:$ZZ$1, 0))</f>
        <v/>
      </c>
      <c r="C667">
        <f>INDEX(resultados!$A$2:$ZZ$929, 661, MATCH($B$3, resultados!$A$1:$ZZ$1, 0))</f>
        <v/>
      </c>
    </row>
    <row r="668">
      <c r="A668">
        <f>INDEX(resultados!$A$2:$ZZ$929, 662, MATCH($B$1, resultados!$A$1:$ZZ$1, 0))</f>
        <v/>
      </c>
      <c r="B668">
        <f>INDEX(resultados!$A$2:$ZZ$929, 662, MATCH($B$2, resultados!$A$1:$ZZ$1, 0))</f>
        <v/>
      </c>
      <c r="C668">
        <f>INDEX(resultados!$A$2:$ZZ$929, 662, MATCH($B$3, resultados!$A$1:$ZZ$1, 0))</f>
        <v/>
      </c>
    </row>
    <row r="669">
      <c r="A669">
        <f>INDEX(resultados!$A$2:$ZZ$929, 663, MATCH($B$1, resultados!$A$1:$ZZ$1, 0))</f>
        <v/>
      </c>
      <c r="B669">
        <f>INDEX(resultados!$A$2:$ZZ$929, 663, MATCH($B$2, resultados!$A$1:$ZZ$1, 0))</f>
        <v/>
      </c>
      <c r="C669">
        <f>INDEX(resultados!$A$2:$ZZ$929, 663, MATCH($B$3, resultados!$A$1:$ZZ$1, 0))</f>
        <v/>
      </c>
    </row>
    <row r="670">
      <c r="A670">
        <f>INDEX(resultados!$A$2:$ZZ$929, 664, MATCH($B$1, resultados!$A$1:$ZZ$1, 0))</f>
        <v/>
      </c>
      <c r="B670">
        <f>INDEX(resultados!$A$2:$ZZ$929, 664, MATCH($B$2, resultados!$A$1:$ZZ$1, 0))</f>
        <v/>
      </c>
      <c r="C670">
        <f>INDEX(resultados!$A$2:$ZZ$929, 664, MATCH($B$3, resultados!$A$1:$ZZ$1, 0))</f>
        <v/>
      </c>
    </row>
    <row r="671">
      <c r="A671">
        <f>INDEX(resultados!$A$2:$ZZ$929, 665, MATCH($B$1, resultados!$A$1:$ZZ$1, 0))</f>
        <v/>
      </c>
      <c r="B671">
        <f>INDEX(resultados!$A$2:$ZZ$929, 665, MATCH($B$2, resultados!$A$1:$ZZ$1, 0))</f>
        <v/>
      </c>
      <c r="C671">
        <f>INDEX(resultados!$A$2:$ZZ$929, 665, MATCH($B$3, resultados!$A$1:$ZZ$1, 0))</f>
        <v/>
      </c>
    </row>
    <row r="672">
      <c r="A672">
        <f>INDEX(resultados!$A$2:$ZZ$929, 666, MATCH($B$1, resultados!$A$1:$ZZ$1, 0))</f>
        <v/>
      </c>
      <c r="B672">
        <f>INDEX(resultados!$A$2:$ZZ$929, 666, MATCH($B$2, resultados!$A$1:$ZZ$1, 0))</f>
        <v/>
      </c>
      <c r="C672">
        <f>INDEX(resultados!$A$2:$ZZ$929, 666, MATCH($B$3, resultados!$A$1:$ZZ$1, 0))</f>
        <v/>
      </c>
    </row>
    <row r="673">
      <c r="A673">
        <f>INDEX(resultados!$A$2:$ZZ$929, 667, MATCH($B$1, resultados!$A$1:$ZZ$1, 0))</f>
        <v/>
      </c>
      <c r="B673">
        <f>INDEX(resultados!$A$2:$ZZ$929, 667, MATCH($B$2, resultados!$A$1:$ZZ$1, 0))</f>
        <v/>
      </c>
      <c r="C673">
        <f>INDEX(resultados!$A$2:$ZZ$929, 667, MATCH($B$3, resultados!$A$1:$ZZ$1, 0))</f>
        <v/>
      </c>
    </row>
    <row r="674">
      <c r="A674">
        <f>INDEX(resultados!$A$2:$ZZ$929, 668, MATCH($B$1, resultados!$A$1:$ZZ$1, 0))</f>
        <v/>
      </c>
      <c r="B674">
        <f>INDEX(resultados!$A$2:$ZZ$929, 668, MATCH($B$2, resultados!$A$1:$ZZ$1, 0))</f>
        <v/>
      </c>
      <c r="C674">
        <f>INDEX(resultados!$A$2:$ZZ$929, 668, MATCH($B$3, resultados!$A$1:$ZZ$1, 0))</f>
        <v/>
      </c>
    </row>
    <row r="675">
      <c r="A675">
        <f>INDEX(resultados!$A$2:$ZZ$929, 669, MATCH($B$1, resultados!$A$1:$ZZ$1, 0))</f>
        <v/>
      </c>
      <c r="B675">
        <f>INDEX(resultados!$A$2:$ZZ$929, 669, MATCH($B$2, resultados!$A$1:$ZZ$1, 0))</f>
        <v/>
      </c>
      <c r="C675">
        <f>INDEX(resultados!$A$2:$ZZ$929, 669, MATCH($B$3, resultados!$A$1:$ZZ$1, 0))</f>
        <v/>
      </c>
    </row>
    <row r="676">
      <c r="A676">
        <f>INDEX(resultados!$A$2:$ZZ$929, 670, MATCH($B$1, resultados!$A$1:$ZZ$1, 0))</f>
        <v/>
      </c>
      <c r="B676">
        <f>INDEX(resultados!$A$2:$ZZ$929, 670, MATCH($B$2, resultados!$A$1:$ZZ$1, 0))</f>
        <v/>
      </c>
      <c r="C676">
        <f>INDEX(resultados!$A$2:$ZZ$929, 670, MATCH($B$3, resultados!$A$1:$ZZ$1, 0))</f>
        <v/>
      </c>
    </row>
    <row r="677">
      <c r="A677">
        <f>INDEX(resultados!$A$2:$ZZ$929, 671, MATCH($B$1, resultados!$A$1:$ZZ$1, 0))</f>
        <v/>
      </c>
      <c r="B677">
        <f>INDEX(resultados!$A$2:$ZZ$929, 671, MATCH($B$2, resultados!$A$1:$ZZ$1, 0))</f>
        <v/>
      </c>
      <c r="C677">
        <f>INDEX(resultados!$A$2:$ZZ$929, 671, MATCH($B$3, resultados!$A$1:$ZZ$1, 0))</f>
        <v/>
      </c>
    </row>
    <row r="678">
      <c r="A678">
        <f>INDEX(resultados!$A$2:$ZZ$929, 672, MATCH($B$1, resultados!$A$1:$ZZ$1, 0))</f>
        <v/>
      </c>
      <c r="B678">
        <f>INDEX(resultados!$A$2:$ZZ$929, 672, MATCH($B$2, resultados!$A$1:$ZZ$1, 0))</f>
        <v/>
      </c>
      <c r="C678">
        <f>INDEX(resultados!$A$2:$ZZ$929, 672, MATCH($B$3, resultados!$A$1:$ZZ$1, 0))</f>
        <v/>
      </c>
    </row>
    <row r="679">
      <c r="A679">
        <f>INDEX(resultados!$A$2:$ZZ$929, 673, MATCH($B$1, resultados!$A$1:$ZZ$1, 0))</f>
        <v/>
      </c>
      <c r="B679">
        <f>INDEX(resultados!$A$2:$ZZ$929, 673, MATCH($B$2, resultados!$A$1:$ZZ$1, 0))</f>
        <v/>
      </c>
      <c r="C679">
        <f>INDEX(resultados!$A$2:$ZZ$929, 673, MATCH($B$3, resultados!$A$1:$ZZ$1, 0))</f>
        <v/>
      </c>
    </row>
    <row r="680">
      <c r="A680">
        <f>INDEX(resultados!$A$2:$ZZ$929, 674, MATCH($B$1, resultados!$A$1:$ZZ$1, 0))</f>
        <v/>
      </c>
      <c r="B680">
        <f>INDEX(resultados!$A$2:$ZZ$929, 674, MATCH($B$2, resultados!$A$1:$ZZ$1, 0))</f>
        <v/>
      </c>
      <c r="C680">
        <f>INDEX(resultados!$A$2:$ZZ$929, 674, MATCH($B$3, resultados!$A$1:$ZZ$1, 0))</f>
        <v/>
      </c>
    </row>
    <row r="681">
      <c r="A681">
        <f>INDEX(resultados!$A$2:$ZZ$929, 675, MATCH($B$1, resultados!$A$1:$ZZ$1, 0))</f>
        <v/>
      </c>
      <c r="B681">
        <f>INDEX(resultados!$A$2:$ZZ$929, 675, MATCH($B$2, resultados!$A$1:$ZZ$1, 0))</f>
        <v/>
      </c>
      <c r="C681">
        <f>INDEX(resultados!$A$2:$ZZ$929, 675, MATCH($B$3, resultados!$A$1:$ZZ$1, 0))</f>
        <v/>
      </c>
    </row>
    <row r="682">
      <c r="A682">
        <f>INDEX(resultados!$A$2:$ZZ$929, 676, MATCH($B$1, resultados!$A$1:$ZZ$1, 0))</f>
        <v/>
      </c>
      <c r="B682">
        <f>INDEX(resultados!$A$2:$ZZ$929, 676, MATCH($B$2, resultados!$A$1:$ZZ$1, 0))</f>
        <v/>
      </c>
      <c r="C682">
        <f>INDEX(resultados!$A$2:$ZZ$929, 676, MATCH($B$3, resultados!$A$1:$ZZ$1, 0))</f>
        <v/>
      </c>
    </row>
    <row r="683">
      <c r="A683">
        <f>INDEX(resultados!$A$2:$ZZ$929, 677, MATCH($B$1, resultados!$A$1:$ZZ$1, 0))</f>
        <v/>
      </c>
      <c r="B683">
        <f>INDEX(resultados!$A$2:$ZZ$929, 677, MATCH($B$2, resultados!$A$1:$ZZ$1, 0))</f>
        <v/>
      </c>
      <c r="C683">
        <f>INDEX(resultados!$A$2:$ZZ$929, 677, MATCH($B$3, resultados!$A$1:$ZZ$1, 0))</f>
        <v/>
      </c>
    </row>
    <row r="684">
      <c r="A684">
        <f>INDEX(resultados!$A$2:$ZZ$929, 678, MATCH($B$1, resultados!$A$1:$ZZ$1, 0))</f>
        <v/>
      </c>
      <c r="B684">
        <f>INDEX(resultados!$A$2:$ZZ$929, 678, MATCH($B$2, resultados!$A$1:$ZZ$1, 0))</f>
        <v/>
      </c>
      <c r="C684">
        <f>INDEX(resultados!$A$2:$ZZ$929, 678, MATCH($B$3, resultados!$A$1:$ZZ$1, 0))</f>
        <v/>
      </c>
    </row>
    <row r="685">
      <c r="A685">
        <f>INDEX(resultados!$A$2:$ZZ$929, 679, MATCH($B$1, resultados!$A$1:$ZZ$1, 0))</f>
        <v/>
      </c>
      <c r="B685">
        <f>INDEX(resultados!$A$2:$ZZ$929, 679, MATCH($B$2, resultados!$A$1:$ZZ$1, 0))</f>
        <v/>
      </c>
      <c r="C685">
        <f>INDEX(resultados!$A$2:$ZZ$929, 679, MATCH($B$3, resultados!$A$1:$ZZ$1, 0))</f>
        <v/>
      </c>
    </row>
    <row r="686">
      <c r="A686">
        <f>INDEX(resultados!$A$2:$ZZ$929, 680, MATCH($B$1, resultados!$A$1:$ZZ$1, 0))</f>
        <v/>
      </c>
      <c r="B686">
        <f>INDEX(resultados!$A$2:$ZZ$929, 680, MATCH($B$2, resultados!$A$1:$ZZ$1, 0))</f>
        <v/>
      </c>
      <c r="C686">
        <f>INDEX(resultados!$A$2:$ZZ$929, 680, MATCH($B$3, resultados!$A$1:$ZZ$1, 0))</f>
        <v/>
      </c>
    </row>
    <row r="687">
      <c r="A687">
        <f>INDEX(resultados!$A$2:$ZZ$929, 681, MATCH($B$1, resultados!$A$1:$ZZ$1, 0))</f>
        <v/>
      </c>
      <c r="B687">
        <f>INDEX(resultados!$A$2:$ZZ$929, 681, MATCH($B$2, resultados!$A$1:$ZZ$1, 0))</f>
        <v/>
      </c>
      <c r="C687">
        <f>INDEX(resultados!$A$2:$ZZ$929, 681, MATCH($B$3, resultados!$A$1:$ZZ$1, 0))</f>
        <v/>
      </c>
    </row>
    <row r="688">
      <c r="A688">
        <f>INDEX(resultados!$A$2:$ZZ$929, 682, MATCH($B$1, resultados!$A$1:$ZZ$1, 0))</f>
        <v/>
      </c>
      <c r="B688">
        <f>INDEX(resultados!$A$2:$ZZ$929, 682, MATCH($B$2, resultados!$A$1:$ZZ$1, 0))</f>
        <v/>
      </c>
      <c r="C688">
        <f>INDEX(resultados!$A$2:$ZZ$929, 682, MATCH($B$3, resultados!$A$1:$ZZ$1, 0))</f>
        <v/>
      </c>
    </row>
    <row r="689">
      <c r="A689">
        <f>INDEX(resultados!$A$2:$ZZ$929, 683, MATCH($B$1, resultados!$A$1:$ZZ$1, 0))</f>
        <v/>
      </c>
      <c r="B689">
        <f>INDEX(resultados!$A$2:$ZZ$929, 683, MATCH($B$2, resultados!$A$1:$ZZ$1, 0))</f>
        <v/>
      </c>
      <c r="C689">
        <f>INDEX(resultados!$A$2:$ZZ$929, 683, MATCH($B$3, resultados!$A$1:$ZZ$1, 0))</f>
        <v/>
      </c>
    </row>
    <row r="690">
      <c r="A690">
        <f>INDEX(resultados!$A$2:$ZZ$929, 684, MATCH($B$1, resultados!$A$1:$ZZ$1, 0))</f>
        <v/>
      </c>
      <c r="B690">
        <f>INDEX(resultados!$A$2:$ZZ$929, 684, MATCH($B$2, resultados!$A$1:$ZZ$1, 0))</f>
        <v/>
      </c>
      <c r="C690">
        <f>INDEX(resultados!$A$2:$ZZ$929, 684, MATCH($B$3, resultados!$A$1:$ZZ$1, 0))</f>
        <v/>
      </c>
    </row>
    <row r="691">
      <c r="A691">
        <f>INDEX(resultados!$A$2:$ZZ$929, 685, MATCH($B$1, resultados!$A$1:$ZZ$1, 0))</f>
        <v/>
      </c>
      <c r="B691">
        <f>INDEX(resultados!$A$2:$ZZ$929, 685, MATCH($B$2, resultados!$A$1:$ZZ$1, 0))</f>
        <v/>
      </c>
      <c r="C691">
        <f>INDEX(resultados!$A$2:$ZZ$929, 685, MATCH($B$3, resultados!$A$1:$ZZ$1, 0))</f>
        <v/>
      </c>
    </row>
    <row r="692">
      <c r="A692">
        <f>INDEX(resultados!$A$2:$ZZ$929, 686, MATCH($B$1, resultados!$A$1:$ZZ$1, 0))</f>
        <v/>
      </c>
      <c r="B692">
        <f>INDEX(resultados!$A$2:$ZZ$929, 686, MATCH($B$2, resultados!$A$1:$ZZ$1, 0))</f>
        <v/>
      </c>
      <c r="C692">
        <f>INDEX(resultados!$A$2:$ZZ$929, 686, MATCH($B$3, resultados!$A$1:$ZZ$1, 0))</f>
        <v/>
      </c>
    </row>
    <row r="693">
      <c r="A693">
        <f>INDEX(resultados!$A$2:$ZZ$929, 687, MATCH($B$1, resultados!$A$1:$ZZ$1, 0))</f>
        <v/>
      </c>
      <c r="B693">
        <f>INDEX(resultados!$A$2:$ZZ$929, 687, MATCH($B$2, resultados!$A$1:$ZZ$1, 0))</f>
        <v/>
      </c>
      <c r="C693">
        <f>INDEX(resultados!$A$2:$ZZ$929, 687, MATCH($B$3, resultados!$A$1:$ZZ$1, 0))</f>
        <v/>
      </c>
    </row>
    <row r="694">
      <c r="A694">
        <f>INDEX(resultados!$A$2:$ZZ$929, 688, MATCH($B$1, resultados!$A$1:$ZZ$1, 0))</f>
        <v/>
      </c>
      <c r="B694">
        <f>INDEX(resultados!$A$2:$ZZ$929, 688, MATCH($B$2, resultados!$A$1:$ZZ$1, 0))</f>
        <v/>
      </c>
      <c r="C694">
        <f>INDEX(resultados!$A$2:$ZZ$929, 688, MATCH($B$3, resultados!$A$1:$ZZ$1, 0))</f>
        <v/>
      </c>
    </row>
    <row r="695">
      <c r="A695">
        <f>INDEX(resultados!$A$2:$ZZ$929, 689, MATCH($B$1, resultados!$A$1:$ZZ$1, 0))</f>
        <v/>
      </c>
      <c r="B695">
        <f>INDEX(resultados!$A$2:$ZZ$929, 689, MATCH($B$2, resultados!$A$1:$ZZ$1, 0))</f>
        <v/>
      </c>
      <c r="C695">
        <f>INDEX(resultados!$A$2:$ZZ$929, 689, MATCH($B$3, resultados!$A$1:$ZZ$1, 0))</f>
        <v/>
      </c>
    </row>
    <row r="696">
      <c r="A696">
        <f>INDEX(resultados!$A$2:$ZZ$929, 690, MATCH($B$1, resultados!$A$1:$ZZ$1, 0))</f>
        <v/>
      </c>
      <c r="B696">
        <f>INDEX(resultados!$A$2:$ZZ$929, 690, MATCH($B$2, resultados!$A$1:$ZZ$1, 0))</f>
        <v/>
      </c>
      <c r="C696">
        <f>INDEX(resultados!$A$2:$ZZ$929, 690, MATCH($B$3, resultados!$A$1:$ZZ$1, 0))</f>
        <v/>
      </c>
    </row>
    <row r="697">
      <c r="A697">
        <f>INDEX(resultados!$A$2:$ZZ$929, 691, MATCH($B$1, resultados!$A$1:$ZZ$1, 0))</f>
        <v/>
      </c>
      <c r="B697">
        <f>INDEX(resultados!$A$2:$ZZ$929, 691, MATCH($B$2, resultados!$A$1:$ZZ$1, 0))</f>
        <v/>
      </c>
      <c r="C697">
        <f>INDEX(resultados!$A$2:$ZZ$929, 691, MATCH($B$3, resultados!$A$1:$ZZ$1, 0))</f>
        <v/>
      </c>
    </row>
    <row r="698">
      <c r="A698">
        <f>INDEX(resultados!$A$2:$ZZ$929, 692, MATCH($B$1, resultados!$A$1:$ZZ$1, 0))</f>
        <v/>
      </c>
      <c r="B698">
        <f>INDEX(resultados!$A$2:$ZZ$929, 692, MATCH($B$2, resultados!$A$1:$ZZ$1, 0))</f>
        <v/>
      </c>
      <c r="C698">
        <f>INDEX(resultados!$A$2:$ZZ$929, 692, MATCH($B$3, resultados!$A$1:$ZZ$1, 0))</f>
        <v/>
      </c>
    </row>
    <row r="699">
      <c r="A699">
        <f>INDEX(resultados!$A$2:$ZZ$929, 693, MATCH($B$1, resultados!$A$1:$ZZ$1, 0))</f>
        <v/>
      </c>
      <c r="B699">
        <f>INDEX(resultados!$A$2:$ZZ$929, 693, MATCH($B$2, resultados!$A$1:$ZZ$1, 0))</f>
        <v/>
      </c>
      <c r="C699">
        <f>INDEX(resultados!$A$2:$ZZ$929, 693, MATCH($B$3, resultados!$A$1:$ZZ$1, 0))</f>
        <v/>
      </c>
    </row>
    <row r="700">
      <c r="A700">
        <f>INDEX(resultados!$A$2:$ZZ$929, 694, MATCH($B$1, resultados!$A$1:$ZZ$1, 0))</f>
        <v/>
      </c>
      <c r="B700">
        <f>INDEX(resultados!$A$2:$ZZ$929, 694, MATCH($B$2, resultados!$A$1:$ZZ$1, 0))</f>
        <v/>
      </c>
      <c r="C700">
        <f>INDEX(resultados!$A$2:$ZZ$929, 694, MATCH($B$3, resultados!$A$1:$ZZ$1, 0))</f>
        <v/>
      </c>
    </row>
    <row r="701">
      <c r="A701">
        <f>INDEX(resultados!$A$2:$ZZ$929, 695, MATCH($B$1, resultados!$A$1:$ZZ$1, 0))</f>
        <v/>
      </c>
      <c r="B701">
        <f>INDEX(resultados!$A$2:$ZZ$929, 695, MATCH($B$2, resultados!$A$1:$ZZ$1, 0))</f>
        <v/>
      </c>
      <c r="C701">
        <f>INDEX(resultados!$A$2:$ZZ$929, 695, MATCH($B$3, resultados!$A$1:$ZZ$1, 0))</f>
        <v/>
      </c>
    </row>
    <row r="702">
      <c r="A702">
        <f>INDEX(resultados!$A$2:$ZZ$929, 696, MATCH($B$1, resultados!$A$1:$ZZ$1, 0))</f>
        <v/>
      </c>
      <c r="B702">
        <f>INDEX(resultados!$A$2:$ZZ$929, 696, MATCH($B$2, resultados!$A$1:$ZZ$1, 0))</f>
        <v/>
      </c>
      <c r="C702">
        <f>INDEX(resultados!$A$2:$ZZ$929, 696, MATCH($B$3, resultados!$A$1:$ZZ$1, 0))</f>
        <v/>
      </c>
    </row>
    <row r="703">
      <c r="A703">
        <f>INDEX(resultados!$A$2:$ZZ$929, 697, MATCH($B$1, resultados!$A$1:$ZZ$1, 0))</f>
        <v/>
      </c>
      <c r="B703">
        <f>INDEX(resultados!$A$2:$ZZ$929, 697, MATCH($B$2, resultados!$A$1:$ZZ$1, 0))</f>
        <v/>
      </c>
      <c r="C703">
        <f>INDEX(resultados!$A$2:$ZZ$929, 697, MATCH($B$3, resultados!$A$1:$ZZ$1, 0))</f>
        <v/>
      </c>
    </row>
    <row r="704">
      <c r="A704">
        <f>INDEX(resultados!$A$2:$ZZ$929, 698, MATCH($B$1, resultados!$A$1:$ZZ$1, 0))</f>
        <v/>
      </c>
      <c r="B704">
        <f>INDEX(resultados!$A$2:$ZZ$929, 698, MATCH($B$2, resultados!$A$1:$ZZ$1, 0))</f>
        <v/>
      </c>
      <c r="C704">
        <f>INDEX(resultados!$A$2:$ZZ$929, 698, MATCH($B$3, resultados!$A$1:$ZZ$1, 0))</f>
        <v/>
      </c>
    </row>
    <row r="705">
      <c r="A705">
        <f>INDEX(resultados!$A$2:$ZZ$929, 699, MATCH($B$1, resultados!$A$1:$ZZ$1, 0))</f>
        <v/>
      </c>
      <c r="B705">
        <f>INDEX(resultados!$A$2:$ZZ$929, 699, MATCH($B$2, resultados!$A$1:$ZZ$1, 0))</f>
        <v/>
      </c>
      <c r="C705">
        <f>INDEX(resultados!$A$2:$ZZ$929, 699, MATCH($B$3, resultados!$A$1:$ZZ$1, 0))</f>
        <v/>
      </c>
    </row>
    <row r="706">
      <c r="A706">
        <f>INDEX(resultados!$A$2:$ZZ$929, 700, MATCH($B$1, resultados!$A$1:$ZZ$1, 0))</f>
        <v/>
      </c>
      <c r="B706">
        <f>INDEX(resultados!$A$2:$ZZ$929, 700, MATCH($B$2, resultados!$A$1:$ZZ$1, 0))</f>
        <v/>
      </c>
      <c r="C706">
        <f>INDEX(resultados!$A$2:$ZZ$929, 700, MATCH($B$3, resultados!$A$1:$ZZ$1, 0))</f>
        <v/>
      </c>
    </row>
    <row r="707">
      <c r="A707">
        <f>INDEX(resultados!$A$2:$ZZ$929, 701, MATCH($B$1, resultados!$A$1:$ZZ$1, 0))</f>
        <v/>
      </c>
      <c r="B707">
        <f>INDEX(resultados!$A$2:$ZZ$929, 701, MATCH($B$2, resultados!$A$1:$ZZ$1, 0))</f>
        <v/>
      </c>
      <c r="C707">
        <f>INDEX(resultados!$A$2:$ZZ$929, 701, MATCH($B$3, resultados!$A$1:$ZZ$1, 0))</f>
        <v/>
      </c>
    </row>
    <row r="708">
      <c r="A708">
        <f>INDEX(resultados!$A$2:$ZZ$929, 702, MATCH($B$1, resultados!$A$1:$ZZ$1, 0))</f>
        <v/>
      </c>
      <c r="B708">
        <f>INDEX(resultados!$A$2:$ZZ$929, 702, MATCH($B$2, resultados!$A$1:$ZZ$1, 0))</f>
        <v/>
      </c>
      <c r="C708">
        <f>INDEX(resultados!$A$2:$ZZ$929, 702, MATCH($B$3, resultados!$A$1:$ZZ$1, 0))</f>
        <v/>
      </c>
    </row>
    <row r="709">
      <c r="A709">
        <f>INDEX(resultados!$A$2:$ZZ$929, 703, MATCH($B$1, resultados!$A$1:$ZZ$1, 0))</f>
        <v/>
      </c>
      <c r="B709">
        <f>INDEX(resultados!$A$2:$ZZ$929, 703, MATCH($B$2, resultados!$A$1:$ZZ$1, 0))</f>
        <v/>
      </c>
      <c r="C709">
        <f>INDEX(resultados!$A$2:$ZZ$929, 703, MATCH($B$3, resultados!$A$1:$ZZ$1, 0))</f>
        <v/>
      </c>
    </row>
    <row r="710">
      <c r="A710">
        <f>INDEX(resultados!$A$2:$ZZ$929, 704, MATCH($B$1, resultados!$A$1:$ZZ$1, 0))</f>
        <v/>
      </c>
      <c r="B710">
        <f>INDEX(resultados!$A$2:$ZZ$929, 704, MATCH($B$2, resultados!$A$1:$ZZ$1, 0))</f>
        <v/>
      </c>
      <c r="C710">
        <f>INDEX(resultados!$A$2:$ZZ$929, 704, MATCH($B$3, resultados!$A$1:$ZZ$1, 0))</f>
        <v/>
      </c>
    </row>
    <row r="711">
      <c r="A711">
        <f>INDEX(resultados!$A$2:$ZZ$929, 705, MATCH($B$1, resultados!$A$1:$ZZ$1, 0))</f>
        <v/>
      </c>
      <c r="B711">
        <f>INDEX(resultados!$A$2:$ZZ$929, 705, MATCH($B$2, resultados!$A$1:$ZZ$1, 0))</f>
        <v/>
      </c>
      <c r="C711">
        <f>INDEX(resultados!$A$2:$ZZ$929, 705, MATCH($B$3, resultados!$A$1:$ZZ$1, 0))</f>
        <v/>
      </c>
    </row>
    <row r="712">
      <c r="A712">
        <f>INDEX(resultados!$A$2:$ZZ$929, 706, MATCH($B$1, resultados!$A$1:$ZZ$1, 0))</f>
        <v/>
      </c>
      <c r="B712">
        <f>INDEX(resultados!$A$2:$ZZ$929, 706, MATCH($B$2, resultados!$A$1:$ZZ$1, 0))</f>
        <v/>
      </c>
      <c r="C712">
        <f>INDEX(resultados!$A$2:$ZZ$929, 706, MATCH($B$3, resultados!$A$1:$ZZ$1, 0))</f>
        <v/>
      </c>
    </row>
    <row r="713">
      <c r="A713">
        <f>INDEX(resultados!$A$2:$ZZ$929, 707, MATCH($B$1, resultados!$A$1:$ZZ$1, 0))</f>
        <v/>
      </c>
      <c r="B713">
        <f>INDEX(resultados!$A$2:$ZZ$929, 707, MATCH($B$2, resultados!$A$1:$ZZ$1, 0))</f>
        <v/>
      </c>
      <c r="C713">
        <f>INDEX(resultados!$A$2:$ZZ$929, 707, MATCH($B$3, resultados!$A$1:$ZZ$1, 0))</f>
        <v/>
      </c>
    </row>
    <row r="714">
      <c r="A714">
        <f>INDEX(resultados!$A$2:$ZZ$929, 708, MATCH($B$1, resultados!$A$1:$ZZ$1, 0))</f>
        <v/>
      </c>
      <c r="B714">
        <f>INDEX(resultados!$A$2:$ZZ$929, 708, MATCH($B$2, resultados!$A$1:$ZZ$1, 0))</f>
        <v/>
      </c>
      <c r="C714">
        <f>INDEX(resultados!$A$2:$ZZ$929, 708, MATCH($B$3, resultados!$A$1:$ZZ$1, 0))</f>
        <v/>
      </c>
    </row>
    <row r="715">
      <c r="A715">
        <f>INDEX(resultados!$A$2:$ZZ$929, 709, MATCH($B$1, resultados!$A$1:$ZZ$1, 0))</f>
        <v/>
      </c>
      <c r="B715">
        <f>INDEX(resultados!$A$2:$ZZ$929, 709, MATCH($B$2, resultados!$A$1:$ZZ$1, 0))</f>
        <v/>
      </c>
      <c r="C715">
        <f>INDEX(resultados!$A$2:$ZZ$929, 709, MATCH($B$3, resultados!$A$1:$ZZ$1, 0))</f>
        <v/>
      </c>
    </row>
    <row r="716">
      <c r="A716">
        <f>INDEX(resultados!$A$2:$ZZ$929, 710, MATCH($B$1, resultados!$A$1:$ZZ$1, 0))</f>
        <v/>
      </c>
      <c r="B716">
        <f>INDEX(resultados!$A$2:$ZZ$929, 710, MATCH($B$2, resultados!$A$1:$ZZ$1, 0))</f>
        <v/>
      </c>
      <c r="C716">
        <f>INDEX(resultados!$A$2:$ZZ$929, 710, MATCH($B$3, resultados!$A$1:$ZZ$1, 0))</f>
        <v/>
      </c>
    </row>
    <row r="717">
      <c r="A717">
        <f>INDEX(resultados!$A$2:$ZZ$929, 711, MATCH($B$1, resultados!$A$1:$ZZ$1, 0))</f>
        <v/>
      </c>
      <c r="B717">
        <f>INDEX(resultados!$A$2:$ZZ$929, 711, MATCH($B$2, resultados!$A$1:$ZZ$1, 0))</f>
        <v/>
      </c>
      <c r="C717">
        <f>INDEX(resultados!$A$2:$ZZ$929, 711, MATCH($B$3, resultados!$A$1:$ZZ$1, 0))</f>
        <v/>
      </c>
    </row>
    <row r="718">
      <c r="A718">
        <f>INDEX(resultados!$A$2:$ZZ$929, 712, MATCH($B$1, resultados!$A$1:$ZZ$1, 0))</f>
        <v/>
      </c>
      <c r="B718">
        <f>INDEX(resultados!$A$2:$ZZ$929, 712, MATCH($B$2, resultados!$A$1:$ZZ$1, 0))</f>
        <v/>
      </c>
      <c r="C718">
        <f>INDEX(resultados!$A$2:$ZZ$929, 712, MATCH($B$3, resultados!$A$1:$ZZ$1, 0))</f>
        <v/>
      </c>
    </row>
    <row r="719">
      <c r="A719">
        <f>INDEX(resultados!$A$2:$ZZ$929, 713, MATCH($B$1, resultados!$A$1:$ZZ$1, 0))</f>
        <v/>
      </c>
      <c r="B719">
        <f>INDEX(resultados!$A$2:$ZZ$929, 713, MATCH($B$2, resultados!$A$1:$ZZ$1, 0))</f>
        <v/>
      </c>
      <c r="C719">
        <f>INDEX(resultados!$A$2:$ZZ$929, 713, MATCH($B$3, resultados!$A$1:$ZZ$1, 0))</f>
        <v/>
      </c>
    </row>
    <row r="720">
      <c r="A720">
        <f>INDEX(resultados!$A$2:$ZZ$929, 714, MATCH($B$1, resultados!$A$1:$ZZ$1, 0))</f>
        <v/>
      </c>
      <c r="B720">
        <f>INDEX(resultados!$A$2:$ZZ$929, 714, MATCH($B$2, resultados!$A$1:$ZZ$1, 0))</f>
        <v/>
      </c>
      <c r="C720">
        <f>INDEX(resultados!$A$2:$ZZ$929, 714, MATCH($B$3, resultados!$A$1:$ZZ$1, 0))</f>
        <v/>
      </c>
    </row>
    <row r="721">
      <c r="A721">
        <f>INDEX(resultados!$A$2:$ZZ$929, 715, MATCH($B$1, resultados!$A$1:$ZZ$1, 0))</f>
        <v/>
      </c>
      <c r="B721">
        <f>INDEX(resultados!$A$2:$ZZ$929, 715, MATCH($B$2, resultados!$A$1:$ZZ$1, 0))</f>
        <v/>
      </c>
      <c r="C721">
        <f>INDEX(resultados!$A$2:$ZZ$929, 715, MATCH($B$3, resultados!$A$1:$ZZ$1, 0))</f>
        <v/>
      </c>
    </row>
    <row r="722">
      <c r="A722">
        <f>INDEX(resultados!$A$2:$ZZ$929, 716, MATCH($B$1, resultados!$A$1:$ZZ$1, 0))</f>
        <v/>
      </c>
      <c r="B722">
        <f>INDEX(resultados!$A$2:$ZZ$929, 716, MATCH($B$2, resultados!$A$1:$ZZ$1, 0))</f>
        <v/>
      </c>
      <c r="C722">
        <f>INDEX(resultados!$A$2:$ZZ$929, 716, MATCH($B$3, resultados!$A$1:$ZZ$1, 0))</f>
        <v/>
      </c>
    </row>
    <row r="723">
      <c r="A723">
        <f>INDEX(resultados!$A$2:$ZZ$929, 717, MATCH($B$1, resultados!$A$1:$ZZ$1, 0))</f>
        <v/>
      </c>
      <c r="B723">
        <f>INDEX(resultados!$A$2:$ZZ$929, 717, MATCH($B$2, resultados!$A$1:$ZZ$1, 0))</f>
        <v/>
      </c>
      <c r="C723">
        <f>INDEX(resultados!$A$2:$ZZ$929, 717, MATCH($B$3, resultados!$A$1:$ZZ$1, 0))</f>
        <v/>
      </c>
    </row>
    <row r="724">
      <c r="A724">
        <f>INDEX(resultados!$A$2:$ZZ$929, 718, MATCH($B$1, resultados!$A$1:$ZZ$1, 0))</f>
        <v/>
      </c>
      <c r="B724">
        <f>INDEX(resultados!$A$2:$ZZ$929, 718, MATCH($B$2, resultados!$A$1:$ZZ$1, 0))</f>
        <v/>
      </c>
      <c r="C724">
        <f>INDEX(resultados!$A$2:$ZZ$929, 718, MATCH($B$3, resultados!$A$1:$ZZ$1, 0))</f>
        <v/>
      </c>
    </row>
    <row r="725">
      <c r="A725">
        <f>INDEX(resultados!$A$2:$ZZ$929, 719, MATCH($B$1, resultados!$A$1:$ZZ$1, 0))</f>
        <v/>
      </c>
      <c r="B725">
        <f>INDEX(resultados!$A$2:$ZZ$929, 719, MATCH($B$2, resultados!$A$1:$ZZ$1, 0))</f>
        <v/>
      </c>
      <c r="C725">
        <f>INDEX(resultados!$A$2:$ZZ$929, 719, MATCH($B$3, resultados!$A$1:$ZZ$1, 0))</f>
        <v/>
      </c>
    </row>
    <row r="726">
      <c r="A726">
        <f>INDEX(resultados!$A$2:$ZZ$929, 720, MATCH($B$1, resultados!$A$1:$ZZ$1, 0))</f>
        <v/>
      </c>
      <c r="B726">
        <f>INDEX(resultados!$A$2:$ZZ$929, 720, MATCH($B$2, resultados!$A$1:$ZZ$1, 0))</f>
        <v/>
      </c>
      <c r="C726">
        <f>INDEX(resultados!$A$2:$ZZ$929, 720, MATCH($B$3, resultados!$A$1:$ZZ$1, 0))</f>
        <v/>
      </c>
    </row>
    <row r="727">
      <c r="A727">
        <f>INDEX(resultados!$A$2:$ZZ$929, 721, MATCH($B$1, resultados!$A$1:$ZZ$1, 0))</f>
        <v/>
      </c>
      <c r="B727">
        <f>INDEX(resultados!$A$2:$ZZ$929, 721, MATCH($B$2, resultados!$A$1:$ZZ$1, 0))</f>
        <v/>
      </c>
      <c r="C727">
        <f>INDEX(resultados!$A$2:$ZZ$929, 721, MATCH($B$3, resultados!$A$1:$ZZ$1, 0))</f>
        <v/>
      </c>
    </row>
    <row r="728">
      <c r="A728">
        <f>INDEX(resultados!$A$2:$ZZ$929, 722, MATCH($B$1, resultados!$A$1:$ZZ$1, 0))</f>
        <v/>
      </c>
      <c r="B728">
        <f>INDEX(resultados!$A$2:$ZZ$929, 722, MATCH($B$2, resultados!$A$1:$ZZ$1, 0))</f>
        <v/>
      </c>
      <c r="C728">
        <f>INDEX(resultados!$A$2:$ZZ$929, 722, MATCH($B$3, resultados!$A$1:$ZZ$1, 0))</f>
        <v/>
      </c>
    </row>
    <row r="729">
      <c r="A729">
        <f>INDEX(resultados!$A$2:$ZZ$929, 723, MATCH($B$1, resultados!$A$1:$ZZ$1, 0))</f>
        <v/>
      </c>
      <c r="B729">
        <f>INDEX(resultados!$A$2:$ZZ$929, 723, MATCH($B$2, resultados!$A$1:$ZZ$1, 0))</f>
        <v/>
      </c>
      <c r="C729">
        <f>INDEX(resultados!$A$2:$ZZ$929, 723, MATCH($B$3, resultados!$A$1:$ZZ$1, 0))</f>
        <v/>
      </c>
    </row>
    <row r="730">
      <c r="A730">
        <f>INDEX(resultados!$A$2:$ZZ$929, 724, MATCH($B$1, resultados!$A$1:$ZZ$1, 0))</f>
        <v/>
      </c>
      <c r="B730">
        <f>INDEX(resultados!$A$2:$ZZ$929, 724, MATCH($B$2, resultados!$A$1:$ZZ$1, 0))</f>
        <v/>
      </c>
      <c r="C730">
        <f>INDEX(resultados!$A$2:$ZZ$929, 724, MATCH($B$3, resultados!$A$1:$ZZ$1, 0))</f>
        <v/>
      </c>
    </row>
    <row r="731">
      <c r="A731">
        <f>INDEX(resultados!$A$2:$ZZ$929, 725, MATCH($B$1, resultados!$A$1:$ZZ$1, 0))</f>
        <v/>
      </c>
      <c r="B731">
        <f>INDEX(resultados!$A$2:$ZZ$929, 725, MATCH($B$2, resultados!$A$1:$ZZ$1, 0))</f>
        <v/>
      </c>
      <c r="C731">
        <f>INDEX(resultados!$A$2:$ZZ$929, 725, MATCH($B$3, resultados!$A$1:$ZZ$1, 0))</f>
        <v/>
      </c>
    </row>
    <row r="732">
      <c r="A732">
        <f>INDEX(resultados!$A$2:$ZZ$929, 726, MATCH($B$1, resultados!$A$1:$ZZ$1, 0))</f>
        <v/>
      </c>
      <c r="B732">
        <f>INDEX(resultados!$A$2:$ZZ$929, 726, MATCH($B$2, resultados!$A$1:$ZZ$1, 0))</f>
        <v/>
      </c>
      <c r="C732">
        <f>INDEX(resultados!$A$2:$ZZ$929, 726, MATCH($B$3, resultados!$A$1:$ZZ$1, 0))</f>
        <v/>
      </c>
    </row>
    <row r="733">
      <c r="A733">
        <f>INDEX(resultados!$A$2:$ZZ$929, 727, MATCH($B$1, resultados!$A$1:$ZZ$1, 0))</f>
        <v/>
      </c>
      <c r="B733">
        <f>INDEX(resultados!$A$2:$ZZ$929, 727, MATCH($B$2, resultados!$A$1:$ZZ$1, 0))</f>
        <v/>
      </c>
      <c r="C733">
        <f>INDEX(resultados!$A$2:$ZZ$929, 727, MATCH($B$3, resultados!$A$1:$ZZ$1, 0))</f>
        <v/>
      </c>
    </row>
    <row r="734">
      <c r="A734">
        <f>INDEX(resultados!$A$2:$ZZ$929, 728, MATCH($B$1, resultados!$A$1:$ZZ$1, 0))</f>
        <v/>
      </c>
      <c r="B734">
        <f>INDEX(resultados!$A$2:$ZZ$929, 728, MATCH($B$2, resultados!$A$1:$ZZ$1, 0))</f>
        <v/>
      </c>
      <c r="C734">
        <f>INDEX(resultados!$A$2:$ZZ$929, 728, MATCH($B$3, resultados!$A$1:$ZZ$1, 0))</f>
        <v/>
      </c>
    </row>
    <row r="735">
      <c r="A735">
        <f>INDEX(resultados!$A$2:$ZZ$929, 729, MATCH($B$1, resultados!$A$1:$ZZ$1, 0))</f>
        <v/>
      </c>
      <c r="B735">
        <f>INDEX(resultados!$A$2:$ZZ$929, 729, MATCH($B$2, resultados!$A$1:$ZZ$1, 0))</f>
        <v/>
      </c>
      <c r="C735">
        <f>INDEX(resultados!$A$2:$ZZ$929, 729, MATCH($B$3, resultados!$A$1:$ZZ$1, 0))</f>
        <v/>
      </c>
    </row>
    <row r="736">
      <c r="A736">
        <f>INDEX(resultados!$A$2:$ZZ$929, 730, MATCH($B$1, resultados!$A$1:$ZZ$1, 0))</f>
        <v/>
      </c>
      <c r="B736">
        <f>INDEX(resultados!$A$2:$ZZ$929, 730, MATCH($B$2, resultados!$A$1:$ZZ$1, 0))</f>
        <v/>
      </c>
      <c r="C736">
        <f>INDEX(resultados!$A$2:$ZZ$929, 730, MATCH($B$3, resultados!$A$1:$ZZ$1, 0))</f>
        <v/>
      </c>
    </row>
    <row r="737">
      <c r="A737">
        <f>INDEX(resultados!$A$2:$ZZ$929, 731, MATCH($B$1, resultados!$A$1:$ZZ$1, 0))</f>
        <v/>
      </c>
      <c r="B737">
        <f>INDEX(resultados!$A$2:$ZZ$929, 731, MATCH($B$2, resultados!$A$1:$ZZ$1, 0))</f>
        <v/>
      </c>
      <c r="C737">
        <f>INDEX(resultados!$A$2:$ZZ$929, 731, MATCH($B$3, resultados!$A$1:$ZZ$1, 0))</f>
        <v/>
      </c>
    </row>
    <row r="738">
      <c r="A738">
        <f>INDEX(resultados!$A$2:$ZZ$929, 732, MATCH($B$1, resultados!$A$1:$ZZ$1, 0))</f>
        <v/>
      </c>
      <c r="B738">
        <f>INDEX(resultados!$A$2:$ZZ$929, 732, MATCH($B$2, resultados!$A$1:$ZZ$1, 0))</f>
        <v/>
      </c>
      <c r="C738">
        <f>INDEX(resultados!$A$2:$ZZ$929, 732, MATCH($B$3, resultados!$A$1:$ZZ$1, 0))</f>
        <v/>
      </c>
    </row>
    <row r="739">
      <c r="A739">
        <f>INDEX(resultados!$A$2:$ZZ$929, 733, MATCH($B$1, resultados!$A$1:$ZZ$1, 0))</f>
        <v/>
      </c>
      <c r="B739">
        <f>INDEX(resultados!$A$2:$ZZ$929, 733, MATCH($B$2, resultados!$A$1:$ZZ$1, 0))</f>
        <v/>
      </c>
      <c r="C739">
        <f>INDEX(resultados!$A$2:$ZZ$929, 733, MATCH($B$3, resultados!$A$1:$ZZ$1, 0))</f>
        <v/>
      </c>
    </row>
    <row r="740">
      <c r="A740">
        <f>INDEX(resultados!$A$2:$ZZ$929, 734, MATCH($B$1, resultados!$A$1:$ZZ$1, 0))</f>
        <v/>
      </c>
      <c r="B740">
        <f>INDEX(resultados!$A$2:$ZZ$929, 734, MATCH($B$2, resultados!$A$1:$ZZ$1, 0))</f>
        <v/>
      </c>
      <c r="C740">
        <f>INDEX(resultados!$A$2:$ZZ$929, 734, MATCH($B$3, resultados!$A$1:$ZZ$1, 0))</f>
        <v/>
      </c>
    </row>
    <row r="741">
      <c r="A741">
        <f>INDEX(resultados!$A$2:$ZZ$929, 735, MATCH($B$1, resultados!$A$1:$ZZ$1, 0))</f>
        <v/>
      </c>
      <c r="B741">
        <f>INDEX(resultados!$A$2:$ZZ$929, 735, MATCH($B$2, resultados!$A$1:$ZZ$1, 0))</f>
        <v/>
      </c>
      <c r="C741">
        <f>INDEX(resultados!$A$2:$ZZ$929, 735, MATCH($B$3, resultados!$A$1:$ZZ$1, 0))</f>
        <v/>
      </c>
    </row>
    <row r="742">
      <c r="A742">
        <f>INDEX(resultados!$A$2:$ZZ$929, 736, MATCH($B$1, resultados!$A$1:$ZZ$1, 0))</f>
        <v/>
      </c>
      <c r="B742">
        <f>INDEX(resultados!$A$2:$ZZ$929, 736, MATCH($B$2, resultados!$A$1:$ZZ$1, 0))</f>
        <v/>
      </c>
      <c r="C742">
        <f>INDEX(resultados!$A$2:$ZZ$929, 736, MATCH($B$3, resultados!$A$1:$ZZ$1, 0))</f>
        <v/>
      </c>
    </row>
    <row r="743">
      <c r="A743">
        <f>INDEX(resultados!$A$2:$ZZ$929, 737, MATCH($B$1, resultados!$A$1:$ZZ$1, 0))</f>
        <v/>
      </c>
      <c r="B743">
        <f>INDEX(resultados!$A$2:$ZZ$929, 737, MATCH($B$2, resultados!$A$1:$ZZ$1, 0))</f>
        <v/>
      </c>
      <c r="C743">
        <f>INDEX(resultados!$A$2:$ZZ$929, 737, MATCH($B$3, resultados!$A$1:$ZZ$1, 0))</f>
        <v/>
      </c>
    </row>
    <row r="744">
      <c r="A744">
        <f>INDEX(resultados!$A$2:$ZZ$929, 738, MATCH($B$1, resultados!$A$1:$ZZ$1, 0))</f>
        <v/>
      </c>
      <c r="B744">
        <f>INDEX(resultados!$A$2:$ZZ$929, 738, MATCH($B$2, resultados!$A$1:$ZZ$1, 0))</f>
        <v/>
      </c>
      <c r="C744">
        <f>INDEX(resultados!$A$2:$ZZ$929, 738, MATCH($B$3, resultados!$A$1:$ZZ$1, 0))</f>
        <v/>
      </c>
    </row>
    <row r="745">
      <c r="A745">
        <f>INDEX(resultados!$A$2:$ZZ$929, 739, MATCH($B$1, resultados!$A$1:$ZZ$1, 0))</f>
        <v/>
      </c>
      <c r="B745">
        <f>INDEX(resultados!$A$2:$ZZ$929, 739, MATCH($B$2, resultados!$A$1:$ZZ$1, 0))</f>
        <v/>
      </c>
      <c r="C745">
        <f>INDEX(resultados!$A$2:$ZZ$929, 739, MATCH($B$3, resultados!$A$1:$ZZ$1, 0))</f>
        <v/>
      </c>
    </row>
    <row r="746">
      <c r="A746">
        <f>INDEX(resultados!$A$2:$ZZ$929, 740, MATCH($B$1, resultados!$A$1:$ZZ$1, 0))</f>
        <v/>
      </c>
      <c r="B746">
        <f>INDEX(resultados!$A$2:$ZZ$929, 740, MATCH($B$2, resultados!$A$1:$ZZ$1, 0))</f>
        <v/>
      </c>
      <c r="C746">
        <f>INDEX(resultados!$A$2:$ZZ$929, 740, MATCH($B$3, resultados!$A$1:$ZZ$1, 0))</f>
        <v/>
      </c>
    </row>
    <row r="747">
      <c r="A747">
        <f>INDEX(resultados!$A$2:$ZZ$929, 741, MATCH($B$1, resultados!$A$1:$ZZ$1, 0))</f>
        <v/>
      </c>
      <c r="B747">
        <f>INDEX(resultados!$A$2:$ZZ$929, 741, MATCH($B$2, resultados!$A$1:$ZZ$1, 0))</f>
        <v/>
      </c>
      <c r="C747">
        <f>INDEX(resultados!$A$2:$ZZ$929, 741, MATCH($B$3, resultados!$A$1:$ZZ$1, 0))</f>
        <v/>
      </c>
    </row>
    <row r="748">
      <c r="A748">
        <f>INDEX(resultados!$A$2:$ZZ$929, 742, MATCH($B$1, resultados!$A$1:$ZZ$1, 0))</f>
        <v/>
      </c>
      <c r="B748">
        <f>INDEX(resultados!$A$2:$ZZ$929, 742, MATCH($B$2, resultados!$A$1:$ZZ$1, 0))</f>
        <v/>
      </c>
      <c r="C748">
        <f>INDEX(resultados!$A$2:$ZZ$929, 742, MATCH($B$3, resultados!$A$1:$ZZ$1, 0))</f>
        <v/>
      </c>
    </row>
    <row r="749">
      <c r="A749">
        <f>INDEX(resultados!$A$2:$ZZ$929, 743, MATCH($B$1, resultados!$A$1:$ZZ$1, 0))</f>
        <v/>
      </c>
      <c r="B749">
        <f>INDEX(resultados!$A$2:$ZZ$929, 743, MATCH($B$2, resultados!$A$1:$ZZ$1, 0))</f>
        <v/>
      </c>
      <c r="C749">
        <f>INDEX(resultados!$A$2:$ZZ$929, 743, MATCH($B$3, resultados!$A$1:$ZZ$1, 0))</f>
        <v/>
      </c>
    </row>
    <row r="750">
      <c r="A750">
        <f>INDEX(resultados!$A$2:$ZZ$929, 744, MATCH($B$1, resultados!$A$1:$ZZ$1, 0))</f>
        <v/>
      </c>
      <c r="B750">
        <f>INDEX(resultados!$A$2:$ZZ$929, 744, MATCH($B$2, resultados!$A$1:$ZZ$1, 0))</f>
        <v/>
      </c>
      <c r="C750">
        <f>INDEX(resultados!$A$2:$ZZ$929, 744, MATCH($B$3, resultados!$A$1:$ZZ$1, 0))</f>
        <v/>
      </c>
    </row>
    <row r="751">
      <c r="A751">
        <f>INDEX(resultados!$A$2:$ZZ$929, 745, MATCH($B$1, resultados!$A$1:$ZZ$1, 0))</f>
        <v/>
      </c>
      <c r="B751">
        <f>INDEX(resultados!$A$2:$ZZ$929, 745, MATCH($B$2, resultados!$A$1:$ZZ$1, 0))</f>
        <v/>
      </c>
      <c r="C751">
        <f>INDEX(resultados!$A$2:$ZZ$929, 745, MATCH($B$3, resultados!$A$1:$ZZ$1, 0))</f>
        <v/>
      </c>
    </row>
    <row r="752">
      <c r="A752">
        <f>INDEX(resultados!$A$2:$ZZ$929, 746, MATCH($B$1, resultados!$A$1:$ZZ$1, 0))</f>
        <v/>
      </c>
      <c r="B752">
        <f>INDEX(resultados!$A$2:$ZZ$929, 746, MATCH($B$2, resultados!$A$1:$ZZ$1, 0))</f>
        <v/>
      </c>
      <c r="C752">
        <f>INDEX(resultados!$A$2:$ZZ$929, 746, MATCH($B$3, resultados!$A$1:$ZZ$1, 0))</f>
        <v/>
      </c>
    </row>
    <row r="753">
      <c r="A753">
        <f>INDEX(resultados!$A$2:$ZZ$929, 747, MATCH($B$1, resultados!$A$1:$ZZ$1, 0))</f>
        <v/>
      </c>
      <c r="B753">
        <f>INDEX(resultados!$A$2:$ZZ$929, 747, MATCH($B$2, resultados!$A$1:$ZZ$1, 0))</f>
        <v/>
      </c>
      <c r="C753">
        <f>INDEX(resultados!$A$2:$ZZ$929, 747, MATCH($B$3, resultados!$A$1:$ZZ$1, 0))</f>
        <v/>
      </c>
    </row>
    <row r="754">
      <c r="A754">
        <f>INDEX(resultados!$A$2:$ZZ$929, 748, MATCH($B$1, resultados!$A$1:$ZZ$1, 0))</f>
        <v/>
      </c>
      <c r="B754">
        <f>INDEX(resultados!$A$2:$ZZ$929, 748, MATCH($B$2, resultados!$A$1:$ZZ$1, 0))</f>
        <v/>
      </c>
      <c r="C754">
        <f>INDEX(resultados!$A$2:$ZZ$929, 748, MATCH($B$3, resultados!$A$1:$ZZ$1, 0))</f>
        <v/>
      </c>
    </row>
    <row r="755">
      <c r="A755">
        <f>INDEX(resultados!$A$2:$ZZ$929, 749, MATCH($B$1, resultados!$A$1:$ZZ$1, 0))</f>
        <v/>
      </c>
      <c r="B755">
        <f>INDEX(resultados!$A$2:$ZZ$929, 749, MATCH($B$2, resultados!$A$1:$ZZ$1, 0))</f>
        <v/>
      </c>
      <c r="C755">
        <f>INDEX(resultados!$A$2:$ZZ$929, 749, MATCH($B$3, resultados!$A$1:$ZZ$1, 0))</f>
        <v/>
      </c>
    </row>
    <row r="756">
      <c r="A756">
        <f>INDEX(resultados!$A$2:$ZZ$929, 750, MATCH($B$1, resultados!$A$1:$ZZ$1, 0))</f>
        <v/>
      </c>
      <c r="B756">
        <f>INDEX(resultados!$A$2:$ZZ$929, 750, MATCH($B$2, resultados!$A$1:$ZZ$1, 0))</f>
        <v/>
      </c>
      <c r="C756">
        <f>INDEX(resultados!$A$2:$ZZ$929, 750, MATCH($B$3, resultados!$A$1:$ZZ$1, 0))</f>
        <v/>
      </c>
    </row>
    <row r="757">
      <c r="A757">
        <f>INDEX(resultados!$A$2:$ZZ$929, 751, MATCH($B$1, resultados!$A$1:$ZZ$1, 0))</f>
        <v/>
      </c>
      <c r="B757">
        <f>INDEX(resultados!$A$2:$ZZ$929, 751, MATCH($B$2, resultados!$A$1:$ZZ$1, 0))</f>
        <v/>
      </c>
      <c r="C757">
        <f>INDEX(resultados!$A$2:$ZZ$929, 751, MATCH($B$3, resultados!$A$1:$ZZ$1, 0))</f>
        <v/>
      </c>
    </row>
    <row r="758">
      <c r="A758">
        <f>INDEX(resultados!$A$2:$ZZ$929, 752, MATCH($B$1, resultados!$A$1:$ZZ$1, 0))</f>
        <v/>
      </c>
      <c r="B758">
        <f>INDEX(resultados!$A$2:$ZZ$929, 752, MATCH($B$2, resultados!$A$1:$ZZ$1, 0))</f>
        <v/>
      </c>
      <c r="C758">
        <f>INDEX(resultados!$A$2:$ZZ$929, 752, MATCH($B$3, resultados!$A$1:$ZZ$1, 0))</f>
        <v/>
      </c>
    </row>
    <row r="759">
      <c r="A759">
        <f>INDEX(resultados!$A$2:$ZZ$929, 753, MATCH($B$1, resultados!$A$1:$ZZ$1, 0))</f>
        <v/>
      </c>
      <c r="B759">
        <f>INDEX(resultados!$A$2:$ZZ$929, 753, MATCH($B$2, resultados!$A$1:$ZZ$1, 0))</f>
        <v/>
      </c>
      <c r="C759">
        <f>INDEX(resultados!$A$2:$ZZ$929, 753, MATCH($B$3, resultados!$A$1:$ZZ$1, 0))</f>
        <v/>
      </c>
    </row>
    <row r="760">
      <c r="A760">
        <f>INDEX(resultados!$A$2:$ZZ$929, 754, MATCH($B$1, resultados!$A$1:$ZZ$1, 0))</f>
        <v/>
      </c>
      <c r="B760">
        <f>INDEX(resultados!$A$2:$ZZ$929, 754, MATCH($B$2, resultados!$A$1:$ZZ$1, 0))</f>
        <v/>
      </c>
      <c r="C760">
        <f>INDEX(resultados!$A$2:$ZZ$929, 754, MATCH($B$3, resultados!$A$1:$ZZ$1, 0))</f>
        <v/>
      </c>
    </row>
    <row r="761">
      <c r="A761">
        <f>INDEX(resultados!$A$2:$ZZ$929, 755, MATCH($B$1, resultados!$A$1:$ZZ$1, 0))</f>
        <v/>
      </c>
      <c r="B761">
        <f>INDEX(resultados!$A$2:$ZZ$929, 755, MATCH($B$2, resultados!$A$1:$ZZ$1, 0))</f>
        <v/>
      </c>
      <c r="C761">
        <f>INDEX(resultados!$A$2:$ZZ$929, 755, MATCH($B$3, resultados!$A$1:$ZZ$1, 0))</f>
        <v/>
      </c>
    </row>
    <row r="762">
      <c r="A762">
        <f>INDEX(resultados!$A$2:$ZZ$929, 756, MATCH($B$1, resultados!$A$1:$ZZ$1, 0))</f>
        <v/>
      </c>
      <c r="B762">
        <f>INDEX(resultados!$A$2:$ZZ$929, 756, MATCH($B$2, resultados!$A$1:$ZZ$1, 0))</f>
        <v/>
      </c>
      <c r="C762">
        <f>INDEX(resultados!$A$2:$ZZ$929, 756, MATCH($B$3, resultados!$A$1:$ZZ$1, 0))</f>
        <v/>
      </c>
    </row>
    <row r="763">
      <c r="A763">
        <f>INDEX(resultados!$A$2:$ZZ$929, 757, MATCH($B$1, resultados!$A$1:$ZZ$1, 0))</f>
        <v/>
      </c>
      <c r="B763">
        <f>INDEX(resultados!$A$2:$ZZ$929, 757, MATCH($B$2, resultados!$A$1:$ZZ$1, 0))</f>
        <v/>
      </c>
      <c r="C763">
        <f>INDEX(resultados!$A$2:$ZZ$929, 757, MATCH($B$3, resultados!$A$1:$ZZ$1, 0))</f>
        <v/>
      </c>
    </row>
    <row r="764">
      <c r="A764">
        <f>INDEX(resultados!$A$2:$ZZ$929, 758, MATCH($B$1, resultados!$A$1:$ZZ$1, 0))</f>
        <v/>
      </c>
      <c r="B764">
        <f>INDEX(resultados!$A$2:$ZZ$929, 758, MATCH($B$2, resultados!$A$1:$ZZ$1, 0))</f>
        <v/>
      </c>
      <c r="C764">
        <f>INDEX(resultados!$A$2:$ZZ$929, 758, MATCH($B$3, resultados!$A$1:$ZZ$1, 0))</f>
        <v/>
      </c>
    </row>
    <row r="765">
      <c r="A765">
        <f>INDEX(resultados!$A$2:$ZZ$929, 759, MATCH($B$1, resultados!$A$1:$ZZ$1, 0))</f>
        <v/>
      </c>
      <c r="B765">
        <f>INDEX(resultados!$A$2:$ZZ$929, 759, MATCH($B$2, resultados!$A$1:$ZZ$1, 0))</f>
        <v/>
      </c>
      <c r="C765">
        <f>INDEX(resultados!$A$2:$ZZ$929, 759, MATCH($B$3, resultados!$A$1:$ZZ$1, 0))</f>
        <v/>
      </c>
    </row>
    <row r="766">
      <c r="A766">
        <f>INDEX(resultados!$A$2:$ZZ$929, 760, MATCH($B$1, resultados!$A$1:$ZZ$1, 0))</f>
        <v/>
      </c>
      <c r="B766">
        <f>INDEX(resultados!$A$2:$ZZ$929, 760, MATCH($B$2, resultados!$A$1:$ZZ$1, 0))</f>
        <v/>
      </c>
      <c r="C766">
        <f>INDEX(resultados!$A$2:$ZZ$929, 760, MATCH($B$3, resultados!$A$1:$ZZ$1, 0))</f>
        <v/>
      </c>
    </row>
    <row r="767">
      <c r="A767">
        <f>INDEX(resultados!$A$2:$ZZ$929, 761, MATCH($B$1, resultados!$A$1:$ZZ$1, 0))</f>
        <v/>
      </c>
      <c r="B767">
        <f>INDEX(resultados!$A$2:$ZZ$929, 761, MATCH($B$2, resultados!$A$1:$ZZ$1, 0))</f>
        <v/>
      </c>
      <c r="C767">
        <f>INDEX(resultados!$A$2:$ZZ$929, 761, MATCH($B$3, resultados!$A$1:$ZZ$1, 0))</f>
        <v/>
      </c>
    </row>
    <row r="768">
      <c r="A768">
        <f>INDEX(resultados!$A$2:$ZZ$929, 762, MATCH($B$1, resultados!$A$1:$ZZ$1, 0))</f>
        <v/>
      </c>
      <c r="B768">
        <f>INDEX(resultados!$A$2:$ZZ$929, 762, MATCH($B$2, resultados!$A$1:$ZZ$1, 0))</f>
        <v/>
      </c>
      <c r="C768">
        <f>INDEX(resultados!$A$2:$ZZ$929, 762, MATCH($B$3, resultados!$A$1:$ZZ$1, 0))</f>
        <v/>
      </c>
    </row>
    <row r="769">
      <c r="A769">
        <f>INDEX(resultados!$A$2:$ZZ$929, 763, MATCH($B$1, resultados!$A$1:$ZZ$1, 0))</f>
        <v/>
      </c>
      <c r="B769">
        <f>INDEX(resultados!$A$2:$ZZ$929, 763, MATCH($B$2, resultados!$A$1:$ZZ$1, 0))</f>
        <v/>
      </c>
      <c r="C769">
        <f>INDEX(resultados!$A$2:$ZZ$929, 763, MATCH($B$3, resultados!$A$1:$ZZ$1, 0))</f>
        <v/>
      </c>
    </row>
    <row r="770">
      <c r="A770">
        <f>INDEX(resultados!$A$2:$ZZ$929, 764, MATCH($B$1, resultados!$A$1:$ZZ$1, 0))</f>
        <v/>
      </c>
      <c r="B770">
        <f>INDEX(resultados!$A$2:$ZZ$929, 764, MATCH($B$2, resultados!$A$1:$ZZ$1, 0))</f>
        <v/>
      </c>
      <c r="C770">
        <f>INDEX(resultados!$A$2:$ZZ$929, 764, MATCH($B$3, resultados!$A$1:$ZZ$1, 0))</f>
        <v/>
      </c>
    </row>
    <row r="771">
      <c r="A771">
        <f>INDEX(resultados!$A$2:$ZZ$929, 765, MATCH($B$1, resultados!$A$1:$ZZ$1, 0))</f>
        <v/>
      </c>
      <c r="B771">
        <f>INDEX(resultados!$A$2:$ZZ$929, 765, MATCH($B$2, resultados!$A$1:$ZZ$1, 0))</f>
        <v/>
      </c>
      <c r="C771">
        <f>INDEX(resultados!$A$2:$ZZ$929, 765, MATCH($B$3, resultados!$A$1:$ZZ$1, 0))</f>
        <v/>
      </c>
    </row>
    <row r="772">
      <c r="A772">
        <f>INDEX(resultados!$A$2:$ZZ$929, 766, MATCH($B$1, resultados!$A$1:$ZZ$1, 0))</f>
        <v/>
      </c>
      <c r="B772">
        <f>INDEX(resultados!$A$2:$ZZ$929, 766, MATCH($B$2, resultados!$A$1:$ZZ$1, 0))</f>
        <v/>
      </c>
      <c r="C772">
        <f>INDEX(resultados!$A$2:$ZZ$929, 766, MATCH($B$3, resultados!$A$1:$ZZ$1, 0))</f>
        <v/>
      </c>
    </row>
    <row r="773">
      <c r="A773">
        <f>INDEX(resultados!$A$2:$ZZ$929, 767, MATCH($B$1, resultados!$A$1:$ZZ$1, 0))</f>
        <v/>
      </c>
      <c r="B773">
        <f>INDEX(resultados!$A$2:$ZZ$929, 767, MATCH($B$2, resultados!$A$1:$ZZ$1, 0))</f>
        <v/>
      </c>
      <c r="C773">
        <f>INDEX(resultados!$A$2:$ZZ$929, 767, MATCH($B$3, resultados!$A$1:$ZZ$1, 0))</f>
        <v/>
      </c>
    </row>
    <row r="774">
      <c r="A774">
        <f>INDEX(resultados!$A$2:$ZZ$929, 768, MATCH($B$1, resultados!$A$1:$ZZ$1, 0))</f>
        <v/>
      </c>
      <c r="B774">
        <f>INDEX(resultados!$A$2:$ZZ$929, 768, MATCH($B$2, resultados!$A$1:$ZZ$1, 0))</f>
        <v/>
      </c>
      <c r="C774">
        <f>INDEX(resultados!$A$2:$ZZ$929, 768, MATCH($B$3, resultados!$A$1:$ZZ$1, 0))</f>
        <v/>
      </c>
    </row>
    <row r="775">
      <c r="A775">
        <f>INDEX(resultados!$A$2:$ZZ$929, 769, MATCH($B$1, resultados!$A$1:$ZZ$1, 0))</f>
        <v/>
      </c>
      <c r="B775">
        <f>INDEX(resultados!$A$2:$ZZ$929, 769, MATCH($B$2, resultados!$A$1:$ZZ$1, 0))</f>
        <v/>
      </c>
      <c r="C775">
        <f>INDEX(resultados!$A$2:$ZZ$929, 769, MATCH($B$3, resultados!$A$1:$ZZ$1, 0))</f>
        <v/>
      </c>
    </row>
    <row r="776">
      <c r="A776">
        <f>INDEX(resultados!$A$2:$ZZ$929, 770, MATCH($B$1, resultados!$A$1:$ZZ$1, 0))</f>
        <v/>
      </c>
      <c r="B776">
        <f>INDEX(resultados!$A$2:$ZZ$929, 770, MATCH($B$2, resultados!$A$1:$ZZ$1, 0))</f>
        <v/>
      </c>
      <c r="C776">
        <f>INDEX(resultados!$A$2:$ZZ$929, 770, MATCH($B$3, resultados!$A$1:$ZZ$1, 0))</f>
        <v/>
      </c>
    </row>
    <row r="777">
      <c r="A777">
        <f>INDEX(resultados!$A$2:$ZZ$929, 771, MATCH($B$1, resultados!$A$1:$ZZ$1, 0))</f>
        <v/>
      </c>
      <c r="B777">
        <f>INDEX(resultados!$A$2:$ZZ$929, 771, MATCH($B$2, resultados!$A$1:$ZZ$1, 0))</f>
        <v/>
      </c>
      <c r="C777">
        <f>INDEX(resultados!$A$2:$ZZ$929, 771, MATCH($B$3, resultados!$A$1:$ZZ$1, 0))</f>
        <v/>
      </c>
    </row>
    <row r="778">
      <c r="A778">
        <f>INDEX(resultados!$A$2:$ZZ$929, 772, MATCH($B$1, resultados!$A$1:$ZZ$1, 0))</f>
        <v/>
      </c>
      <c r="B778">
        <f>INDEX(resultados!$A$2:$ZZ$929, 772, MATCH($B$2, resultados!$A$1:$ZZ$1, 0))</f>
        <v/>
      </c>
      <c r="C778">
        <f>INDEX(resultados!$A$2:$ZZ$929, 772, MATCH($B$3, resultados!$A$1:$ZZ$1, 0))</f>
        <v/>
      </c>
    </row>
    <row r="779">
      <c r="A779">
        <f>INDEX(resultados!$A$2:$ZZ$929, 773, MATCH($B$1, resultados!$A$1:$ZZ$1, 0))</f>
        <v/>
      </c>
      <c r="B779">
        <f>INDEX(resultados!$A$2:$ZZ$929, 773, MATCH($B$2, resultados!$A$1:$ZZ$1, 0))</f>
        <v/>
      </c>
      <c r="C779">
        <f>INDEX(resultados!$A$2:$ZZ$929, 773, MATCH($B$3, resultados!$A$1:$ZZ$1, 0))</f>
        <v/>
      </c>
    </row>
    <row r="780">
      <c r="A780">
        <f>INDEX(resultados!$A$2:$ZZ$929, 774, MATCH($B$1, resultados!$A$1:$ZZ$1, 0))</f>
        <v/>
      </c>
      <c r="B780">
        <f>INDEX(resultados!$A$2:$ZZ$929, 774, MATCH($B$2, resultados!$A$1:$ZZ$1, 0))</f>
        <v/>
      </c>
      <c r="C780">
        <f>INDEX(resultados!$A$2:$ZZ$929, 774, MATCH($B$3, resultados!$A$1:$ZZ$1, 0))</f>
        <v/>
      </c>
    </row>
    <row r="781">
      <c r="A781">
        <f>INDEX(resultados!$A$2:$ZZ$929, 775, MATCH($B$1, resultados!$A$1:$ZZ$1, 0))</f>
        <v/>
      </c>
      <c r="B781">
        <f>INDEX(resultados!$A$2:$ZZ$929, 775, MATCH($B$2, resultados!$A$1:$ZZ$1, 0))</f>
        <v/>
      </c>
      <c r="C781">
        <f>INDEX(resultados!$A$2:$ZZ$929, 775, MATCH($B$3, resultados!$A$1:$ZZ$1, 0))</f>
        <v/>
      </c>
    </row>
    <row r="782">
      <c r="A782">
        <f>INDEX(resultados!$A$2:$ZZ$929, 776, MATCH($B$1, resultados!$A$1:$ZZ$1, 0))</f>
        <v/>
      </c>
      <c r="B782">
        <f>INDEX(resultados!$A$2:$ZZ$929, 776, MATCH($B$2, resultados!$A$1:$ZZ$1, 0))</f>
        <v/>
      </c>
      <c r="C782">
        <f>INDEX(resultados!$A$2:$ZZ$929, 776, MATCH($B$3, resultados!$A$1:$ZZ$1, 0))</f>
        <v/>
      </c>
    </row>
    <row r="783">
      <c r="A783">
        <f>INDEX(resultados!$A$2:$ZZ$929, 777, MATCH($B$1, resultados!$A$1:$ZZ$1, 0))</f>
        <v/>
      </c>
      <c r="B783">
        <f>INDEX(resultados!$A$2:$ZZ$929, 777, MATCH($B$2, resultados!$A$1:$ZZ$1, 0))</f>
        <v/>
      </c>
      <c r="C783">
        <f>INDEX(resultados!$A$2:$ZZ$929, 777, MATCH($B$3, resultados!$A$1:$ZZ$1, 0))</f>
        <v/>
      </c>
    </row>
    <row r="784">
      <c r="A784">
        <f>INDEX(resultados!$A$2:$ZZ$929, 778, MATCH($B$1, resultados!$A$1:$ZZ$1, 0))</f>
        <v/>
      </c>
      <c r="B784">
        <f>INDEX(resultados!$A$2:$ZZ$929, 778, MATCH($B$2, resultados!$A$1:$ZZ$1, 0))</f>
        <v/>
      </c>
      <c r="C784">
        <f>INDEX(resultados!$A$2:$ZZ$929, 778, MATCH($B$3, resultados!$A$1:$ZZ$1, 0))</f>
        <v/>
      </c>
    </row>
    <row r="785">
      <c r="A785">
        <f>INDEX(resultados!$A$2:$ZZ$929, 779, MATCH($B$1, resultados!$A$1:$ZZ$1, 0))</f>
        <v/>
      </c>
      <c r="B785">
        <f>INDEX(resultados!$A$2:$ZZ$929, 779, MATCH($B$2, resultados!$A$1:$ZZ$1, 0))</f>
        <v/>
      </c>
      <c r="C785">
        <f>INDEX(resultados!$A$2:$ZZ$929, 779, MATCH($B$3, resultados!$A$1:$ZZ$1, 0))</f>
        <v/>
      </c>
    </row>
    <row r="786">
      <c r="A786">
        <f>INDEX(resultados!$A$2:$ZZ$929, 780, MATCH($B$1, resultados!$A$1:$ZZ$1, 0))</f>
        <v/>
      </c>
      <c r="B786">
        <f>INDEX(resultados!$A$2:$ZZ$929, 780, MATCH($B$2, resultados!$A$1:$ZZ$1, 0))</f>
        <v/>
      </c>
      <c r="C786">
        <f>INDEX(resultados!$A$2:$ZZ$929, 780, MATCH($B$3, resultados!$A$1:$ZZ$1, 0))</f>
        <v/>
      </c>
    </row>
    <row r="787">
      <c r="A787">
        <f>INDEX(resultados!$A$2:$ZZ$929, 781, MATCH($B$1, resultados!$A$1:$ZZ$1, 0))</f>
        <v/>
      </c>
      <c r="B787">
        <f>INDEX(resultados!$A$2:$ZZ$929, 781, MATCH($B$2, resultados!$A$1:$ZZ$1, 0))</f>
        <v/>
      </c>
      <c r="C787">
        <f>INDEX(resultados!$A$2:$ZZ$929, 781, MATCH($B$3, resultados!$A$1:$ZZ$1, 0))</f>
        <v/>
      </c>
    </row>
    <row r="788">
      <c r="A788">
        <f>INDEX(resultados!$A$2:$ZZ$929, 782, MATCH($B$1, resultados!$A$1:$ZZ$1, 0))</f>
        <v/>
      </c>
      <c r="B788">
        <f>INDEX(resultados!$A$2:$ZZ$929, 782, MATCH($B$2, resultados!$A$1:$ZZ$1, 0))</f>
        <v/>
      </c>
      <c r="C788">
        <f>INDEX(resultados!$A$2:$ZZ$929, 782, MATCH($B$3, resultados!$A$1:$ZZ$1, 0))</f>
        <v/>
      </c>
    </row>
    <row r="789">
      <c r="A789">
        <f>INDEX(resultados!$A$2:$ZZ$929, 783, MATCH($B$1, resultados!$A$1:$ZZ$1, 0))</f>
        <v/>
      </c>
      <c r="B789">
        <f>INDEX(resultados!$A$2:$ZZ$929, 783, MATCH($B$2, resultados!$A$1:$ZZ$1, 0))</f>
        <v/>
      </c>
      <c r="C789">
        <f>INDEX(resultados!$A$2:$ZZ$929, 783, MATCH($B$3, resultados!$A$1:$ZZ$1, 0))</f>
        <v/>
      </c>
    </row>
    <row r="790">
      <c r="A790">
        <f>INDEX(resultados!$A$2:$ZZ$929, 784, MATCH($B$1, resultados!$A$1:$ZZ$1, 0))</f>
        <v/>
      </c>
      <c r="B790">
        <f>INDEX(resultados!$A$2:$ZZ$929, 784, MATCH($B$2, resultados!$A$1:$ZZ$1, 0))</f>
        <v/>
      </c>
      <c r="C790">
        <f>INDEX(resultados!$A$2:$ZZ$929, 784, MATCH($B$3, resultados!$A$1:$ZZ$1, 0))</f>
        <v/>
      </c>
    </row>
    <row r="791">
      <c r="A791">
        <f>INDEX(resultados!$A$2:$ZZ$929, 785, MATCH($B$1, resultados!$A$1:$ZZ$1, 0))</f>
        <v/>
      </c>
      <c r="B791">
        <f>INDEX(resultados!$A$2:$ZZ$929, 785, MATCH($B$2, resultados!$A$1:$ZZ$1, 0))</f>
        <v/>
      </c>
      <c r="C791">
        <f>INDEX(resultados!$A$2:$ZZ$929, 785, MATCH($B$3, resultados!$A$1:$ZZ$1, 0))</f>
        <v/>
      </c>
    </row>
    <row r="792">
      <c r="A792">
        <f>INDEX(resultados!$A$2:$ZZ$929, 786, MATCH($B$1, resultados!$A$1:$ZZ$1, 0))</f>
        <v/>
      </c>
      <c r="B792">
        <f>INDEX(resultados!$A$2:$ZZ$929, 786, MATCH($B$2, resultados!$A$1:$ZZ$1, 0))</f>
        <v/>
      </c>
      <c r="C792">
        <f>INDEX(resultados!$A$2:$ZZ$929, 786, MATCH($B$3, resultados!$A$1:$ZZ$1, 0))</f>
        <v/>
      </c>
    </row>
    <row r="793">
      <c r="A793">
        <f>INDEX(resultados!$A$2:$ZZ$929, 787, MATCH($B$1, resultados!$A$1:$ZZ$1, 0))</f>
        <v/>
      </c>
      <c r="B793">
        <f>INDEX(resultados!$A$2:$ZZ$929, 787, MATCH($B$2, resultados!$A$1:$ZZ$1, 0))</f>
        <v/>
      </c>
      <c r="C793">
        <f>INDEX(resultados!$A$2:$ZZ$929, 787, MATCH($B$3, resultados!$A$1:$ZZ$1, 0))</f>
        <v/>
      </c>
    </row>
    <row r="794">
      <c r="A794">
        <f>INDEX(resultados!$A$2:$ZZ$929, 788, MATCH($B$1, resultados!$A$1:$ZZ$1, 0))</f>
        <v/>
      </c>
      <c r="B794">
        <f>INDEX(resultados!$A$2:$ZZ$929, 788, MATCH($B$2, resultados!$A$1:$ZZ$1, 0))</f>
        <v/>
      </c>
      <c r="C794">
        <f>INDEX(resultados!$A$2:$ZZ$929, 788, MATCH($B$3, resultados!$A$1:$ZZ$1, 0))</f>
        <v/>
      </c>
    </row>
    <row r="795">
      <c r="A795">
        <f>INDEX(resultados!$A$2:$ZZ$929, 789, MATCH($B$1, resultados!$A$1:$ZZ$1, 0))</f>
        <v/>
      </c>
      <c r="B795">
        <f>INDEX(resultados!$A$2:$ZZ$929, 789, MATCH($B$2, resultados!$A$1:$ZZ$1, 0))</f>
        <v/>
      </c>
      <c r="C795">
        <f>INDEX(resultados!$A$2:$ZZ$929, 789, MATCH($B$3, resultados!$A$1:$ZZ$1, 0))</f>
        <v/>
      </c>
    </row>
    <row r="796">
      <c r="A796">
        <f>INDEX(resultados!$A$2:$ZZ$929, 790, MATCH($B$1, resultados!$A$1:$ZZ$1, 0))</f>
        <v/>
      </c>
      <c r="B796">
        <f>INDEX(resultados!$A$2:$ZZ$929, 790, MATCH($B$2, resultados!$A$1:$ZZ$1, 0))</f>
        <v/>
      </c>
      <c r="C796">
        <f>INDEX(resultados!$A$2:$ZZ$929, 790, MATCH($B$3, resultados!$A$1:$ZZ$1, 0))</f>
        <v/>
      </c>
    </row>
    <row r="797">
      <c r="A797">
        <f>INDEX(resultados!$A$2:$ZZ$929, 791, MATCH($B$1, resultados!$A$1:$ZZ$1, 0))</f>
        <v/>
      </c>
      <c r="B797">
        <f>INDEX(resultados!$A$2:$ZZ$929, 791, MATCH($B$2, resultados!$A$1:$ZZ$1, 0))</f>
        <v/>
      </c>
      <c r="C797">
        <f>INDEX(resultados!$A$2:$ZZ$929, 791, MATCH($B$3, resultados!$A$1:$ZZ$1, 0))</f>
        <v/>
      </c>
    </row>
    <row r="798">
      <c r="A798">
        <f>INDEX(resultados!$A$2:$ZZ$929, 792, MATCH($B$1, resultados!$A$1:$ZZ$1, 0))</f>
        <v/>
      </c>
      <c r="B798">
        <f>INDEX(resultados!$A$2:$ZZ$929, 792, MATCH($B$2, resultados!$A$1:$ZZ$1, 0))</f>
        <v/>
      </c>
      <c r="C798">
        <f>INDEX(resultados!$A$2:$ZZ$929, 792, MATCH($B$3, resultados!$A$1:$ZZ$1, 0))</f>
        <v/>
      </c>
    </row>
    <row r="799">
      <c r="A799">
        <f>INDEX(resultados!$A$2:$ZZ$929, 793, MATCH($B$1, resultados!$A$1:$ZZ$1, 0))</f>
        <v/>
      </c>
      <c r="B799">
        <f>INDEX(resultados!$A$2:$ZZ$929, 793, MATCH($B$2, resultados!$A$1:$ZZ$1, 0))</f>
        <v/>
      </c>
      <c r="C799">
        <f>INDEX(resultados!$A$2:$ZZ$929, 793, MATCH($B$3, resultados!$A$1:$ZZ$1, 0))</f>
        <v/>
      </c>
    </row>
    <row r="800">
      <c r="A800">
        <f>INDEX(resultados!$A$2:$ZZ$929, 794, MATCH($B$1, resultados!$A$1:$ZZ$1, 0))</f>
        <v/>
      </c>
      <c r="B800">
        <f>INDEX(resultados!$A$2:$ZZ$929, 794, MATCH($B$2, resultados!$A$1:$ZZ$1, 0))</f>
        <v/>
      </c>
      <c r="C800">
        <f>INDEX(resultados!$A$2:$ZZ$929, 794, MATCH($B$3, resultados!$A$1:$ZZ$1, 0))</f>
        <v/>
      </c>
    </row>
    <row r="801">
      <c r="A801">
        <f>INDEX(resultados!$A$2:$ZZ$929, 795, MATCH($B$1, resultados!$A$1:$ZZ$1, 0))</f>
        <v/>
      </c>
      <c r="B801">
        <f>INDEX(resultados!$A$2:$ZZ$929, 795, MATCH($B$2, resultados!$A$1:$ZZ$1, 0))</f>
        <v/>
      </c>
      <c r="C801">
        <f>INDEX(resultados!$A$2:$ZZ$929, 795, MATCH($B$3, resultados!$A$1:$ZZ$1, 0))</f>
        <v/>
      </c>
    </row>
    <row r="802">
      <c r="A802">
        <f>INDEX(resultados!$A$2:$ZZ$929, 796, MATCH($B$1, resultados!$A$1:$ZZ$1, 0))</f>
        <v/>
      </c>
      <c r="B802">
        <f>INDEX(resultados!$A$2:$ZZ$929, 796, MATCH($B$2, resultados!$A$1:$ZZ$1, 0))</f>
        <v/>
      </c>
      <c r="C802">
        <f>INDEX(resultados!$A$2:$ZZ$929, 796, MATCH($B$3, resultados!$A$1:$ZZ$1, 0))</f>
        <v/>
      </c>
    </row>
    <row r="803">
      <c r="A803">
        <f>INDEX(resultados!$A$2:$ZZ$929, 797, MATCH($B$1, resultados!$A$1:$ZZ$1, 0))</f>
        <v/>
      </c>
      <c r="B803">
        <f>INDEX(resultados!$A$2:$ZZ$929, 797, MATCH($B$2, resultados!$A$1:$ZZ$1, 0))</f>
        <v/>
      </c>
      <c r="C803">
        <f>INDEX(resultados!$A$2:$ZZ$929, 797, MATCH($B$3, resultados!$A$1:$ZZ$1, 0))</f>
        <v/>
      </c>
    </row>
    <row r="804">
      <c r="A804">
        <f>INDEX(resultados!$A$2:$ZZ$929, 798, MATCH($B$1, resultados!$A$1:$ZZ$1, 0))</f>
        <v/>
      </c>
      <c r="B804">
        <f>INDEX(resultados!$A$2:$ZZ$929, 798, MATCH($B$2, resultados!$A$1:$ZZ$1, 0))</f>
        <v/>
      </c>
      <c r="C804">
        <f>INDEX(resultados!$A$2:$ZZ$929, 798, MATCH($B$3, resultados!$A$1:$ZZ$1, 0))</f>
        <v/>
      </c>
    </row>
    <row r="805">
      <c r="A805">
        <f>INDEX(resultados!$A$2:$ZZ$929, 799, MATCH($B$1, resultados!$A$1:$ZZ$1, 0))</f>
        <v/>
      </c>
      <c r="B805">
        <f>INDEX(resultados!$A$2:$ZZ$929, 799, MATCH($B$2, resultados!$A$1:$ZZ$1, 0))</f>
        <v/>
      </c>
      <c r="C805">
        <f>INDEX(resultados!$A$2:$ZZ$929, 799, MATCH($B$3, resultados!$A$1:$ZZ$1, 0))</f>
        <v/>
      </c>
    </row>
    <row r="806">
      <c r="A806">
        <f>INDEX(resultados!$A$2:$ZZ$929, 800, MATCH($B$1, resultados!$A$1:$ZZ$1, 0))</f>
        <v/>
      </c>
      <c r="B806">
        <f>INDEX(resultados!$A$2:$ZZ$929, 800, MATCH($B$2, resultados!$A$1:$ZZ$1, 0))</f>
        <v/>
      </c>
      <c r="C806">
        <f>INDEX(resultados!$A$2:$ZZ$929, 800, MATCH($B$3, resultados!$A$1:$ZZ$1, 0))</f>
        <v/>
      </c>
    </row>
    <row r="807">
      <c r="A807">
        <f>INDEX(resultados!$A$2:$ZZ$929, 801, MATCH($B$1, resultados!$A$1:$ZZ$1, 0))</f>
        <v/>
      </c>
      <c r="B807">
        <f>INDEX(resultados!$A$2:$ZZ$929, 801, MATCH($B$2, resultados!$A$1:$ZZ$1, 0))</f>
        <v/>
      </c>
      <c r="C807">
        <f>INDEX(resultados!$A$2:$ZZ$929, 801, MATCH($B$3, resultados!$A$1:$ZZ$1, 0))</f>
        <v/>
      </c>
    </row>
    <row r="808">
      <c r="A808">
        <f>INDEX(resultados!$A$2:$ZZ$929, 802, MATCH($B$1, resultados!$A$1:$ZZ$1, 0))</f>
        <v/>
      </c>
      <c r="B808">
        <f>INDEX(resultados!$A$2:$ZZ$929, 802, MATCH($B$2, resultados!$A$1:$ZZ$1, 0))</f>
        <v/>
      </c>
      <c r="C808">
        <f>INDEX(resultados!$A$2:$ZZ$929, 802, MATCH($B$3, resultados!$A$1:$ZZ$1, 0))</f>
        <v/>
      </c>
    </row>
    <row r="809">
      <c r="A809">
        <f>INDEX(resultados!$A$2:$ZZ$929, 803, MATCH($B$1, resultados!$A$1:$ZZ$1, 0))</f>
        <v/>
      </c>
      <c r="B809">
        <f>INDEX(resultados!$A$2:$ZZ$929, 803, MATCH($B$2, resultados!$A$1:$ZZ$1, 0))</f>
        <v/>
      </c>
      <c r="C809">
        <f>INDEX(resultados!$A$2:$ZZ$929, 803, MATCH($B$3, resultados!$A$1:$ZZ$1, 0))</f>
        <v/>
      </c>
    </row>
    <row r="810">
      <c r="A810">
        <f>INDEX(resultados!$A$2:$ZZ$929, 804, MATCH($B$1, resultados!$A$1:$ZZ$1, 0))</f>
        <v/>
      </c>
      <c r="B810">
        <f>INDEX(resultados!$A$2:$ZZ$929, 804, MATCH($B$2, resultados!$A$1:$ZZ$1, 0))</f>
        <v/>
      </c>
      <c r="C810">
        <f>INDEX(resultados!$A$2:$ZZ$929, 804, MATCH($B$3, resultados!$A$1:$ZZ$1, 0))</f>
        <v/>
      </c>
    </row>
    <row r="811">
      <c r="A811">
        <f>INDEX(resultados!$A$2:$ZZ$929, 805, MATCH($B$1, resultados!$A$1:$ZZ$1, 0))</f>
        <v/>
      </c>
      <c r="B811">
        <f>INDEX(resultados!$A$2:$ZZ$929, 805, MATCH($B$2, resultados!$A$1:$ZZ$1, 0))</f>
        <v/>
      </c>
      <c r="C811">
        <f>INDEX(resultados!$A$2:$ZZ$929, 805, MATCH($B$3, resultados!$A$1:$ZZ$1, 0))</f>
        <v/>
      </c>
    </row>
    <row r="812">
      <c r="A812">
        <f>INDEX(resultados!$A$2:$ZZ$929, 806, MATCH($B$1, resultados!$A$1:$ZZ$1, 0))</f>
        <v/>
      </c>
      <c r="B812">
        <f>INDEX(resultados!$A$2:$ZZ$929, 806, MATCH($B$2, resultados!$A$1:$ZZ$1, 0))</f>
        <v/>
      </c>
      <c r="C812">
        <f>INDEX(resultados!$A$2:$ZZ$929, 806, MATCH($B$3, resultados!$A$1:$ZZ$1, 0))</f>
        <v/>
      </c>
    </row>
    <row r="813">
      <c r="A813">
        <f>INDEX(resultados!$A$2:$ZZ$929, 807, MATCH($B$1, resultados!$A$1:$ZZ$1, 0))</f>
        <v/>
      </c>
      <c r="B813">
        <f>INDEX(resultados!$A$2:$ZZ$929, 807, MATCH($B$2, resultados!$A$1:$ZZ$1, 0))</f>
        <v/>
      </c>
      <c r="C813">
        <f>INDEX(resultados!$A$2:$ZZ$929, 807, MATCH($B$3, resultados!$A$1:$ZZ$1, 0))</f>
        <v/>
      </c>
    </row>
    <row r="814">
      <c r="A814">
        <f>INDEX(resultados!$A$2:$ZZ$929, 808, MATCH($B$1, resultados!$A$1:$ZZ$1, 0))</f>
        <v/>
      </c>
      <c r="B814">
        <f>INDEX(resultados!$A$2:$ZZ$929, 808, MATCH($B$2, resultados!$A$1:$ZZ$1, 0))</f>
        <v/>
      </c>
      <c r="C814">
        <f>INDEX(resultados!$A$2:$ZZ$929, 808, MATCH($B$3, resultados!$A$1:$ZZ$1, 0))</f>
        <v/>
      </c>
    </row>
    <row r="815">
      <c r="A815">
        <f>INDEX(resultados!$A$2:$ZZ$929, 809, MATCH($B$1, resultados!$A$1:$ZZ$1, 0))</f>
        <v/>
      </c>
      <c r="B815">
        <f>INDEX(resultados!$A$2:$ZZ$929, 809, MATCH($B$2, resultados!$A$1:$ZZ$1, 0))</f>
        <v/>
      </c>
      <c r="C815">
        <f>INDEX(resultados!$A$2:$ZZ$929, 809, MATCH($B$3, resultados!$A$1:$ZZ$1, 0))</f>
        <v/>
      </c>
    </row>
    <row r="816">
      <c r="A816">
        <f>INDEX(resultados!$A$2:$ZZ$929, 810, MATCH($B$1, resultados!$A$1:$ZZ$1, 0))</f>
        <v/>
      </c>
      <c r="B816">
        <f>INDEX(resultados!$A$2:$ZZ$929, 810, MATCH($B$2, resultados!$A$1:$ZZ$1, 0))</f>
        <v/>
      </c>
      <c r="C816">
        <f>INDEX(resultados!$A$2:$ZZ$929, 810, MATCH($B$3, resultados!$A$1:$ZZ$1, 0))</f>
        <v/>
      </c>
    </row>
    <row r="817">
      <c r="A817">
        <f>INDEX(resultados!$A$2:$ZZ$929, 811, MATCH($B$1, resultados!$A$1:$ZZ$1, 0))</f>
        <v/>
      </c>
      <c r="B817">
        <f>INDEX(resultados!$A$2:$ZZ$929, 811, MATCH($B$2, resultados!$A$1:$ZZ$1, 0))</f>
        <v/>
      </c>
      <c r="C817">
        <f>INDEX(resultados!$A$2:$ZZ$929, 811, MATCH($B$3, resultados!$A$1:$ZZ$1, 0))</f>
        <v/>
      </c>
    </row>
    <row r="818">
      <c r="A818">
        <f>INDEX(resultados!$A$2:$ZZ$929, 812, MATCH($B$1, resultados!$A$1:$ZZ$1, 0))</f>
        <v/>
      </c>
      <c r="B818">
        <f>INDEX(resultados!$A$2:$ZZ$929, 812, MATCH($B$2, resultados!$A$1:$ZZ$1, 0))</f>
        <v/>
      </c>
      <c r="C818">
        <f>INDEX(resultados!$A$2:$ZZ$929, 812, MATCH($B$3, resultados!$A$1:$ZZ$1, 0))</f>
        <v/>
      </c>
    </row>
    <row r="819">
      <c r="A819">
        <f>INDEX(resultados!$A$2:$ZZ$929, 813, MATCH($B$1, resultados!$A$1:$ZZ$1, 0))</f>
        <v/>
      </c>
      <c r="B819">
        <f>INDEX(resultados!$A$2:$ZZ$929, 813, MATCH($B$2, resultados!$A$1:$ZZ$1, 0))</f>
        <v/>
      </c>
      <c r="C819">
        <f>INDEX(resultados!$A$2:$ZZ$929, 813, MATCH($B$3, resultados!$A$1:$ZZ$1, 0))</f>
        <v/>
      </c>
    </row>
    <row r="820">
      <c r="A820">
        <f>INDEX(resultados!$A$2:$ZZ$929, 814, MATCH($B$1, resultados!$A$1:$ZZ$1, 0))</f>
        <v/>
      </c>
      <c r="B820">
        <f>INDEX(resultados!$A$2:$ZZ$929, 814, MATCH($B$2, resultados!$A$1:$ZZ$1, 0))</f>
        <v/>
      </c>
      <c r="C820">
        <f>INDEX(resultados!$A$2:$ZZ$929, 814, MATCH($B$3, resultados!$A$1:$ZZ$1, 0))</f>
        <v/>
      </c>
    </row>
    <row r="821">
      <c r="A821">
        <f>INDEX(resultados!$A$2:$ZZ$929, 815, MATCH($B$1, resultados!$A$1:$ZZ$1, 0))</f>
        <v/>
      </c>
      <c r="B821">
        <f>INDEX(resultados!$A$2:$ZZ$929, 815, MATCH($B$2, resultados!$A$1:$ZZ$1, 0))</f>
        <v/>
      </c>
      <c r="C821">
        <f>INDEX(resultados!$A$2:$ZZ$929, 815, MATCH($B$3, resultados!$A$1:$ZZ$1, 0))</f>
        <v/>
      </c>
    </row>
    <row r="822">
      <c r="A822">
        <f>INDEX(resultados!$A$2:$ZZ$929, 816, MATCH($B$1, resultados!$A$1:$ZZ$1, 0))</f>
        <v/>
      </c>
      <c r="B822">
        <f>INDEX(resultados!$A$2:$ZZ$929, 816, MATCH($B$2, resultados!$A$1:$ZZ$1, 0))</f>
        <v/>
      </c>
      <c r="C822">
        <f>INDEX(resultados!$A$2:$ZZ$929, 816, MATCH($B$3, resultados!$A$1:$ZZ$1, 0))</f>
        <v/>
      </c>
    </row>
    <row r="823">
      <c r="A823">
        <f>INDEX(resultados!$A$2:$ZZ$929, 817, MATCH($B$1, resultados!$A$1:$ZZ$1, 0))</f>
        <v/>
      </c>
      <c r="B823">
        <f>INDEX(resultados!$A$2:$ZZ$929, 817, MATCH($B$2, resultados!$A$1:$ZZ$1, 0))</f>
        <v/>
      </c>
      <c r="C823">
        <f>INDEX(resultados!$A$2:$ZZ$929, 817, MATCH($B$3, resultados!$A$1:$ZZ$1, 0))</f>
        <v/>
      </c>
    </row>
    <row r="824">
      <c r="A824">
        <f>INDEX(resultados!$A$2:$ZZ$929, 818, MATCH($B$1, resultados!$A$1:$ZZ$1, 0))</f>
        <v/>
      </c>
      <c r="B824">
        <f>INDEX(resultados!$A$2:$ZZ$929, 818, MATCH($B$2, resultados!$A$1:$ZZ$1, 0))</f>
        <v/>
      </c>
      <c r="C824">
        <f>INDEX(resultados!$A$2:$ZZ$929, 818, MATCH($B$3, resultados!$A$1:$ZZ$1, 0))</f>
        <v/>
      </c>
    </row>
    <row r="825">
      <c r="A825">
        <f>INDEX(resultados!$A$2:$ZZ$929, 819, MATCH($B$1, resultados!$A$1:$ZZ$1, 0))</f>
        <v/>
      </c>
      <c r="B825">
        <f>INDEX(resultados!$A$2:$ZZ$929, 819, MATCH($B$2, resultados!$A$1:$ZZ$1, 0))</f>
        <v/>
      </c>
      <c r="C825">
        <f>INDEX(resultados!$A$2:$ZZ$929, 819, MATCH($B$3, resultados!$A$1:$ZZ$1, 0))</f>
        <v/>
      </c>
    </row>
    <row r="826">
      <c r="A826">
        <f>INDEX(resultados!$A$2:$ZZ$929, 820, MATCH($B$1, resultados!$A$1:$ZZ$1, 0))</f>
        <v/>
      </c>
      <c r="B826">
        <f>INDEX(resultados!$A$2:$ZZ$929, 820, MATCH($B$2, resultados!$A$1:$ZZ$1, 0))</f>
        <v/>
      </c>
      <c r="C826">
        <f>INDEX(resultados!$A$2:$ZZ$929, 820, MATCH($B$3, resultados!$A$1:$ZZ$1, 0))</f>
        <v/>
      </c>
    </row>
    <row r="827">
      <c r="A827">
        <f>INDEX(resultados!$A$2:$ZZ$929, 821, MATCH($B$1, resultados!$A$1:$ZZ$1, 0))</f>
        <v/>
      </c>
      <c r="B827">
        <f>INDEX(resultados!$A$2:$ZZ$929, 821, MATCH($B$2, resultados!$A$1:$ZZ$1, 0))</f>
        <v/>
      </c>
      <c r="C827">
        <f>INDEX(resultados!$A$2:$ZZ$929, 821, MATCH($B$3, resultados!$A$1:$ZZ$1, 0))</f>
        <v/>
      </c>
    </row>
    <row r="828">
      <c r="A828">
        <f>INDEX(resultados!$A$2:$ZZ$929, 822, MATCH($B$1, resultados!$A$1:$ZZ$1, 0))</f>
        <v/>
      </c>
      <c r="B828">
        <f>INDEX(resultados!$A$2:$ZZ$929, 822, MATCH($B$2, resultados!$A$1:$ZZ$1, 0))</f>
        <v/>
      </c>
      <c r="C828">
        <f>INDEX(resultados!$A$2:$ZZ$929, 822, MATCH($B$3, resultados!$A$1:$ZZ$1, 0))</f>
        <v/>
      </c>
    </row>
    <row r="829">
      <c r="A829">
        <f>INDEX(resultados!$A$2:$ZZ$929, 823, MATCH($B$1, resultados!$A$1:$ZZ$1, 0))</f>
        <v/>
      </c>
      <c r="B829">
        <f>INDEX(resultados!$A$2:$ZZ$929, 823, MATCH($B$2, resultados!$A$1:$ZZ$1, 0))</f>
        <v/>
      </c>
      <c r="C829">
        <f>INDEX(resultados!$A$2:$ZZ$929, 823, MATCH($B$3, resultados!$A$1:$ZZ$1, 0))</f>
        <v/>
      </c>
    </row>
    <row r="830">
      <c r="A830">
        <f>INDEX(resultados!$A$2:$ZZ$929, 824, MATCH($B$1, resultados!$A$1:$ZZ$1, 0))</f>
        <v/>
      </c>
      <c r="B830">
        <f>INDEX(resultados!$A$2:$ZZ$929, 824, MATCH($B$2, resultados!$A$1:$ZZ$1, 0))</f>
        <v/>
      </c>
      <c r="C830">
        <f>INDEX(resultados!$A$2:$ZZ$929, 824, MATCH($B$3, resultados!$A$1:$ZZ$1, 0))</f>
        <v/>
      </c>
    </row>
    <row r="831">
      <c r="A831">
        <f>INDEX(resultados!$A$2:$ZZ$929, 825, MATCH($B$1, resultados!$A$1:$ZZ$1, 0))</f>
        <v/>
      </c>
      <c r="B831">
        <f>INDEX(resultados!$A$2:$ZZ$929, 825, MATCH($B$2, resultados!$A$1:$ZZ$1, 0))</f>
        <v/>
      </c>
      <c r="C831">
        <f>INDEX(resultados!$A$2:$ZZ$929, 825, MATCH($B$3, resultados!$A$1:$ZZ$1, 0))</f>
        <v/>
      </c>
    </row>
    <row r="832">
      <c r="A832">
        <f>INDEX(resultados!$A$2:$ZZ$929, 826, MATCH($B$1, resultados!$A$1:$ZZ$1, 0))</f>
        <v/>
      </c>
      <c r="B832">
        <f>INDEX(resultados!$A$2:$ZZ$929, 826, MATCH($B$2, resultados!$A$1:$ZZ$1, 0))</f>
        <v/>
      </c>
      <c r="C832">
        <f>INDEX(resultados!$A$2:$ZZ$929, 826, MATCH($B$3, resultados!$A$1:$ZZ$1, 0))</f>
        <v/>
      </c>
    </row>
    <row r="833">
      <c r="A833">
        <f>INDEX(resultados!$A$2:$ZZ$929, 827, MATCH($B$1, resultados!$A$1:$ZZ$1, 0))</f>
        <v/>
      </c>
      <c r="B833">
        <f>INDEX(resultados!$A$2:$ZZ$929, 827, MATCH($B$2, resultados!$A$1:$ZZ$1, 0))</f>
        <v/>
      </c>
      <c r="C833">
        <f>INDEX(resultados!$A$2:$ZZ$929, 827, MATCH($B$3, resultados!$A$1:$ZZ$1, 0))</f>
        <v/>
      </c>
    </row>
    <row r="834">
      <c r="A834">
        <f>INDEX(resultados!$A$2:$ZZ$929, 828, MATCH($B$1, resultados!$A$1:$ZZ$1, 0))</f>
        <v/>
      </c>
      <c r="B834">
        <f>INDEX(resultados!$A$2:$ZZ$929, 828, MATCH($B$2, resultados!$A$1:$ZZ$1, 0))</f>
        <v/>
      </c>
      <c r="C834">
        <f>INDEX(resultados!$A$2:$ZZ$929, 828, MATCH($B$3, resultados!$A$1:$ZZ$1, 0))</f>
        <v/>
      </c>
    </row>
    <row r="835">
      <c r="A835">
        <f>INDEX(resultados!$A$2:$ZZ$929, 829, MATCH($B$1, resultados!$A$1:$ZZ$1, 0))</f>
        <v/>
      </c>
      <c r="B835">
        <f>INDEX(resultados!$A$2:$ZZ$929, 829, MATCH($B$2, resultados!$A$1:$ZZ$1, 0))</f>
        <v/>
      </c>
      <c r="C835">
        <f>INDEX(resultados!$A$2:$ZZ$929, 829, MATCH($B$3, resultados!$A$1:$ZZ$1, 0))</f>
        <v/>
      </c>
    </row>
    <row r="836">
      <c r="A836">
        <f>INDEX(resultados!$A$2:$ZZ$929, 830, MATCH($B$1, resultados!$A$1:$ZZ$1, 0))</f>
        <v/>
      </c>
      <c r="B836">
        <f>INDEX(resultados!$A$2:$ZZ$929, 830, MATCH($B$2, resultados!$A$1:$ZZ$1, 0))</f>
        <v/>
      </c>
      <c r="C836">
        <f>INDEX(resultados!$A$2:$ZZ$929, 830, MATCH($B$3, resultados!$A$1:$ZZ$1, 0))</f>
        <v/>
      </c>
    </row>
    <row r="837">
      <c r="A837">
        <f>INDEX(resultados!$A$2:$ZZ$929, 831, MATCH($B$1, resultados!$A$1:$ZZ$1, 0))</f>
        <v/>
      </c>
      <c r="B837">
        <f>INDEX(resultados!$A$2:$ZZ$929, 831, MATCH($B$2, resultados!$A$1:$ZZ$1, 0))</f>
        <v/>
      </c>
      <c r="C837">
        <f>INDEX(resultados!$A$2:$ZZ$929, 831, MATCH($B$3, resultados!$A$1:$ZZ$1, 0))</f>
        <v/>
      </c>
    </row>
    <row r="838">
      <c r="A838">
        <f>INDEX(resultados!$A$2:$ZZ$929, 832, MATCH($B$1, resultados!$A$1:$ZZ$1, 0))</f>
        <v/>
      </c>
      <c r="B838">
        <f>INDEX(resultados!$A$2:$ZZ$929, 832, MATCH($B$2, resultados!$A$1:$ZZ$1, 0))</f>
        <v/>
      </c>
      <c r="C838">
        <f>INDEX(resultados!$A$2:$ZZ$929, 832, MATCH($B$3, resultados!$A$1:$ZZ$1, 0))</f>
        <v/>
      </c>
    </row>
    <row r="839">
      <c r="A839">
        <f>INDEX(resultados!$A$2:$ZZ$929, 833, MATCH($B$1, resultados!$A$1:$ZZ$1, 0))</f>
        <v/>
      </c>
      <c r="B839">
        <f>INDEX(resultados!$A$2:$ZZ$929, 833, MATCH($B$2, resultados!$A$1:$ZZ$1, 0))</f>
        <v/>
      </c>
      <c r="C839">
        <f>INDEX(resultados!$A$2:$ZZ$929, 833, MATCH($B$3, resultados!$A$1:$ZZ$1, 0))</f>
        <v/>
      </c>
    </row>
    <row r="840">
      <c r="A840">
        <f>INDEX(resultados!$A$2:$ZZ$929, 834, MATCH($B$1, resultados!$A$1:$ZZ$1, 0))</f>
        <v/>
      </c>
      <c r="B840">
        <f>INDEX(resultados!$A$2:$ZZ$929, 834, MATCH($B$2, resultados!$A$1:$ZZ$1, 0))</f>
        <v/>
      </c>
      <c r="C840">
        <f>INDEX(resultados!$A$2:$ZZ$929, 834, MATCH($B$3, resultados!$A$1:$ZZ$1, 0))</f>
        <v/>
      </c>
    </row>
    <row r="841">
      <c r="A841">
        <f>INDEX(resultados!$A$2:$ZZ$929, 835, MATCH($B$1, resultados!$A$1:$ZZ$1, 0))</f>
        <v/>
      </c>
      <c r="B841">
        <f>INDEX(resultados!$A$2:$ZZ$929, 835, MATCH($B$2, resultados!$A$1:$ZZ$1, 0))</f>
        <v/>
      </c>
      <c r="C841">
        <f>INDEX(resultados!$A$2:$ZZ$929, 835, MATCH($B$3, resultados!$A$1:$ZZ$1, 0))</f>
        <v/>
      </c>
    </row>
    <row r="842">
      <c r="A842">
        <f>INDEX(resultados!$A$2:$ZZ$929, 836, MATCH($B$1, resultados!$A$1:$ZZ$1, 0))</f>
        <v/>
      </c>
      <c r="B842">
        <f>INDEX(resultados!$A$2:$ZZ$929, 836, MATCH($B$2, resultados!$A$1:$ZZ$1, 0))</f>
        <v/>
      </c>
      <c r="C842">
        <f>INDEX(resultados!$A$2:$ZZ$929, 836, MATCH($B$3, resultados!$A$1:$ZZ$1, 0))</f>
        <v/>
      </c>
    </row>
    <row r="843">
      <c r="A843">
        <f>INDEX(resultados!$A$2:$ZZ$929, 837, MATCH($B$1, resultados!$A$1:$ZZ$1, 0))</f>
        <v/>
      </c>
      <c r="B843">
        <f>INDEX(resultados!$A$2:$ZZ$929, 837, MATCH($B$2, resultados!$A$1:$ZZ$1, 0))</f>
        <v/>
      </c>
      <c r="C843">
        <f>INDEX(resultados!$A$2:$ZZ$929, 837, MATCH($B$3, resultados!$A$1:$ZZ$1, 0))</f>
        <v/>
      </c>
    </row>
    <row r="844">
      <c r="A844">
        <f>INDEX(resultados!$A$2:$ZZ$929, 838, MATCH($B$1, resultados!$A$1:$ZZ$1, 0))</f>
        <v/>
      </c>
      <c r="B844">
        <f>INDEX(resultados!$A$2:$ZZ$929, 838, MATCH($B$2, resultados!$A$1:$ZZ$1, 0))</f>
        <v/>
      </c>
      <c r="C844">
        <f>INDEX(resultados!$A$2:$ZZ$929, 838, MATCH($B$3, resultados!$A$1:$ZZ$1, 0))</f>
        <v/>
      </c>
    </row>
    <row r="845">
      <c r="A845">
        <f>INDEX(resultados!$A$2:$ZZ$929, 839, MATCH($B$1, resultados!$A$1:$ZZ$1, 0))</f>
        <v/>
      </c>
      <c r="B845">
        <f>INDEX(resultados!$A$2:$ZZ$929, 839, MATCH($B$2, resultados!$A$1:$ZZ$1, 0))</f>
        <v/>
      </c>
      <c r="C845">
        <f>INDEX(resultados!$A$2:$ZZ$929, 839, MATCH($B$3, resultados!$A$1:$ZZ$1, 0))</f>
        <v/>
      </c>
    </row>
    <row r="846">
      <c r="A846">
        <f>INDEX(resultados!$A$2:$ZZ$929, 840, MATCH($B$1, resultados!$A$1:$ZZ$1, 0))</f>
        <v/>
      </c>
      <c r="B846">
        <f>INDEX(resultados!$A$2:$ZZ$929, 840, MATCH($B$2, resultados!$A$1:$ZZ$1, 0))</f>
        <v/>
      </c>
      <c r="C846">
        <f>INDEX(resultados!$A$2:$ZZ$929, 840, MATCH($B$3, resultados!$A$1:$ZZ$1, 0))</f>
        <v/>
      </c>
    </row>
    <row r="847">
      <c r="A847">
        <f>INDEX(resultados!$A$2:$ZZ$929, 841, MATCH($B$1, resultados!$A$1:$ZZ$1, 0))</f>
        <v/>
      </c>
      <c r="B847">
        <f>INDEX(resultados!$A$2:$ZZ$929, 841, MATCH($B$2, resultados!$A$1:$ZZ$1, 0))</f>
        <v/>
      </c>
      <c r="C847">
        <f>INDEX(resultados!$A$2:$ZZ$929, 841, MATCH($B$3, resultados!$A$1:$ZZ$1, 0))</f>
        <v/>
      </c>
    </row>
    <row r="848">
      <c r="A848">
        <f>INDEX(resultados!$A$2:$ZZ$929, 842, MATCH($B$1, resultados!$A$1:$ZZ$1, 0))</f>
        <v/>
      </c>
      <c r="B848">
        <f>INDEX(resultados!$A$2:$ZZ$929, 842, MATCH($B$2, resultados!$A$1:$ZZ$1, 0))</f>
        <v/>
      </c>
      <c r="C848">
        <f>INDEX(resultados!$A$2:$ZZ$929, 842, MATCH($B$3, resultados!$A$1:$ZZ$1, 0))</f>
        <v/>
      </c>
    </row>
    <row r="849">
      <c r="A849">
        <f>INDEX(resultados!$A$2:$ZZ$929, 843, MATCH($B$1, resultados!$A$1:$ZZ$1, 0))</f>
        <v/>
      </c>
      <c r="B849">
        <f>INDEX(resultados!$A$2:$ZZ$929, 843, MATCH($B$2, resultados!$A$1:$ZZ$1, 0))</f>
        <v/>
      </c>
      <c r="C849">
        <f>INDEX(resultados!$A$2:$ZZ$929, 843, MATCH($B$3, resultados!$A$1:$ZZ$1, 0))</f>
        <v/>
      </c>
    </row>
    <row r="850">
      <c r="A850">
        <f>INDEX(resultados!$A$2:$ZZ$929, 844, MATCH($B$1, resultados!$A$1:$ZZ$1, 0))</f>
        <v/>
      </c>
      <c r="B850">
        <f>INDEX(resultados!$A$2:$ZZ$929, 844, MATCH($B$2, resultados!$A$1:$ZZ$1, 0))</f>
        <v/>
      </c>
      <c r="C850">
        <f>INDEX(resultados!$A$2:$ZZ$929, 844, MATCH($B$3, resultados!$A$1:$ZZ$1, 0))</f>
        <v/>
      </c>
    </row>
    <row r="851">
      <c r="A851">
        <f>INDEX(resultados!$A$2:$ZZ$929, 845, MATCH($B$1, resultados!$A$1:$ZZ$1, 0))</f>
        <v/>
      </c>
      <c r="B851">
        <f>INDEX(resultados!$A$2:$ZZ$929, 845, MATCH($B$2, resultados!$A$1:$ZZ$1, 0))</f>
        <v/>
      </c>
      <c r="C851">
        <f>INDEX(resultados!$A$2:$ZZ$929, 845, MATCH($B$3, resultados!$A$1:$ZZ$1, 0))</f>
        <v/>
      </c>
    </row>
    <row r="852">
      <c r="A852">
        <f>INDEX(resultados!$A$2:$ZZ$929, 846, MATCH($B$1, resultados!$A$1:$ZZ$1, 0))</f>
        <v/>
      </c>
      <c r="B852">
        <f>INDEX(resultados!$A$2:$ZZ$929, 846, MATCH($B$2, resultados!$A$1:$ZZ$1, 0))</f>
        <v/>
      </c>
      <c r="C852">
        <f>INDEX(resultados!$A$2:$ZZ$929, 846, MATCH($B$3, resultados!$A$1:$ZZ$1, 0))</f>
        <v/>
      </c>
    </row>
    <row r="853">
      <c r="A853">
        <f>INDEX(resultados!$A$2:$ZZ$929, 847, MATCH($B$1, resultados!$A$1:$ZZ$1, 0))</f>
        <v/>
      </c>
      <c r="B853">
        <f>INDEX(resultados!$A$2:$ZZ$929, 847, MATCH($B$2, resultados!$A$1:$ZZ$1, 0))</f>
        <v/>
      </c>
      <c r="C853">
        <f>INDEX(resultados!$A$2:$ZZ$929, 847, MATCH($B$3, resultados!$A$1:$ZZ$1, 0))</f>
        <v/>
      </c>
    </row>
    <row r="854">
      <c r="A854">
        <f>INDEX(resultados!$A$2:$ZZ$929, 848, MATCH($B$1, resultados!$A$1:$ZZ$1, 0))</f>
        <v/>
      </c>
      <c r="B854">
        <f>INDEX(resultados!$A$2:$ZZ$929, 848, MATCH($B$2, resultados!$A$1:$ZZ$1, 0))</f>
        <v/>
      </c>
      <c r="C854">
        <f>INDEX(resultados!$A$2:$ZZ$929, 848, MATCH($B$3, resultados!$A$1:$ZZ$1, 0))</f>
        <v/>
      </c>
    </row>
    <row r="855">
      <c r="A855">
        <f>INDEX(resultados!$A$2:$ZZ$929, 849, MATCH($B$1, resultados!$A$1:$ZZ$1, 0))</f>
        <v/>
      </c>
      <c r="B855">
        <f>INDEX(resultados!$A$2:$ZZ$929, 849, MATCH($B$2, resultados!$A$1:$ZZ$1, 0))</f>
        <v/>
      </c>
      <c r="C855">
        <f>INDEX(resultados!$A$2:$ZZ$929, 849, MATCH($B$3, resultados!$A$1:$ZZ$1, 0))</f>
        <v/>
      </c>
    </row>
    <row r="856">
      <c r="A856">
        <f>INDEX(resultados!$A$2:$ZZ$929, 850, MATCH($B$1, resultados!$A$1:$ZZ$1, 0))</f>
        <v/>
      </c>
      <c r="B856">
        <f>INDEX(resultados!$A$2:$ZZ$929, 850, MATCH($B$2, resultados!$A$1:$ZZ$1, 0))</f>
        <v/>
      </c>
      <c r="C856">
        <f>INDEX(resultados!$A$2:$ZZ$929, 850, MATCH($B$3, resultados!$A$1:$ZZ$1, 0))</f>
        <v/>
      </c>
    </row>
    <row r="857">
      <c r="A857">
        <f>INDEX(resultados!$A$2:$ZZ$929, 851, MATCH($B$1, resultados!$A$1:$ZZ$1, 0))</f>
        <v/>
      </c>
      <c r="B857">
        <f>INDEX(resultados!$A$2:$ZZ$929, 851, MATCH($B$2, resultados!$A$1:$ZZ$1, 0))</f>
        <v/>
      </c>
      <c r="C857">
        <f>INDEX(resultados!$A$2:$ZZ$929, 851, MATCH($B$3, resultados!$A$1:$ZZ$1, 0))</f>
        <v/>
      </c>
    </row>
    <row r="858">
      <c r="A858">
        <f>INDEX(resultados!$A$2:$ZZ$929, 852, MATCH($B$1, resultados!$A$1:$ZZ$1, 0))</f>
        <v/>
      </c>
      <c r="B858">
        <f>INDEX(resultados!$A$2:$ZZ$929, 852, MATCH($B$2, resultados!$A$1:$ZZ$1, 0))</f>
        <v/>
      </c>
      <c r="C858">
        <f>INDEX(resultados!$A$2:$ZZ$929, 852, MATCH($B$3, resultados!$A$1:$ZZ$1, 0))</f>
        <v/>
      </c>
    </row>
    <row r="859">
      <c r="A859">
        <f>INDEX(resultados!$A$2:$ZZ$929, 853, MATCH($B$1, resultados!$A$1:$ZZ$1, 0))</f>
        <v/>
      </c>
      <c r="B859">
        <f>INDEX(resultados!$A$2:$ZZ$929, 853, MATCH($B$2, resultados!$A$1:$ZZ$1, 0))</f>
        <v/>
      </c>
      <c r="C859">
        <f>INDEX(resultados!$A$2:$ZZ$929, 853, MATCH($B$3, resultados!$A$1:$ZZ$1, 0))</f>
        <v/>
      </c>
    </row>
    <row r="860">
      <c r="A860">
        <f>INDEX(resultados!$A$2:$ZZ$929, 854, MATCH($B$1, resultados!$A$1:$ZZ$1, 0))</f>
        <v/>
      </c>
      <c r="B860">
        <f>INDEX(resultados!$A$2:$ZZ$929, 854, MATCH($B$2, resultados!$A$1:$ZZ$1, 0))</f>
        <v/>
      </c>
      <c r="C860">
        <f>INDEX(resultados!$A$2:$ZZ$929, 854, MATCH($B$3, resultados!$A$1:$ZZ$1, 0))</f>
        <v/>
      </c>
    </row>
    <row r="861">
      <c r="A861">
        <f>INDEX(resultados!$A$2:$ZZ$929, 855, MATCH($B$1, resultados!$A$1:$ZZ$1, 0))</f>
        <v/>
      </c>
      <c r="B861">
        <f>INDEX(resultados!$A$2:$ZZ$929, 855, MATCH($B$2, resultados!$A$1:$ZZ$1, 0))</f>
        <v/>
      </c>
      <c r="C861">
        <f>INDEX(resultados!$A$2:$ZZ$929, 855, MATCH($B$3, resultados!$A$1:$ZZ$1, 0))</f>
        <v/>
      </c>
    </row>
    <row r="862">
      <c r="A862">
        <f>INDEX(resultados!$A$2:$ZZ$929, 856, MATCH($B$1, resultados!$A$1:$ZZ$1, 0))</f>
        <v/>
      </c>
      <c r="B862">
        <f>INDEX(resultados!$A$2:$ZZ$929, 856, MATCH($B$2, resultados!$A$1:$ZZ$1, 0))</f>
        <v/>
      </c>
      <c r="C862">
        <f>INDEX(resultados!$A$2:$ZZ$929, 856, MATCH($B$3, resultados!$A$1:$ZZ$1, 0))</f>
        <v/>
      </c>
    </row>
    <row r="863">
      <c r="A863">
        <f>INDEX(resultados!$A$2:$ZZ$929, 857, MATCH($B$1, resultados!$A$1:$ZZ$1, 0))</f>
        <v/>
      </c>
      <c r="B863">
        <f>INDEX(resultados!$A$2:$ZZ$929, 857, MATCH($B$2, resultados!$A$1:$ZZ$1, 0))</f>
        <v/>
      </c>
      <c r="C863">
        <f>INDEX(resultados!$A$2:$ZZ$929, 857, MATCH($B$3, resultados!$A$1:$ZZ$1, 0))</f>
        <v/>
      </c>
    </row>
    <row r="864">
      <c r="A864">
        <f>INDEX(resultados!$A$2:$ZZ$929, 858, MATCH($B$1, resultados!$A$1:$ZZ$1, 0))</f>
        <v/>
      </c>
      <c r="B864">
        <f>INDEX(resultados!$A$2:$ZZ$929, 858, MATCH($B$2, resultados!$A$1:$ZZ$1, 0))</f>
        <v/>
      </c>
      <c r="C864">
        <f>INDEX(resultados!$A$2:$ZZ$929, 858, MATCH($B$3, resultados!$A$1:$ZZ$1, 0))</f>
        <v/>
      </c>
    </row>
    <row r="865">
      <c r="A865">
        <f>INDEX(resultados!$A$2:$ZZ$929, 859, MATCH($B$1, resultados!$A$1:$ZZ$1, 0))</f>
        <v/>
      </c>
      <c r="B865">
        <f>INDEX(resultados!$A$2:$ZZ$929, 859, MATCH($B$2, resultados!$A$1:$ZZ$1, 0))</f>
        <v/>
      </c>
      <c r="C865">
        <f>INDEX(resultados!$A$2:$ZZ$929, 859, MATCH($B$3, resultados!$A$1:$ZZ$1, 0))</f>
        <v/>
      </c>
    </row>
    <row r="866">
      <c r="A866">
        <f>INDEX(resultados!$A$2:$ZZ$929, 860, MATCH($B$1, resultados!$A$1:$ZZ$1, 0))</f>
        <v/>
      </c>
      <c r="B866">
        <f>INDEX(resultados!$A$2:$ZZ$929, 860, MATCH($B$2, resultados!$A$1:$ZZ$1, 0))</f>
        <v/>
      </c>
      <c r="C866">
        <f>INDEX(resultados!$A$2:$ZZ$929, 860, MATCH($B$3, resultados!$A$1:$ZZ$1, 0))</f>
        <v/>
      </c>
    </row>
    <row r="867">
      <c r="A867">
        <f>INDEX(resultados!$A$2:$ZZ$929, 861, MATCH($B$1, resultados!$A$1:$ZZ$1, 0))</f>
        <v/>
      </c>
      <c r="B867">
        <f>INDEX(resultados!$A$2:$ZZ$929, 861, MATCH($B$2, resultados!$A$1:$ZZ$1, 0))</f>
        <v/>
      </c>
      <c r="C867">
        <f>INDEX(resultados!$A$2:$ZZ$929, 861, MATCH($B$3, resultados!$A$1:$ZZ$1, 0))</f>
        <v/>
      </c>
    </row>
    <row r="868">
      <c r="A868">
        <f>INDEX(resultados!$A$2:$ZZ$929, 862, MATCH($B$1, resultados!$A$1:$ZZ$1, 0))</f>
        <v/>
      </c>
      <c r="B868">
        <f>INDEX(resultados!$A$2:$ZZ$929, 862, MATCH($B$2, resultados!$A$1:$ZZ$1, 0))</f>
        <v/>
      </c>
      <c r="C868">
        <f>INDEX(resultados!$A$2:$ZZ$929, 862, MATCH($B$3, resultados!$A$1:$ZZ$1, 0))</f>
        <v/>
      </c>
    </row>
    <row r="869">
      <c r="A869">
        <f>INDEX(resultados!$A$2:$ZZ$929, 863, MATCH($B$1, resultados!$A$1:$ZZ$1, 0))</f>
        <v/>
      </c>
      <c r="B869">
        <f>INDEX(resultados!$A$2:$ZZ$929, 863, MATCH($B$2, resultados!$A$1:$ZZ$1, 0))</f>
        <v/>
      </c>
      <c r="C869">
        <f>INDEX(resultados!$A$2:$ZZ$929, 863, MATCH($B$3, resultados!$A$1:$ZZ$1, 0))</f>
        <v/>
      </c>
    </row>
    <row r="870">
      <c r="A870">
        <f>INDEX(resultados!$A$2:$ZZ$929, 864, MATCH($B$1, resultados!$A$1:$ZZ$1, 0))</f>
        <v/>
      </c>
      <c r="B870">
        <f>INDEX(resultados!$A$2:$ZZ$929, 864, MATCH($B$2, resultados!$A$1:$ZZ$1, 0))</f>
        <v/>
      </c>
      <c r="C870">
        <f>INDEX(resultados!$A$2:$ZZ$929, 864, MATCH($B$3, resultados!$A$1:$ZZ$1, 0))</f>
        <v/>
      </c>
    </row>
    <row r="871">
      <c r="A871">
        <f>INDEX(resultados!$A$2:$ZZ$929, 865, MATCH($B$1, resultados!$A$1:$ZZ$1, 0))</f>
        <v/>
      </c>
      <c r="B871">
        <f>INDEX(resultados!$A$2:$ZZ$929, 865, MATCH($B$2, resultados!$A$1:$ZZ$1, 0))</f>
        <v/>
      </c>
      <c r="C871">
        <f>INDEX(resultados!$A$2:$ZZ$929, 865, MATCH($B$3, resultados!$A$1:$ZZ$1, 0))</f>
        <v/>
      </c>
    </row>
    <row r="872">
      <c r="A872">
        <f>INDEX(resultados!$A$2:$ZZ$929, 866, MATCH($B$1, resultados!$A$1:$ZZ$1, 0))</f>
        <v/>
      </c>
      <c r="B872">
        <f>INDEX(resultados!$A$2:$ZZ$929, 866, MATCH($B$2, resultados!$A$1:$ZZ$1, 0))</f>
        <v/>
      </c>
      <c r="C872">
        <f>INDEX(resultados!$A$2:$ZZ$929, 866, MATCH($B$3, resultados!$A$1:$ZZ$1, 0))</f>
        <v/>
      </c>
    </row>
    <row r="873">
      <c r="A873">
        <f>INDEX(resultados!$A$2:$ZZ$929, 867, MATCH($B$1, resultados!$A$1:$ZZ$1, 0))</f>
        <v/>
      </c>
      <c r="B873">
        <f>INDEX(resultados!$A$2:$ZZ$929, 867, MATCH($B$2, resultados!$A$1:$ZZ$1, 0))</f>
        <v/>
      </c>
      <c r="C873">
        <f>INDEX(resultados!$A$2:$ZZ$929, 867, MATCH($B$3, resultados!$A$1:$ZZ$1, 0))</f>
        <v/>
      </c>
    </row>
    <row r="874">
      <c r="A874">
        <f>INDEX(resultados!$A$2:$ZZ$929, 868, MATCH($B$1, resultados!$A$1:$ZZ$1, 0))</f>
        <v/>
      </c>
      <c r="B874">
        <f>INDEX(resultados!$A$2:$ZZ$929, 868, MATCH($B$2, resultados!$A$1:$ZZ$1, 0))</f>
        <v/>
      </c>
      <c r="C874">
        <f>INDEX(resultados!$A$2:$ZZ$929, 868, MATCH($B$3, resultados!$A$1:$ZZ$1, 0))</f>
        <v/>
      </c>
    </row>
    <row r="875">
      <c r="A875">
        <f>INDEX(resultados!$A$2:$ZZ$929, 869, MATCH($B$1, resultados!$A$1:$ZZ$1, 0))</f>
        <v/>
      </c>
      <c r="B875">
        <f>INDEX(resultados!$A$2:$ZZ$929, 869, MATCH($B$2, resultados!$A$1:$ZZ$1, 0))</f>
        <v/>
      </c>
      <c r="C875">
        <f>INDEX(resultados!$A$2:$ZZ$929, 869, MATCH($B$3, resultados!$A$1:$ZZ$1, 0))</f>
        <v/>
      </c>
    </row>
    <row r="876">
      <c r="A876">
        <f>INDEX(resultados!$A$2:$ZZ$929, 870, MATCH($B$1, resultados!$A$1:$ZZ$1, 0))</f>
        <v/>
      </c>
      <c r="B876">
        <f>INDEX(resultados!$A$2:$ZZ$929, 870, MATCH($B$2, resultados!$A$1:$ZZ$1, 0))</f>
        <v/>
      </c>
      <c r="C876">
        <f>INDEX(resultados!$A$2:$ZZ$929, 870, MATCH($B$3, resultados!$A$1:$ZZ$1, 0))</f>
        <v/>
      </c>
    </row>
    <row r="877">
      <c r="A877">
        <f>INDEX(resultados!$A$2:$ZZ$929, 871, MATCH($B$1, resultados!$A$1:$ZZ$1, 0))</f>
        <v/>
      </c>
      <c r="B877">
        <f>INDEX(resultados!$A$2:$ZZ$929, 871, MATCH($B$2, resultados!$A$1:$ZZ$1, 0))</f>
        <v/>
      </c>
      <c r="C877">
        <f>INDEX(resultados!$A$2:$ZZ$929, 871, MATCH($B$3, resultados!$A$1:$ZZ$1, 0))</f>
        <v/>
      </c>
    </row>
    <row r="878">
      <c r="A878">
        <f>INDEX(resultados!$A$2:$ZZ$929, 872, MATCH($B$1, resultados!$A$1:$ZZ$1, 0))</f>
        <v/>
      </c>
      <c r="B878">
        <f>INDEX(resultados!$A$2:$ZZ$929, 872, MATCH($B$2, resultados!$A$1:$ZZ$1, 0))</f>
        <v/>
      </c>
      <c r="C878">
        <f>INDEX(resultados!$A$2:$ZZ$929, 872, MATCH($B$3, resultados!$A$1:$ZZ$1, 0))</f>
        <v/>
      </c>
    </row>
    <row r="879">
      <c r="A879">
        <f>INDEX(resultados!$A$2:$ZZ$929, 873, MATCH($B$1, resultados!$A$1:$ZZ$1, 0))</f>
        <v/>
      </c>
      <c r="B879">
        <f>INDEX(resultados!$A$2:$ZZ$929, 873, MATCH($B$2, resultados!$A$1:$ZZ$1, 0))</f>
        <v/>
      </c>
      <c r="C879">
        <f>INDEX(resultados!$A$2:$ZZ$929, 873, MATCH($B$3, resultados!$A$1:$ZZ$1, 0))</f>
        <v/>
      </c>
    </row>
    <row r="880">
      <c r="A880">
        <f>INDEX(resultados!$A$2:$ZZ$929, 874, MATCH($B$1, resultados!$A$1:$ZZ$1, 0))</f>
        <v/>
      </c>
      <c r="B880">
        <f>INDEX(resultados!$A$2:$ZZ$929, 874, MATCH($B$2, resultados!$A$1:$ZZ$1, 0))</f>
        <v/>
      </c>
      <c r="C880">
        <f>INDEX(resultados!$A$2:$ZZ$929, 874, MATCH($B$3, resultados!$A$1:$ZZ$1, 0))</f>
        <v/>
      </c>
    </row>
    <row r="881">
      <c r="A881">
        <f>INDEX(resultados!$A$2:$ZZ$929, 875, MATCH($B$1, resultados!$A$1:$ZZ$1, 0))</f>
        <v/>
      </c>
      <c r="B881">
        <f>INDEX(resultados!$A$2:$ZZ$929, 875, MATCH($B$2, resultados!$A$1:$ZZ$1, 0))</f>
        <v/>
      </c>
      <c r="C881">
        <f>INDEX(resultados!$A$2:$ZZ$929, 875, MATCH($B$3, resultados!$A$1:$ZZ$1, 0))</f>
        <v/>
      </c>
    </row>
    <row r="882">
      <c r="A882">
        <f>INDEX(resultados!$A$2:$ZZ$929, 876, MATCH($B$1, resultados!$A$1:$ZZ$1, 0))</f>
        <v/>
      </c>
      <c r="B882">
        <f>INDEX(resultados!$A$2:$ZZ$929, 876, MATCH($B$2, resultados!$A$1:$ZZ$1, 0))</f>
        <v/>
      </c>
      <c r="C882">
        <f>INDEX(resultados!$A$2:$ZZ$929, 876, MATCH($B$3, resultados!$A$1:$ZZ$1, 0))</f>
        <v/>
      </c>
    </row>
    <row r="883">
      <c r="A883">
        <f>INDEX(resultados!$A$2:$ZZ$929, 877, MATCH($B$1, resultados!$A$1:$ZZ$1, 0))</f>
        <v/>
      </c>
      <c r="B883">
        <f>INDEX(resultados!$A$2:$ZZ$929, 877, MATCH($B$2, resultados!$A$1:$ZZ$1, 0))</f>
        <v/>
      </c>
      <c r="C883">
        <f>INDEX(resultados!$A$2:$ZZ$929, 877, MATCH($B$3, resultados!$A$1:$ZZ$1, 0))</f>
        <v/>
      </c>
    </row>
    <row r="884">
      <c r="A884">
        <f>INDEX(resultados!$A$2:$ZZ$929, 878, MATCH($B$1, resultados!$A$1:$ZZ$1, 0))</f>
        <v/>
      </c>
      <c r="B884">
        <f>INDEX(resultados!$A$2:$ZZ$929, 878, MATCH($B$2, resultados!$A$1:$ZZ$1, 0))</f>
        <v/>
      </c>
      <c r="C884">
        <f>INDEX(resultados!$A$2:$ZZ$929, 878, MATCH($B$3, resultados!$A$1:$ZZ$1, 0))</f>
        <v/>
      </c>
    </row>
    <row r="885">
      <c r="A885">
        <f>INDEX(resultados!$A$2:$ZZ$929, 879, MATCH($B$1, resultados!$A$1:$ZZ$1, 0))</f>
        <v/>
      </c>
      <c r="B885">
        <f>INDEX(resultados!$A$2:$ZZ$929, 879, MATCH($B$2, resultados!$A$1:$ZZ$1, 0))</f>
        <v/>
      </c>
      <c r="C885">
        <f>INDEX(resultados!$A$2:$ZZ$929, 879, MATCH($B$3, resultados!$A$1:$ZZ$1, 0))</f>
        <v/>
      </c>
    </row>
    <row r="886">
      <c r="A886">
        <f>INDEX(resultados!$A$2:$ZZ$929, 880, MATCH($B$1, resultados!$A$1:$ZZ$1, 0))</f>
        <v/>
      </c>
      <c r="B886">
        <f>INDEX(resultados!$A$2:$ZZ$929, 880, MATCH($B$2, resultados!$A$1:$ZZ$1, 0))</f>
        <v/>
      </c>
      <c r="C886">
        <f>INDEX(resultados!$A$2:$ZZ$929, 880, MATCH($B$3, resultados!$A$1:$ZZ$1, 0))</f>
        <v/>
      </c>
    </row>
    <row r="887">
      <c r="A887">
        <f>INDEX(resultados!$A$2:$ZZ$929, 881, MATCH($B$1, resultados!$A$1:$ZZ$1, 0))</f>
        <v/>
      </c>
      <c r="B887">
        <f>INDEX(resultados!$A$2:$ZZ$929, 881, MATCH($B$2, resultados!$A$1:$ZZ$1, 0))</f>
        <v/>
      </c>
      <c r="C887">
        <f>INDEX(resultados!$A$2:$ZZ$929, 881, MATCH($B$3, resultados!$A$1:$ZZ$1, 0))</f>
        <v/>
      </c>
    </row>
    <row r="888">
      <c r="A888">
        <f>INDEX(resultados!$A$2:$ZZ$929, 882, MATCH($B$1, resultados!$A$1:$ZZ$1, 0))</f>
        <v/>
      </c>
      <c r="B888">
        <f>INDEX(resultados!$A$2:$ZZ$929, 882, MATCH($B$2, resultados!$A$1:$ZZ$1, 0))</f>
        <v/>
      </c>
      <c r="C888">
        <f>INDEX(resultados!$A$2:$ZZ$929, 882, MATCH($B$3, resultados!$A$1:$ZZ$1, 0))</f>
        <v/>
      </c>
    </row>
    <row r="889">
      <c r="A889">
        <f>INDEX(resultados!$A$2:$ZZ$929, 883, MATCH($B$1, resultados!$A$1:$ZZ$1, 0))</f>
        <v/>
      </c>
      <c r="B889">
        <f>INDEX(resultados!$A$2:$ZZ$929, 883, MATCH($B$2, resultados!$A$1:$ZZ$1, 0))</f>
        <v/>
      </c>
      <c r="C889">
        <f>INDEX(resultados!$A$2:$ZZ$929, 883, MATCH($B$3, resultados!$A$1:$ZZ$1, 0))</f>
        <v/>
      </c>
    </row>
    <row r="890">
      <c r="A890">
        <f>INDEX(resultados!$A$2:$ZZ$929, 884, MATCH($B$1, resultados!$A$1:$ZZ$1, 0))</f>
        <v/>
      </c>
      <c r="B890">
        <f>INDEX(resultados!$A$2:$ZZ$929, 884, MATCH($B$2, resultados!$A$1:$ZZ$1, 0))</f>
        <v/>
      </c>
      <c r="C890">
        <f>INDEX(resultados!$A$2:$ZZ$929, 884, MATCH($B$3, resultados!$A$1:$ZZ$1, 0))</f>
        <v/>
      </c>
    </row>
    <row r="891">
      <c r="A891">
        <f>INDEX(resultados!$A$2:$ZZ$929, 885, MATCH($B$1, resultados!$A$1:$ZZ$1, 0))</f>
        <v/>
      </c>
      <c r="B891">
        <f>INDEX(resultados!$A$2:$ZZ$929, 885, MATCH($B$2, resultados!$A$1:$ZZ$1, 0))</f>
        <v/>
      </c>
      <c r="C891">
        <f>INDEX(resultados!$A$2:$ZZ$929, 885, MATCH($B$3, resultados!$A$1:$ZZ$1, 0))</f>
        <v/>
      </c>
    </row>
    <row r="892">
      <c r="A892">
        <f>INDEX(resultados!$A$2:$ZZ$929, 886, MATCH($B$1, resultados!$A$1:$ZZ$1, 0))</f>
        <v/>
      </c>
      <c r="B892">
        <f>INDEX(resultados!$A$2:$ZZ$929, 886, MATCH($B$2, resultados!$A$1:$ZZ$1, 0))</f>
        <v/>
      </c>
      <c r="C892">
        <f>INDEX(resultados!$A$2:$ZZ$929, 886, MATCH($B$3, resultados!$A$1:$ZZ$1, 0))</f>
        <v/>
      </c>
    </row>
    <row r="893">
      <c r="A893">
        <f>INDEX(resultados!$A$2:$ZZ$929, 887, MATCH($B$1, resultados!$A$1:$ZZ$1, 0))</f>
        <v/>
      </c>
      <c r="B893">
        <f>INDEX(resultados!$A$2:$ZZ$929, 887, MATCH($B$2, resultados!$A$1:$ZZ$1, 0))</f>
        <v/>
      </c>
      <c r="C893">
        <f>INDEX(resultados!$A$2:$ZZ$929, 887, MATCH($B$3, resultados!$A$1:$ZZ$1, 0))</f>
        <v/>
      </c>
    </row>
    <row r="894">
      <c r="A894">
        <f>INDEX(resultados!$A$2:$ZZ$929, 888, MATCH($B$1, resultados!$A$1:$ZZ$1, 0))</f>
        <v/>
      </c>
      <c r="B894">
        <f>INDEX(resultados!$A$2:$ZZ$929, 888, MATCH($B$2, resultados!$A$1:$ZZ$1, 0))</f>
        <v/>
      </c>
      <c r="C894">
        <f>INDEX(resultados!$A$2:$ZZ$929, 888, MATCH($B$3, resultados!$A$1:$ZZ$1, 0))</f>
        <v/>
      </c>
    </row>
    <row r="895">
      <c r="A895">
        <f>INDEX(resultados!$A$2:$ZZ$929, 889, MATCH($B$1, resultados!$A$1:$ZZ$1, 0))</f>
        <v/>
      </c>
      <c r="B895">
        <f>INDEX(resultados!$A$2:$ZZ$929, 889, MATCH($B$2, resultados!$A$1:$ZZ$1, 0))</f>
        <v/>
      </c>
      <c r="C895">
        <f>INDEX(resultados!$A$2:$ZZ$929, 889, MATCH($B$3, resultados!$A$1:$ZZ$1, 0))</f>
        <v/>
      </c>
    </row>
    <row r="896">
      <c r="A896">
        <f>INDEX(resultados!$A$2:$ZZ$929, 890, MATCH($B$1, resultados!$A$1:$ZZ$1, 0))</f>
        <v/>
      </c>
      <c r="B896">
        <f>INDEX(resultados!$A$2:$ZZ$929, 890, MATCH($B$2, resultados!$A$1:$ZZ$1, 0))</f>
        <v/>
      </c>
      <c r="C896">
        <f>INDEX(resultados!$A$2:$ZZ$929, 890, MATCH($B$3, resultados!$A$1:$ZZ$1, 0))</f>
        <v/>
      </c>
    </row>
    <row r="897">
      <c r="A897">
        <f>INDEX(resultados!$A$2:$ZZ$929, 891, MATCH($B$1, resultados!$A$1:$ZZ$1, 0))</f>
        <v/>
      </c>
      <c r="B897">
        <f>INDEX(resultados!$A$2:$ZZ$929, 891, MATCH($B$2, resultados!$A$1:$ZZ$1, 0))</f>
        <v/>
      </c>
      <c r="C897">
        <f>INDEX(resultados!$A$2:$ZZ$929, 891, MATCH($B$3, resultados!$A$1:$ZZ$1, 0))</f>
        <v/>
      </c>
    </row>
    <row r="898">
      <c r="A898">
        <f>INDEX(resultados!$A$2:$ZZ$929, 892, MATCH($B$1, resultados!$A$1:$ZZ$1, 0))</f>
        <v/>
      </c>
      <c r="B898">
        <f>INDEX(resultados!$A$2:$ZZ$929, 892, MATCH($B$2, resultados!$A$1:$ZZ$1, 0))</f>
        <v/>
      </c>
      <c r="C898">
        <f>INDEX(resultados!$A$2:$ZZ$929, 892, MATCH($B$3, resultados!$A$1:$ZZ$1, 0))</f>
        <v/>
      </c>
    </row>
    <row r="899">
      <c r="A899">
        <f>INDEX(resultados!$A$2:$ZZ$929, 893, MATCH($B$1, resultados!$A$1:$ZZ$1, 0))</f>
        <v/>
      </c>
      <c r="B899">
        <f>INDEX(resultados!$A$2:$ZZ$929, 893, MATCH($B$2, resultados!$A$1:$ZZ$1, 0))</f>
        <v/>
      </c>
      <c r="C899">
        <f>INDEX(resultados!$A$2:$ZZ$929, 893, MATCH($B$3, resultados!$A$1:$ZZ$1, 0))</f>
        <v/>
      </c>
    </row>
    <row r="900">
      <c r="A900">
        <f>INDEX(resultados!$A$2:$ZZ$929, 894, MATCH($B$1, resultados!$A$1:$ZZ$1, 0))</f>
        <v/>
      </c>
      <c r="B900">
        <f>INDEX(resultados!$A$2:$ZZ$929, 894, MATCH($B$2, resultados!$A$1:$ZZ$1, 0))</f>
        <v/>
      </c>
      <c r="C900">
        <f>INDEX(resultados!$A$2:$ZZ$929, 894, MATCH($B$3, resultados!$A$1:$ZZ$1, 0))</f>
        <v/>
      </c>
    </row>
    <row r="901">
      <c r="A901">
        <f>INDEX(resultados!$A$2:$ZZ$929, 895, MATCH($B$1, resultados!$A$1:$ZZ$1, 0))</f>
        <v/>
      </c>
      <c r="B901">
        <f>INDEX(resultados!$A$2:$ZZ$929, 895, MATCH($B$2, resultados!$A$1:$ZZ$1, 0))</f>
        <v/>
      </c>
      <c r="C901">
        <f>INDEX(resultados!$A$2:$ZZ$929, 895, MATCH($B$3, resultados!$A$1:$ZZ$1, 0))</f>
        <v/>
      </c>
    </row>
    <row r="902">
      <c r="A902">
        <f>INDEX(resultados!$A$2:$ZZ$929, 896, MATCH($B$1, resultados!$A$1:$ZZ$1, 0))</f>
        <v/>
      </c>
      <c r="B902">
        <f>INDEX(resultados!$A$2:$ZZ$929, 896, MATCH($B$2, resultados!$A$1:$ZZ$1, 0))</f>
        <v/>
      </c>
      <c r="C902">
        <f>INDEX(resultados!$A$2:$ZZ$929, 896, MATCH($B$3, resultados!$A$1:$ZZ$1, 0))</f>
        <v/>
      </c>
    </row>
    <row r="903">
      <c r="A903">
        <f>INDEX(resultados!$A$2:$ZZ$929, 897, MATCH($B$1, resultados!$A$1:$ZZ$1, 0))</f>
        <v/>
      </c>
      <c r="B903">
        <f>INDEX(resultados!$A$2:$ZZ$929, 897, MATCH($B$2, resultados!$A$1:$ZZ$1, 0))</f>
        <v/>
      </c>
      <c r="C903">
        <f>INDEX(resultados!$A$2:$ZZ$929, 897, MATCH($B$3, resultados!$A$1:$ZZ$1, 0))</f>
        <v/>
      </c>
    </row>
    <row r="904">
      <c r="A904">
        <f>INDEX(resultados!$A$2:$ZZ$929, 898, MATCH($B$1, resultados!$A$1:$ZZ$1, 0))</f>
        <v/>
      </c>
      <c r="B904">
        <f>INDEX(resultados!$A$2:$ZZ$929, 898, MATCH($B$2, resultados!$A$1:$ZZ$1, 0))</f>
        <v/>
      </c>
      <c r="C904">
        <f>INDEX(resultados!$A$2:$ZZ$929, 898, MATCH($B$3, resultados!$A$1:$ZZ$1, 0))</f>
        <v/>
      </c>
    </row>
    <row r="905">
      <c r="A905">
        <f>INDEX(resultados!$A$2:$ZZ$929, 899, MATCH($B$1, resultados!$A$1:$ZZ$1, 0))</f>
        <v/>
      </c>
      <c r="B905">
        <f>INDEX(resultados!$A$2:$ZZ$929, 899, MATCH($B$2, resultados!$A$1:$ZZ$1, 0))</f>
        <v/>
      </c>
      <c r="C905">
        <f>INDEX(resultados!$A$2:$ZZ$929, 899, MATCH($B$3, resultados!$A$1:$ZZ$1, 0))</f>
        <v/>
      </c>
    </row>
    <row r="906">
      <c r="A906">
        <f>INDEX(resultados!$A$2:$ZZ$929, 900, MATCH($B$1, resultados!$A$1:$ZZ$1, 0))</f>
        <v/>
      </c>
      <c r="B906">
        <f>INDEX(resultados!$A$2:$ZZ$929, 900, MATCH($B$2, resultados!$A$1:$ZZ$1, 0))</f>
        <v/>
      </c>
      <c r="C906">
        <f>INDEX(resultados!$A$2:$ZZ$929, 900, MATCH($B$3, resultados!$A$1:$ZZ$1, 0))</f>
        <v/>
      </c>
    </row>
    <row r="907">
      <c r="A907">
        <f>INDEX(resultados!$A$2:$ZZ$929, 901, MATCH($B$1, resultados!$A$1:$ZZ$1, 0))</f>
        <v/>
      </c>
      <c r="B907">
        <f>INDEX(resultados!$A$2:$ZZ$929, 901, MATCH($B$2, resultados!$A$1:$ZZ$1, 0))</f>
        <v/>
      </c>
      <c r="C907">
        <f>INDEX(resultados!$A$2:$ZZ$929, 901, MATCH($B$3, resultados!$A$1:$ZZ$1, 0))</f>
        <v/>
      </c>
    </row>
    <row r="908">
      <c r="A908">
        <f>INDEX(resultados!$A$2:$ZZ$929, 902, MATCH($B$1, resultados!$A$1:$ZZ$1, 0))</f>
        <v/>
      </c>
      <c r="B908">
        <f>INDEX(resultados!$A$2:$ZZ$929, 902, MATCH($B$2, resultados!$A$1:$ZZ$1, 0))</f>
        <v/>
      </c>
      <c r="C908">
        <f>INDEX(resultados!$A$2:$ZZ$929, 902, MATCH($B$3, resultados!$A$1:$ZZ$1, 0))</f>
        <v/>
      </c>
    </row>
    <row r="909">
      <c r="A909">
        <f>INDEX(resultados!$A$2:$ZZ$929, 903, MATCH($B$1, resultados!$A$1:$ZZ$1, 0))</f>
        <v/>
      </c>
      <c r="B909">
        <f>INDEX(resultados!$A$2:$ZZ$929, 903, MATCH($B$2, resultados!$A$1:$ZZ$1, 0))</f>
        <v/>
      </c>
      <c r="C909">
        <f>INDEX(resultados!$A$2:$ZZ$929, 903, MATCH($B$3, resultados!$A$1:$ZZ$1, 0))</f>
        <v/>
      </c>
    </row>
    <row r="910">
      <c r="A910">
        <f>INDEX(resultados!$A$2:$ZZ$929, 904, MATCH($B$1, resultados!$A$1:$ZZ$1, 0))</f>
        <v/>
      </c>
      <c r="B910">
        <f>INDEX(resultados!$A$2:$ZZ$929, 904, MATCH($B$2, resultados!$A$1:$ZZ$1, 0))</f>
        <v/>
      </c>
      <c r="C910">
        <f>INDEX(resultados!$A$2:$ZZ$929, 904, MATCH($B$3, resultados!$A$1:$ZZ$1, 0))</f>
        <v/>
      </c>
    </row>
    <row r="911">
      <c r="A911">
        <f>INDEX(resultados!$A$2:$ZZ$929, 905, MATCH($B$1, resultados!$A$1:$ZZ$1, 0))</f>
        <v/>
      </c>
      <c r="B911">
        <f>INDEX(resultados!$A$2:$ZZ$929, 905, MATCH($B$2, resultados!$A$1:$ZZ$1, 0))</f>
        <v/>
      </c>
      <c r="C911">
        <f>INDEX(resultados!$A$2:$ZZ$929, 905, MATCH($B$3, resultados!$A$1:$ZZ$1, 0))</f>
        <v/>
      </c>
    </row>
    <row r="912">
      <c r="A912">
        <f>INDEX(resultados!$A$2:$ZZ$929, 906, MATCH($B$1, resultados!$A$1:$ZZ$1, 0))</f>
        <v/>
      </c>
      <c r="B912">
        <f>INDEX(resultados!$A$2:$ZZ$929, 906, MATCH($B$2, resultados!$A$1:$ZZ$1, 0))</f>
        <v/>
      </c>
      <c r="C912">
        <f>INDEX(resultados!$A$2:$ZZ$929, 906, MATCH($B$3, resultados!$A$1:$ZZ$1, 0))</f>
        <v/>
      </c>
    </row>
    <row r="913">
      <c r="A913">
        <f>INDEX(resultados!$A$2:$ZZ$929, 907, MATCH($B$1, resultados!$A$1:$ZZ$1, 0))</f>
        <v/>
      </c>
      <c r="B913">
        <f>INDEX(resultados!$A$2:$ZZ$929, 907, MATCH($B$2, resultados!$A$1:$ZZ$1, 0))</f>
        <v/>
      </c>
      <c r="C913">
        <f>INDEX(resultados!$A$2:$ZZ$929, 907, MATCH($B$3, resultados!$A$1:$ZZ$1, 0))</f>
        <v/>
      </c>
    </row>
    <row r="914">
      <c r="A914">
        <f>INDEX(resultados!$A$2:$ZZ$929, 908, MATCH($B$1, resultados!$A$1:$ZZ$1, 0))</f>
        <v/>
      </c>
      <c r="B914">
        <f>INDEX(resultados!$A$2:$ZZ$929, 908, MATCH($B$2, resultados!$A$1:$ZZ$1, 0))</f>
        <v/>
      </c>
      <c r="C914">
        <f>INDEX(resultados!$A$2:$ZZ$929, 908, MATCH($B$3, resultados!$A$1:$ZZ$1, 0))</f>
        <v/>
      </c>
    </row>
    <row r="915">
      <c r="A915">
        <f>INDEX(resultados!$A$2:$ZZ$929, 909, MATCH($B$1, resultados!$A$1:$ZZ$1, 0))</f>
        <v/>
      </c>
      <c r="B915">
        <f>INDEX(resultados!$A$2:$ZZ$929, 909, MATCH($B$2, resultados!$A$1:$ZZ$1, 0))</f>
        <v/>
      </c>
      <c r="C915">
        <f>INDEX(resultados!$A$2:$ZZ$929, 909, MATCH($B$3, resultados!$A$1:$ZZ$1, 0))</f>
        <v/>
      </c>
    </row>
    <row r="916">
      <c r="A916">
        <f>INDEX(resultados!$A$2:$ZZ$929, 910, MATCH($B$1, resultados!$A$1:$ZZ$1, 0))</f>
        <v/>
      </c>
      <c r="B916">
        <f>INDEX(resultados!$A$2:$ZZ$929, 910, MATCH($B$2, resultados!$A$1:$ZZ$1, 0))</f>
        <v/>
      </c>
      <c r="C916">
        <f>INDEX(resultados!$A$2:$ZZ$929, 910, MATCH($B$3, resultados!$A$1:$ZZ$1, 0))</f>
        <v/>
      </c>
    </row>
    <row r="917">
      <c r="A917">
        <f>INDEX(resultados!$A$2:$ZZ$929, 911, MATCH($B$1, resultados!$A$1:$ZZ$1, 0))</f>
        <v/>
      </c>
      <c r="B917">
        <f>INDEX(resultados!$A$2:$ZZ$929, 911, MATCH($B$2, resultados!$A$1:$ZZ$1, 0))</f>
        <v/>
      </c>
      <c r="C917">
        <f>INDEX(resultados!$A$2:$ZZ$929, 911, MATCH($B$3, resultados!$A$1:$ZZ$1, 0))</f>
        <v/>
      </c>
    </row>
    <row r="918">
      <c r="A918">
        <f>INDEX(resultados!$A$2:$ZZ$929, 912, MATCH($B$1, resultados!$A$1:$ZZ$1, 0))</f>
        <v/>
      </c>
      <c r="B918">
        <f>INDEX(resultados!$A$2:$ZZ$929, 912, MATCH($B$2, resultados!$A$1:$ZZ$1, 0))</f>
        <v/>
      </c>
      <c r="C918">
        <f>INDEX(resultados!$A$2:$ZZ$929, 912, MATCH($B$3, resultados!$A$1:$ZZ$1, 0))</f>
        <v/>
      </c>
    </row>
    <row r="919">
      <c r="A919">
        <f>INDEX(resultados!$A$2:$ZZ$929, 913, MATCH($B$1, resultados!$A$1:$ZZ$1, 0))</f>
        <v/>
      </c>
      <c r="B919">
        <f>INDEX(resultados!$A$2:$ZZ$929, 913, MATCH($B$2, resultados!$A$1:$ZZ$1, 0))</f>
        <v/>
      </c>
      <c r="C919">
        <f>INDEX(resultados!$A$2:$ZZ$929, 913, MATCH($B$3, resultados!$A$1:$ZZ$1, 0))</f>
        <v/>
      </c>
    </row>
    <row r="920">
      <c r="A920">
        <f>INDEX(resultados!$A$2:$ZZ$929, 914, MATCH($B$1, resultados!$A$1:$ZZ$1, 0))</f>
        <v/>
      </c>
      <c r="B920">
        <f>INDEX(resultados!$A$2:$ZZ$929, 914, MATCH($B$2, resultados!$A$1:$ZZ$1, 0))</f>
        <v/>
      </c>
      <c r="C920">
        <f>INDEX(resultados!$A$2:$ZZ$929, 914, MATCH($B$3, resultados!$A$1:$ZZ$1, 0))</f>
        <v/>
      </c>
    </row>
    <row r="921">
      <c r="A921">
        <f>INDEX(resultados!$A$2:$ZZ$929, 915, MATCH($B$1, resultados!$A$1:$ZZ$1, 0))</f>
        <v/>
      </c>
      <c r="B921">
        <f>INDEX(resultados!$A$2:$ZZ$929, 915, MATCH($B$2, resultados!$A$1:$ZZ$1, 0))</f>
        <v/>
      </c>
      <c r="C921">
        <f>INDEX(resultados!$A$2:$ZZ$929, 915, MATCH($B$3, resultados!$A$1:$ZZ$1, 0))</f>
        <v/>
      </c>
    </row>
    <row r="922">
      <c r="A922">
        <f>INDEX(resultados!$A$2:$ZZ$929, 916, MATCH($B$1, resultados!$A$1:$ZZ$1, 0))</f>
        <v/>
      </c>
      <c r="B922">
        <f>INDEX(resultados!$A$2:$ZZ$929, 916, MATCH($B$2, resultados!$A$1:$ZZ$1, 0))</f>
        <v/>
      </c>
      <c r="C922">
        <f>INDEX(resultados!$A$2:$ZZ$929, 916, MATCH($B$3, resultados!$A$1:$ZZ$1, 0))</f>
        <v/>
      </c>
    </row>
    <row r="923">
      <c r="A923">
        <f>INDEX(resultados!$A$2:$ZZ$929, 917, MATCH($B$1, resultados!$A$1:$ZZ$1, 0))</f>
        <v/>
      </c>
      <c r="B923">
        <f>INDEX(resultados!$A$2:$ZZ$929, 917, MATCH($B$2, resultados!$A$1:$ZZ$1, 0))</f>
        <v/>
      </c>
      <c r="C923">
        <f>INDEX(resultados!$A$2:$ZZ$929, 917, MATCH($B$3, resultados!$A$1:$ZZ$1, 0))</f>
        <v/>
      </c>
    </row>
    <row r="924">
      <c r="A924">
        <f>INDEX(resultados!$A$2:$ZZ$929, 918, MATCH($B$1, resultados!$A$1:$ZZ$1, 0))</f>
        <v/>
      </c>
      <c r="B924">
        <f>INDEX(resultados!$A$2:$ZZ$929, 918, MATCH($B$2, resultados!$A$1:$ZZ$1, 0))</f>
        <v/>
      </c>
      <c r="C924">
        <f>INDEX(resultados!$A$2:$ZZ$929, 918, MATCH($B$3, resultados!$A$1:$ZZ$1, 0))</f>
        <v/>
      </c>
    </row>
    <row r="925">
      <c r="A925">
        <f>INDEX(resultados!$A$2:$ZZ$929, 919, MATCH($B$1, resultados!$A$1:$ZZ$1, 0))</f>
        <v/>
      </c>
      <c r="B925">
        <f>INDEX(resultados!$A$2:$ZZ$929, 919, MATCH($B$2, resultados!$A$1:$ZZ$1, 0))</f>
        <v/>
      </c>
      <c r="C925">
        <f>INDEX(resultados!$A$2:$ZZ$929, 919, MATCH($B$3, resultados!$A$1:$ZZ$1, 0))</f>
        <v/>
      </c>
    </row>
    <row r="926">
      <c r="A926">
        <f>INDEX(resultados!$A$2:$ZZ$929, 920, MATCH($B$1, resultados!$A$1:$ZZ$1, 0))</f>
        <v/>
      </c>
      <c r="B926">
        <f>INDEX(resultados!$A$2:$ZZ$929, 920, MATCH($B$2, resultados!$A$1:$ZZ$1, 0))</f>
        <v/>
      </c>
      <c r="C926">
        <f>INDEX(resultados!$A$2:$ZZ$929, 920, MATCH($B$3, resultados!$A$1:$ZZ$1, 0))</f>
        <v/>
      </c>
    </row>
    <row r="927">
      <c r="A927">
        <f>INDEX(resultados!$A$2:$ZZ$929, 921, MATCH($B$1, resultados!$A$1:$ZZ$1, 0))</f>
        <v/>
      </c>
      <c r="B927">
        <f>INDEX(resultados!$A$2:$ZZ$929, 921, MATCH($B$2, resultados!$A$1:$ZZ$1, 0))</f>
        <v/>
      </c>
      <c r="C927">
        <f>INDEX(resultados!$A$2:$ZZ$929, 921, MATCH($B$3, resultados!$A$1:$ZZ$1, 0))</f>
        <v/>
      </c>
    </row>
    <row r="928">
      <c r="A928">
        <f>INDEX(resultados!$A$2:$ZZ$929, 922, MATCH($B$1, resultados!$A$1:$ZZ$1, 0))</f>
        <v/>
      </c>
      <c r="B928">
        <f>INDEX(resultados!$A$2:$ZZ$929, 922, MATCH($B$2, resultados!$A$1:$ZZ$1, 0))</f>
        <v/>
      </c>
      <c r="C928">
        <f>INDEX(resultados!$A$2:$ZZ$929, 922, MATCH($B$3, resultados!$A$1:$ZZ$1, 0))</f>
        <v/>
      </c>
    </row>
    <row r="929">
      <c r="A929">
        <f>INDEX(resultados!$A$2:$ZZ$929, 923, MATCH($B$1, resultados!$A$1:$ZZ$1, 0))</f>
        <v/>
      </c>
      <c r="B929">
        <f>INDEX(resultados!$A$2:$ZZ$929, 923, MATCH($B$2, resultados!$A$1:$ZZ$1, 0))</f>
        <v/>
      </c>
      <c r="C929">
        <f>INDEX(resultados!$A$2:$ZZ$929, 923, MATCH($B$3, resultados!$A$1:$ZZ$1, 0))</f>
        <v/>
      </c>
    </row>
    <row r="930">
      <c r="A930">
        <f>INDEX(resultados!$A$2:$ZZ$929, 924, MATCH($B$1, resultados!$A$1:$ZZ$1, 0))</f>
        <v/>
      </c>
      <c r="B930">
        <f>INDEX(resultados!$A$2:$ZZ$929, 924, MATCH($B$2, resultados!$A$1:$ZZ$1, 0))</f>
        <v/>
      </c>
      <c r="C930">
        <f>INDEX(resultados!$A$2:$ZZ$929, 924, MATCH($B$3, resultados!$A$1:$ZZ$1, 0))</f>
        <v/>
      </c>
    </row>
    <row r="931">
      <c r="A931">
        <f>INDEX(resultados!$A$2:$ZZ$929, 925, MATCH($B$1, resultados!$A$1:$ZZ$1, 0))</f>
        <v/>
      </c>
      <c r="B931">
        <f>INDEX(resultados!$A$2:$ZZ$929, 925, MATCH($B$2, resultados!$A$1:$ZZ$1, 0))</f>
        <v/>
      </c>
      <c r="C931">
        <f>INDEX(resultados!$A$2:$ZZ$929, 925, MATCH($B$3, resultados!$A$1:$ZZ$1, 0))</f>
        <v/>
      </c>
    </row>
    <row r="932">
      <c r="A932">
        <f>INDEX(resultados!$A$2:$ZZ$929, 926, MATCH($B$1, resultados!$A$1:$ZZ$1, 0))</f>
        <v/>
      </c>
      <c r="B932">
        <f>INDEX(resultados!$A$2:$ZZ$929, 926, MATCH($B$2, resultados!$A$1:$ZZ$1, 0))</f>
        <v/>
      </c>
      <c r="C932">
        <f>INDEX(resultados!$A$2:$ZZ$929, 926, MATCH($B$3, resultados!$A$1:$ZZ$1, 0))</f>
        <v/>
      </c>
    </row>
    <row r="933">
      <c r="A933">
        <f>INDEX(resultados!$A$2:$ZZ$929, 927, MATCH($B$1, resultados!$A$1:$ZZ$1, 0))</f>
        <v/>
      </c>
      <c r="B933">
        <f>INDEX(resultados!$A$2:$ZZ$929, 927, MATCH($B$2, resultados!$A$1:$ZZ$1, 0))</f>
        <v/>
      </c>
      <c r="C933">
        <f>INDEX(resultados!$A$2:$ZZ$929, 927, MATCH($B$3, resultados!$A$1:$ZZ$1, 0))</f>
        <v/>
      </c>
    </row>
    <row r="934">
      <c r="A934">
        <f>INDEX(resultados!$A$2:$ZZ$929, 928, MATCH($B$1, resultados!$A$1:$ZZ$1, 0))</f>
        <v/>
      </c>
      <c r="B934">
        <f>INDEX(resultados!$A$2:$ZZ$929, 928, MATCH($B$2, resultados!$A$1:$ZZ$1, 0))</f>
        <v/>
      </c>
      <c r="C934">
        <f>INDEX(resultados!$A$2:$ZZ$929, 928,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2.2844</v>
      </c>
      <c r="E2" t="n">
        <v>43.78</v>
      </c>
      <c r="F2" t="n">
        <v>26.52</v>
      </c>
      <c r="G2" t="n">
        <v>5.18</v>
      </c>
      <c r="H2" t="n">
        <v>0.07000000000000001</v>
      </c>
      <c r="I2" t="n">
        <v>307</v>
      </c>
      <c r="J2" t="n">
        <v>242.64</v>
      </c>
      <c r="K2" t="n">
        <v>58.47</v>
      </c>
      <c r="L2" t="n">
        <v>1</v>
      </c>
      <c r="M2" t="n">
        <v>305</v>
      </c>
      <c r="N2" t="n">
        <v>58.17</v>
      </c>
      <c r="O2" t="n">
        <v>30160.1</v>
      </c>
      <c r="P2" t="n">
        <v>421.59</v>
      </c>
      <c r="Q2" t="n">
        <v>1319.85</v>
      </c>
      <c r="R2" t="n">
        <v>362.92</v>
      </c>
      <c r="S2" t="n">
        <v>59.92</v>
      </c>
      <c r="T2" t="n">
        <v>149932.15</v>
      </c>
      <c r="U2" t="n">
        <v>0.17</v>
      </c>
      <c r="V2" t="n">
        <v>0.64</v>
      </c>
      <c r="W2" t="n">
        <v>0.67</v>
      </c>
      <c r="X2" t="n">
        <v>9.23</v>
      </c>
      <c r="Y2" t="n">
        <v>1</v>
      </c>
      <c r="Z2" t="n">
        <v>10</v>
      </c>
      <c r="AA2" t="n">
        <v>848.0395966554827</v>
      </c>
      <c r="AB2" t="n">
        <v>1160.325189010569</v>
      </c>
      <c r="AC2" t="n">
        <v>1049.58538149803</v>
      </c>
      <c r="AD2" t="n">
        <v>848039.5966554827</v>
      </c>
      <c r="AE2" t="n">
        <v>1160325.189010569</v>
      </c>
      <c r="AF2" t="n">
        <v>2.079470682573841e-06</v>
      </c>
      <c r="AG2" t="n">
        <v>12.66782407407407</v>
      </c>
      <c r="AH2" t="n">
        <v>1049585.38149803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2.72</v>
      </c>
      <c r="E3" t="n">
        <v>36.76</v>
      </c>
      <c r="F3" t="n">
        <v>23.71</v>
      </c>
      <c r="G3" t="n">
        <v>6.53</v>
      </c>
      <c r="H3" t="n">
        <v>0.09</v>
      </c>
      <c r="I3" t="n">
        <v>218</v>
      </c>
      <c r="J3" t="n">
        <v>243.08</v>
      </c>
      <c r="K3" t="n">
        <v>58.47</v>
      </c>
      <c r="L3" t="n">
        <v>1.25</v>
      </c>
      <c r="M3" t="n">
        <v>216</v>
      </c>
      <c r="N3" t="n">
        <v>58.36</v>
      </c>
      <c r="O3" t="n">
        <v>30214.33</v>
      </c>
      <c r="P3" t="n">
        <v>375.44</v>
      </c>
      <c r="Q3" t="n">
        <v>1319.42</v>
      </c>
      <c r="R3" t="n">
        <v>271.02</v>
      </c>
      <c r="S3" t="n">
        <v>59.92</v>
      </c>
      <c r="T3" t="n">
        <v>104426.58</v>
      </c>
      <c r="U3" t="n">
        <v>0.22</v>
      </c>
      <c r="V3" t="n">
        <v>0.72</v>
      </c>
      <c r="W3" t="n">
        <v>0.51</v>
      </c>
      <c r="X3" t="n">
        <v>6.43</v>
      </c>
      <c r="Y3" t="n">
        <v>1</v>
      </c>
      <c r="Z3" t="n">
        <v>10</v>
      </c>
      <c r="AA3" t="n">
        <v>661.0129793108617</v>
      </c>
      <c r="AB3" t="n">
        <v>904.4271201276299</v>
      </c>
      <c r="AC3" t="n">
        <v>818.1098651540836</v>
      </c>
      <c r="AD3" t="n">
        <v>661012.9793108618</v>
      </c>
      <c r="AE3" t="n">
        <v>904427.12012763</v>
      </c>
      <c r="AF3" t="n">
        <v>2.475993808702875e-06</v>
      </c>
      <c r="AG3" t="n">
        <v>10.63657407407407</v>
      </c>
      <c r="AH3" t="n">
        <v>818109.8651540837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3.0302</v>
      </c>
      <c r="E4" t="n">
        <v>33</v>
      </c>
      <c r="F4" t="n">
        <v>22.22</v>
      </c>
      <c r="G4" t="n">
        <v>7.84</v>
      </c>
      <c r="H4" t="n">
        <v>0.11</v>
      </c>
      <c r="I4" t="n">
        <v>170</v>
      </c>
      <c r="J4" t="n">
        <v>243.52</v>
      </c>
      <c r="K4" t="n">
        <v>58.47</v>
      </c>
      <c r="L4" t="n">
        <v>1.5</v>
      </c>
      <c r="M4" t="n">
        <v>168</v>
      </c>
      <c r="N4" t="n">
        <v>58.55</v>
      </c>
      <c r="O4" t="n">
        <v>30268.64</v>
      </c>
      <c r="P4" t="n">
        <v>350.4</v>
      </c>
      <c r="Q4" t="n">
        <v>1319.23</v>
      </c>
      <c r="R4" t="n">
        <v>221.9</v>
      </c>
      <c r="S4" t="n">
        <v>59.92</v>
      </c>
      <c r="T4" t="n">
        <v>80104.81</v>
      </c>
      <c r="U4" t="n">
        <v>0.27</v>
      </c>
      <c r="V4" t="n">
        <v>0.76</v>
      </c>
      <c r="W4" t="n">
        <v>0.44</v>
      </c>
      <c r="X4" t="n">
        <v>4.94</v>
      </c>
      <c r="Y4" t="n">
        <v>1</v>
      </c>
      <c r="Z4" t="n">
        <v>10</v>
      </c>
      <c r="AA4" t="n">
        <v>564.1292258021491</v>
      </c>
      <c r="AB4" t="n">
        <v>771.8664943674634</v>
      </c>
      <c r="AC4" t="n">
        <v>698.2006394664606</v>
      </c>
      <c r="AD4" t="n">
        <v>564129.2258021492</v>
      </c>
      <c r="AE4" t="n">
        <v>771866.4943674634</v>
      </c>
      <c r="AF4" t="n">
        <v>2.758366337915975e-06</v>
      </c>
      <c r="AG4" t="n">
        <v>9.548611111111112</v>
      </c>
      <c r="AH4" t="n">
        <v>698200.6394664607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3.2647</v>
      </c>
      <c r="E5" t="n">
        <v>30.63</v>
      </c>
      <c r="F5" t="n">
        <v>21.31</v>
      </c>
      <c r="G5" t="n">
        <v>9.199999999999999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334.97</v>
      </c>
      <c r="Q5" t="n">
        <v>1319.31</v>
      </c>
      <c r="R5" t="n">
        <v>192.43</v>
      </c>
      <c r="S5" t="n">
        <v>59.92</v>
      </c>
      <c r="T5" t="n">
        <v>65525.72</v>
      </c>
      <c r="U5" t="n">
        <v>0.31</v>
      </c>
      <c r="V5" t="n">
        <v>0.8</v>
      </c>
      <c r="W5" t="n">
        <v>0.38</v>
      </c>
      <c r="X5" t="n">
        <v>4.03</v>
      </c>
      <c r="Y5" t="n">
        <v>1</v>
      </c>
      <c r="Z5" t="n">
        <v>10</v>
      </c>
      <c r="AA5" t="n">
        <v>509.6524351748144</v>
      </c>
      <c r="AB5" t="n">
        <v>697.328946084761</v>
      </c>
      <c r="AC5" t="n">
        <v>630.7768501777534</v>
      </c>
      <c r="AD5" t="n">
        <v>509652.4351748144</v>
      </c>
      <c r="AE5" t="n">
        <v>697328.9460847611</v>
      </c>
      <c r="AF5" t="n">
        <v>2.971829774732454e-06</v>
      </c>
      <c r="AG5" t="n">
        <v>8.862847222222223</v>
      </c>
      <c r="AH5" t="n">
        <v>630776.8501777535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3.4485</v>
      </c>
      <c r="E6" t="n">
        <v>29</v>
      </c>
      <c r="F6" t="n">
        <v>20.67</v>
      </c>
      <c r="G6" t="n">
        <v>10.51</v>
      </c>
      <c r="H6" t="n">
        <v>0.15</v>
      </c>
      <c r="I6" t="n">
        <v>118</v>
      </c>
      <c r="J6" t="n">
        <v>244.41</v>
      </c>
      <c r="K6" t="n">
        <v>58.47</v>
      </c>
      <c r="L6" t="n">
        <v>2</v>
      </c>
      <c r="M6" t="n">
        <v>116</v>
      </c>
      <c r="N6" t="n">
        <v>58.93</v>
      </c>
      <c r="O6" t="n">
        <v>30377.45</v>
      </c>
      <c r="P6" t="n">
        <v>323.68</v>
      </c>
      <c r="Q6" t="n">
        <v>1319.34</v>
      </c>
      <c r="R6" t="n">
        <v>171.19</v>
      </c>
      <c r="S6" t="n">
        <v>59.92</v>
      </c>
      <c r="T6" t="n">
        <v>55011.85</v>
      </c>
      <c r="U6" t="n">
        <v>0.35</v>
      </c>
      <c r="V6" t="n">
        <v>0.82</v>
      </c>
      <c r="W6" t="n">
        <v>0.35</v>
      </c>
      <c r="X6" t="n">
        <v>3.39</v>
      </c>
      <c r="Y6" t="n">
        <v>1</v>
      </c>
      <c r="Z6" t="n">
        <v>10</v>
      </c>
      <c r="AA6" t="n">
        <v>469.1379818817017</v>
      </c>
      <c r="AB6" t="n">
        <v>641.8952837175913</v>
      </c>
      <c r="AC6" t="n">
        <v>580.6336987452726</v>
      </c>
      <c r="AD6" t="n">
        <v>469137.9818817017</v>
      </c>
      <c r="AE6" t="n">
        <v>641895.2837175913</v>
      </c>
      <c r="AF6" t="n">
        <v>3.139141415188185e-06</v>
      </c>
      <c r="AG6" t="n">
        <v>8.391203703703704</v>
      </c>
      <c r="AH6" t="n">
        <v>580633.6987452726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3.6054</v>
      </c>
      <c r="E7" t="n">
        <v>27.74</v>
      </c>
      <c r="F7" t="n">
        <v>20.16</v>
      </c>
      <c r="G7" t="n">
        <v>11.86</v>
      </c>
      <c r="H7" t="n">
        <v>0.16</v>
      </c>
      <c r="I7" t="n">
        <v>102</v>
      </c>
      <c r="J7" t="n">
        <v>244.85</v>
      </c>
      <c r="K7" t="n">
        <v>58.47</v>
      </c>
      <c r="L7" t="n">
        <v>2.25</v>
      </c>
      <c r="M7" t="n">
        <v>100</v>
      </c>
      <c r="N7" t="n">
        <v>59.12</v>
      </c>
      <c r="O7" t="n">
        <v>30431.96</v>
      </c>
      <c r="P7" t="n">
        <v>314.7</v>
      </c>
      <c r="Q7" t="n">
        <v>1319.33</v>
      </c>
      <c r="R7" t="n">
        <v>154.5</v>
      </c>
      <c r="S7" t="n">
        <v>59.92</v>
      </c>
      <c r="T7" t="n">
        <v>46744.82</v>
      </c>
      <c r="U7" t="n">
        <v>0.39</v>
      </c>
      <c r="V7" t="n">
        <v>0.84</v>
      </c>
      <c r="W7" t="n">
        <v>0.33</v>
      </c>
      <c r="X7" t="n">
        <v>2.88</v>
      </c>
      <c r="Y7" t="n">
        <v>1</v>
      </c>
      <c r="Z7" t="n">
        <v>10</v>
      </c>
      <c r="AA7" t="n">
        <v>448.1811057464175</v>
      </c>
      <c r="AB7" t="n">
        <v>613.2211612371721</v>
      </c>
      <c r="AC7" t="n">
        <v>554.6961942700009</v>
      </c>
      <c r="AD7" t="n">
        <v>448181.1057464175</v>
      </c>
      <c r="AE7" t="n">
        <v>613221.1612371721</v>
      </c>
      <c r="AF7" t="n">
        <v>3.281966205109318e-06</v>
      </c>
      <c r="AG7" t="n">
        <v>8.02662037037037</v>
      </c>
      <c r="AH7" t="n">
        <v>554696.1942700009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3.7254</v>
      </c>
      <c r="E8" t="n">
        <v>26.84</v>
      </c>
      <c r="F8" t="n">
        <v>19.84</v>
      </c>
      <c r="G8" t="n">
        <v>13.22</v>
      </c>
      <c r="H8" t="n">
        <v>0.18</v>
      </c>
      <c r="I8" t="n">
        <v>90</v>
      </c>
      <c r="J8" t="n">
        <v>245.29</v>
      </c>
      <c r="K8" t="n">
        <v>58.47</v>
      </c>
      <c r="L8" t="n">
        <v>2.5</v>
      </c>
      <c r="M8" t="n">
        <v>88</v>
      </c>
      <c r="N8" t="n">
        <v>59.32</v>
      </c>
      <c r="O8" t="n">
        <v>30486.54</v>
      </c>
      <c r="P8" t="n">
        <v>308.49</v>
      </c>
      <c r="Q8" t="n">
        <v>1319.39</v>
      </c>
      <c r="R8" t="n">
        <v>143.88</v>
      </c>
      <c r="S8" t="n">
        <v>59.92</v>
      </c>
      <c r="T8" t="n">
        <v>41493.18</v>
      </c>
      <c r="U8" t="n">
        <v>0.42</v>
      </c>
      <c r="V8" t="n">
        <v>0.86</v>
      </c>
      <c r="W8" t="n">
        <v>0.31</v>
      </c>
      <c r="X8" t="n">
        <v>2.56</v>
      </c>
      <c r="Y8" t="n">
        <v>1</v>
      </c>
      <c r="Z8" t="n">
        <v>10</v>
      </c>
      <c r="AA8" t="n">
        <v>421.3396222263681</v>
      </c>
      <c r="AB8" t="n">
        <v>576.4954593223616</v>
      </c>
      <c r="AC8" t="n">
        <v>521.4755418010935</v>
      </c>
      <c r="AD8" t="n">
        <v>421339.6222263681</v>
      </c>
      <c r="AE8" t="n">
        <v>576495.4593223616</v>
      </c>
      <c r="AF8" t="n">
        <v>3.391201226081503e-06</v>
      </c>
      <c r="AG8" t="n">
        <v>7.766203703703703</v>
      </c>
      <c r="AH8" t="n">
        <v>521475.5418010936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3.8385</v>
      </c>
      <c r="E9" t="n">
        <v>26.05</v>
      </c>
      <c r="F9" t="n">
        <v>19.52</v>
      </c>
      <c r="G9" t="n">
        <v>14.64</v>
      </c>
      <c r="H9" t="n">
        <v>0.2</v>
      </c>
      <c r="I9" t="n">
        <v>80</v>
      </c>
      <c r="J9" t="n">
        <v>245.73</v>
      </c>
      <c r="K9" t="n">
        <v>58.47</v>
      </c>
      <c r="L9" t="n">
        <v>2.75</v>
      </c>
      <c r="M9" t="n">
        <v>78</v>
      </c>
      <c r="N9" t="n">
        <v>59.51</v>
      </c>
      <c r="O9" t="n">
        <v>30541.19</v>
      </c>
      <c r="P9" t="n">
        <v>302.38</v>
      </c>
      <c r="Q9" t="n">
        <v>1319.22</v>
      </c>
      <c r="R9" t="n">
        <v>133.5</v>
      </c>
      <c r="S9" t="n">
        <v>59.92</v>
      </c>
      <c r="T9" t="n">
        <v>36355.3</v>
      </c>
      <c r="U9" t="n">
        <v>0.45</v>
      </c>
      <c r="V9" t="n">
        <v>0.87</v>
      </c>
      <c r="W9" t="n">
        <v>0.29</v>
      </c>
      <c r="X9" t="n">
        <v>2.24</v>
      </c>
      <c r="Y9" t="n">
        <v>1</v>
      </c>
      <c r="Z9" t="n">
        <v>10</v>
      </c>
      <c r="AA9" t="n">
        <v>408.5702051517658</v>
      </c>
      <c r="AB9" t="n">
        <v>559.0237795339684</v>
      </c>
      <c r="AC9" t="n">
        <v>505.6713346100481</v>
      </c>
      <c r="AD9" t="n">
        <v>408570.2051517658</v>
      </c>
      <c r="AE9" t="n">
        <v>559023.7795339684</v>
      </c>
      <c r="AF9" t="n">
        <v>3.494155233347788e-06</v>
      </c>
      <c r="AG9" t="n">
        <v>7.537615740740741</v>
      </c>
      <c r="AH9" t="n">
        <v>505671.334610048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19.34</v>
      </c>
      <c r="G10" t="n">
        <v>15.89</v>
      </c>
      <c r="H10" t="n">
        <v>0.22</v>
      </c>
      <c r="I10" t="n">
        <v>73</v>
      </c>
      <c r="J10" t="n">
        <v>246.18</v>
      </c>
      <c r="K10" t="n">
        <v>58.47</v>
      </c>
      <c r="L10" t="n">
        <v>3</v>
      </c>
      <c r="M10" t="n">
        <v>71</v>
      </c>
      <c r="N10" t="n">
        <v>59.7</v>
      </c>
      <c r="O10" t="n">
        <v>30595.91</v>
      </c>
      <c r="P10" t="n">
        <v>298.45</v>
      </c>
      <c r="Q10" t="n">
        <v>1319.25</v>
      </c>
      <c r="R10" t="n">
        <v>127.69</v>
      </c>
      <c r="S10" t="n">
        <v>59.92</v>
      </c>
      <c r="T10" t="n">
        <v>33486.92</v>
      </c>
      <c r="U10" t="n">
        <v>0.47</v>
      </c>
      <c r="V10" t="n">
        <v>0.88</v>
      </c>
      <c r="W10" t="n">
        <v>0.28</v>
      </c>
      <c r="X10" t="n">
        <v>2.06</v>
      </c>
      <c r="Y10" t="n">
        <v>1</v>
      </c>
      <c r="Z10" t="n">
        <v>10</v>
      </c>
      <c r="AA10" t="n">
        <v>400.404079300012</v>
      </c>
      <c r="AB10" t="n">
        <v>547.8505258795525</v>
      </c>
      <c r="AC10" t="n">
        <v>495.5644406026495</v>
      </c>
      <c r="AD10" t="n">
        <v>400404.079300012</v>
      </c>
      <c r="AE10" t="n">
        <v>547850.5258795525</v>
      </c>
      <c r="AF10" t="n">
        <v>3.564065646769987e-06</v>
      </c>
      <c r="AG10" t="n">
        <v>7.390046296296297</v>
      </c>
      <c r="AH10" t="n">
        <v>495564.4406026495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4.0027</v>
      </c>
      <c r="E11" t="n">
        <v>24.98</v>
      </c>
      <c r="F11" t="n">
        <v>19.11</v>
      </c>
      <c r="G11" t="n">
        <v>17.37</v>
      </c>
      <c r="H11" t="n">
        <v>0.23</v>
      </c>
      <c r="I11" t="n">
        <v>66</v>
      </c>
      <c r="J11" t="n">
        <v>246.62</v>
      </c>
      <c r="K11" t="n">
        <v>58.47</v>
      </c>
      <c r="L11" t="n">
        <v>3.25</v>
      </c>
      <c r="M11" t="n">
        <v>64</v>
      </c>
      <c r="N11" t="n">
        <v>59.9</v>
      </c>
      <c r="O11" t="n">
        <v>30650.7</v>
      </c>
      <c r="P11" t="n">
        <v>293.91</v>
      </c>
      <c r="Q11" t="n">
        <v>1319.31</v>
      </c>
      <c r="R11" t="n">
        <v>120.22</v>
      </c>
      <c r="S11" t="n">
        <v>59.92</v>
      </c>
      <c r="T11" t="n">
        <v>29786.75</v>
      </c>
      <c r="U11" t="n">
        <v>0.5</v>
      </c>
      <c r="V11" t="n">
        <v>0.89</v>
      </c>
      <c r="W11" t="n">
        <v>0.27</v>
      </c>
      <c r="X11" t="n">
        <v>1.83</v>
      </c>
      <c r="Y11" t="n">
        <v>1</v>
      </c>
      <c r="Z11" t="n">
        <v>10</v>
      </c>
      <c r="AA11" t="n">
        <v>379.0609964655217</v>
      </c>
      <c r="AB11" t="n">
        <v>518.6479783550425</v>
      </c>
      <c r="AC11" t="n">
        <v>469.1489432278458</v>
      </c>
      <c r="AD11" t="n">
        <v>379060.9964655217</v>
      </c>
      <c r="AE11" t="n">
        <v>518647.9783550425</v>
      </c>
      <c r="AF11" t="n">
        <v>3.643625153711396e-06</v>
      </c>
      <c r="AG11" t="n">
        <v>7.22800925925926</v>
      </c>
      <c r="AH11" t="n">
        <v>469148.9432278458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4.0685</v>
      </c>
      <c r="E12" t="n">
        <v>24.58</v>
      </c>
      <c r="F12" t="n">
        <v>18.94</v>
      </c>
      <c r="G12" t="n">
        <v>18.63</v>
      </c>
      <c r="H12" t="n">
        <v>0.25</v>
      </c>
      <c r="I12" t="n">
        <v>61</v>
      </c>
      <c r="J12" t="n">
        <v>247.07</v>
      </c>
      <c r="K12" t="n">
        <v>58.47</v>
      </c>
      <c r="L12" t="n">
        <v>3.5</v>
      </c>
      <c r="M12" t="n">
        <v>59</v>
      </c>
      <c r="N12" t="n">
        <v>60.09</v>
      </c>
      <c r="O12" t="n">
        <v>30705.56</v>
      </c>
      <c r="P12" t="n">
        <v>290.21</v>
      </c>
      <c r="Q12" t="n">
        <v>1319.11</v>
      </c>
      <c r="R12" t="n">
        <v>114.7</v>
      </c>
      <c r="S12" t="n">
        <v>59.92</v>
      </c>
      <c r="T12" t="n">
        <v>27051.12</v>
      </c>
      <c r="U12" t="n">
        <v>0.52</v>
      </c>
      <c r="V12" t="n">
        <v>0.9</v>
      </c>
      <c r="W12" t="n">
        <v>0.26</v>
      </c>
      <c r="X12" t="n">
        <v>1.66</v>
      </c>
      <c r="Y12" t="n">
        <v>1</v>
      </c>
      <c r="Z12" t="n">
        <v>10</v>
      </c>
      <c r="AA12" t="n">
        <v>372.4943580347325</v>
      </c>
      <c r="AB12" t="n">
        <v>509.663213954395</v>
      </c>
      <c r="AC12" t="n">
        <v>461.0216721314002</v>
      </c>
      <c r="AD12" t="n">
        <v>372494.3580347325</v>
      </c>
      <c r="AE12" t="n">
        <v>509663.213954395</v>
      </c>
      <c r="AF12" t="n">
        <v>3.703522356877812e-06</v>
      </c>
      <c r="AG12" t="n">
        <v>7.112268518518518</v>
      </c>
      <c r="AH12" t="n">
        <v>461021.6721314002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4.1426</v>
      </c>
      <c r="E13" t="n">
        <v>24.14</v>
      </c>
      <c r="F13" t="n">
        <v>18.74</v>
      </c>
      <c r="G13" t="n">
        <v>20.08</v>
      </c>
      <c r="H13" t="n">
        <v>0.27</v>
      </c>
      <c r="I13" t="n">
        <v>56</v>
      </c>
      <c r="J13" t="n">
        <v>247.51</v>
      </c>
      <c r="K13" t="n">
        <v>58.47</v>
      </c>
      <c r="L13" t="n">
        <v>3.75</v>
      </c>
      <c r="M13" t="n">
        <v>54</v>
      </c>
      <c r="N13" t="n">
        <v>60.29</v>
      </c>
      <c r="O13" t="n">
        <v>30760.49</v>
      </c>
      <c r="P13" t="n">
        <v>285.92</v>
      </c>
      <c r="Q13" t="n">
        <v>1319.25</v>
      </c>
      <c r="R13" t="n">
        <v>107.5</v>
      </c>
      <c r="S13" t="n">
        <v>59.92</v>
      </c>
      <c r="T13" t="n">
        <v>23474.58</v>
      </c>
      <c r="U13" t="n">
        <v>0.5600000000000001</v>
      </c>
      <c r="V13" t="n">
        <v>0.91</v>
      </c>
      <c r="W13" t="n">
        <v>0.26</v>
      </c>
      <c r="X13" t="n">
        <v>1.46</v>
      </c>
      <c r="Y13" t="n">
        <v>1</v>
      </c>
      <c r="Z13" t="n">
        <v>10</v>
      </c>
      <c r="AA13" t="n">
        <v>365.0806254493909</v>
      </c>
      <c r="AB13" t="n">
        <v>499.5194179603325</v>
      </c>
      <c r="AC13" t="n">
        <v>451.8459857901038</v>
      </c>
      <c r="AD13" t="n">
        <v>365080.6254493909</v>
      </c>
      <c r="AE13" t="n">
        <v>499519.4179603325</v>
      </c>
      <c r="AF13" t="n">
        <v>3.770974982328136e-06</v>
      </c>
      <c r="AG13" t="n">
        <v>6.984953703703703</v>
      </c>
      <c r="AH13" t="n">
        <v>451845.9857901038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4.2044</v>
      </c>
      <c r="E14" t="n">
        <v>23.78</v>
      </c>
      <c r="F14" t="n">
        <v>18.57</v>
      </c>
      <c r="G14" t="n">
        <v>21.43</v>
      </c>
      <c r="H14" t="n">
        <v>0.29</v>
      </c>
      <c r="I14" t="n">
        <v>52</v>
      </c>
      <c r="J14" t="n">
        <v>247.96</v>
      </c>
      <c r="K14" t="n">
        <v>58.47</v>
      </c>
      <c r="L14" t="n">
        <v>4</v>
      </c>
      <c r="M14" t="n">
        <v>50</v>
      </c>
      <c r="N14" t="n">
        <v>60.48</v>
      </c>
      <c r="O14" t="n">
        <v>30815.5</v>
      </c>
      <c r="P14" t="n">
        <v>282.43</v>
      </c>
      <c r="Q14" t="n">
        <v>1319.19</v>
      </c>
      <c r="R14" t="n">
        <v>103.04</v>
      </c>
      <c r="S14" t="n">
        <v>59.92</v>
      </c>
      <c r="T14" t="n">
        <v>21263.54</v>
      </c>
      <c r="U14" t="n">
        <v>0.58</v>
      </c>
      <c r="V14" t="n">
        <v>0.91</v>
      </c>
      <c r="W14" t="n">
        <v>0.23</v>
      </c>
      <c r="X14" t="n">
        <v>1.29</v>
      </c>
      <c r="Y14" t="n">
        <v>1</v>
      </c>
      <c r="Z14" t="n">
        <v>10</v>
      </c>
      <c r="AA14" t="n">
        <v>359.2760545884502</v>
      </c>
      <c r="AB14" t="n">
        <v>491.5773480288002</v>
      </c>
      <c r="AC14" t="n">
        <v>444.6618958660719</v>
      </c>
      <c r="AD14" t="n">
        <v>359276.0545884502</v>
      </c>
      <c r="AE14" t="n">
        <v>491577.3480288002</v>
      </c>
      <c r="AF14" t="n">
        <v>3.827231018128811e-06</v>
      </c>
      <c r="AG14" t="n">
        <v>6.880787037037038</v>
      </c>
      <c r="AH14" t="n">
        <v>444661.8958660719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4.1536</v>
      </c>
      <c r="E15" t="n">
        <v>24.08</v>
      </c>
      <c r="F15" t="n">
        <v>18.96</v>
      </c>
      <c r="G15" t="n">
        <v>22.75</v>
      </c>
      <c r="H15" t="n">
        <v>0.3</v>
      </c>
      <c r="I15" t="n">
        <v>50</v>
      </c>
      <c r="J15" t="n">
        <v>248.4</v>
      </c>
      <c r="K15" t="n">
        <v>58.47</v>
      </c>
      <c r="L15" t="n">
        <v>4.25</v>
      </c>
      <c r="M15" t="n">
        <v>48</v>
      </c>
      <c r="N15" t="n">
        <v>60.68</v>
      </c>
      <c r="O15" t="n">
        <v>30870.57</v>
      </c>
      <c r="P15" t="n">
        <v>287.85</v>
      </c>
      <c r="Q15" t="n">
        <v>1319.25</v>
      </c>
      <c r="R15" t="n">
        <v>116.93</v>
      </c>
      <c r="S15" t="n">
        <v>59.92</v>
      </c>
      <c r="T15" t="n">
        <v>28218.49</v>
      </c>
      <c r="U15" t="n">
        <v>0.51</v>
      </c>
      <c r="V15" t="n">
        <v>0.9</v>
      </c>
      <c r="W15" t="n">
        <v>0.23</v>
      </c>
      <c r="X15" t="n">
        <v>1.68</v>
      </c>
      <c r="Y15" t="n">
        <v>1</v>
      </c>
      <c r="Z15" t="n">
        <v>10</v>
      </c>
      <c r="AA15" t="n">
        <v>366.2772128552095</v>
      </c>
      <c r="AB15" t="n">
        <v>501.1566416386841</v>
      </c>
      <c r="AC15" t="n">
        <v>453.3269551384514</v>
      </c>
      <c r="AD15" t="n">
        <v>366277.2128552095</v>
      </c>
      <c r="AE15" t="n">
        <v>501156.6416386841</v>
      </c>
      <c r="AF15" t="n">
        <v>3.780988192583919e-06</v>
      </c>
      <c r="AG15" t="n">
        <v>6.967592592592593</v>
      </c>
      <c r="AH15" t="n">
        <v>453326.9551384514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4.2472</v>
      </c>
      <c r="E16" t="n">
        <v>23.54</v>
      </c>
      <c r="F16" t="n">
        <v>18.62</v>
      </c>
      <c r="G16" t="n">
        <v>24.28</v>
      </c>
      <c r="H16" t="n">
        <v>0.32</v>
      </c>
      <c r="I16" t="n">
        <v>46</v>
      </c>
      <c r="J16" t="n">
        <v>248.85</v>
      </c>
      <c r="K16" t="n">
        <v>58.47</v>
      </c>
      <c r="L16" t="n">
        <v>4.5</v>
      </c>
      <c r="M16" t="n">
        <v>44</v>
      </c>
      <c r="N16" t="n">
        <v>60.88</v>
      </c>
      <c r="O16" t="n">
        <v>30925.72</v>
      </c>
      <c r="P16" t="n">
        <v>281.38</v>
      </c>
      <c r="Q16" t="n">
        <v>1319.18</v>
      </c>
      <c r="R16" t="n">
        <v>104.29</v>
      </c>
      <c r="S16" t="n">
        <v>59.92</v>
      </c>
      <c r="T16" t="n">
        <v>21919.25</v>
      </c>
      <c r="U16" t="n">
        <v>0.57</v>
      </c>
      <c r="V16" t="n">
        <v>0.91</v>
      </c>
      <c r="W16" t="n">
        <v>0.24</v>
      </c>
      <c r="X16" t="n">
        <v>1.34</v>
      </c>
      <c r="Y16" t="n">
        <v>1</v>
      </c>
      <c r="Z16" t="n">
        <v>10</v>
      </c>
      <c r="AA16" t="n">
        <v>356.6296257834824</v>
      </c>
      <c r="AB16" t="n">
        <v>487.9563873856442</v>
      </c>
      <c r="AC16" t="n">
        <v>441.3865146246487</v>
      </c>
      <c r="AD16" t="n">
        <v>356629.6257834824</v>
      </c>
      <c r="AE16" t="n">
        <v>487956.3873856443</v>
      </c>
      <c r="AF16" t="n">
        <v>3.866191508942225e-06</v>
      </c>
      <c r="AG16" t="n">
        <v>6.811342592592593</v>
      </c>
      <c r="AH16" t="n">
        <v>441386.5146246487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4.2768</v>
      </c>
      <c r="E17" t="n">
        <v>23.38</v>
      </c>
      <c r="F17" t="n">
        <v>18.55</v>
      </c>
      <c r="G17" t="n">
        <v>25.29</v>
      </c>
      <c r="H17" t="n">
        <v>0.34</v>
      </c>
      <c r="I17" t="n">
        <v>44</v>
      </c>
      <c r="J17" t="n">
        <v>249.3</v>
      </c>
      <c r="K17" t="n">
        <v>58.47</v>
      </c>
      <c r="L17" t="n">
        <v>4.75</v>
      </c>
      <c r="M17" t="n">
        <v>42</v>
      </c>
      <c r="N17" t="n">
        <v>61.07</v>
      </c>
      <c r="O17" t="n">
        <v>30980.93</v>
      </c>
      <c r="P17" t="n">
        <v>279.21</v>
      </c>
      <c r="Q17" t="n">
        <v>1319.22</v>
      </c>
      <c r="R17" t="n">
        <v>102.1</v>
      </c>
      <c r="S17" t="n">
        <v>59.92</v>
      </c>
      <c r="T17" t="n">
        <v>20836.25</v>
      </c>
      <c r="U17" t="n">
        <v>0.59</v>
      </c>
      <c r="V17" t="n">
        <v>0.92</v>
      </c>
      <c r="W17" t="n">
        <v>0.24</v>
      </c>
      <c r="X17" t="n">
        <v>1.27</v>
      </c>
      <c r="Y17" t="n">
        <v>1</v>
      </c>
      <c r="Z17" t="n">
        <v>10</v>
      </c>
      <c r="AA17" t="n">
        <v>353.7066834233214</v>
      </c>
      <c r="AB17" t="n">
        <v>483.957088697356</v>
      </c>
      <c r="AC17" t="n">
        <v>437.7689033901196</v>
      </c>
      <c r="AD17" t="n">
        <v>353706.6834233214</v>
      </c>
      <c r="AE17" t="n">
        <v>483957.0886973561</v>
      </c>
      <c r="AF17" t="n">
        <v>3.893136147448697e-06</v>
      </c>
      <c r="AG17" t="n">
        <v>6.765046296296297</v>
      </c>
      <c r="AH17" t="n">
        <v>437768.9033901196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4.3237</v>
      </c>
      <c r="E18" t="n">
        <v>23.13</v>
      </c>
      <c r="F18" t="n">
        <v>18.44</v>
      </c>
      <c r="G18" t="n">
        <v>26.98</v>
      </c>
      <c r="H18" t="n">
        <v>0.36</v>
      </c>
      <c r="I18" t="n">
        <v>41</v>
      </c>
      <c r="J18" t="n">
        <v>249.75</v>
      </c>
      <c r="K18" t="n">
        <v>58.47</v>
      </c>
      <c r="L18" t="n">
        <v>5</v>
      </c>
      <c r="M18" t="n">
        <v>39</v>
      </c>
      <c r="N18" t="n">
        <v>61.27</v>
      </c>
      <c r="O18" t="n">
        <v>31036.22</v>
      </c>
      <c r="P18" t="n">
        <v>276.52</v>
      </c>
      <c r="Q18" t="n">
        <v>1319.11</v>
      </c>
      <c r="R18" t="n">
        <v>98.33</v>
      </c>
      <c r="S18" t="n">
        <v>59.92</v>
      </c>
      <c r="T18" t="n">
        <v>18963.26</v>
      </c>
      <c r="U18" t="n">
        <v>0.61</v>
      </c>
      <c r="V18" t="n">
        <v>0.92</v>
      </c>
      <c r="W18" t="n">
        <v>0.23</v>
      </c>
      <c r="X18" t="n">
        <v>1.16</v>
      </c>
      <c r="Y18" t="n">
        <v>1</v>
      </c>
      <c r="Z18" t="n">
        <v>10</v>
      </c>
      <c r="AA18" t="n">
        <v>349.5785729787315</v>
      </c>
      <c r="AB18" t="n">
        <v>478.3088258676888</v>
      </c>
      <c r="AC18" t="n">
        <v>432.659702837529</v>
      </c>
      <c r="AD18" t="n">
        <v>349578.5729787315</v>
      </c>
      <c r="AE18" t="n">
        <v>478308.8258676887</v>
      </c>
      <c r="AF18" t="n">
        <v>3.935828834811993e-06</v>
      </c>
      <c r="AG18" t="n">
        <v>6.692708333333333</v>
      </c>
      <c r="AH18" t="n">
        <v>432659.702837529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4.3514</v>
      </c>
      <c r="E19" t="n">
        <v>22.98</v>
      </c>
      <c r="F19" t="n">
        <v>18.38</v>
      </c>
      <c r="G19" t="n">
        <v>28.28</v>
      </c>
      <c r="H19" t="n">
        <v>0.37</v>
      </c>
      <c r="I19" t="n">
        <v>39</v>
      </c>
      <c r="J19" t="n">
        <v>250.2</v>
      </c>
      <c r="K19" t="n">
        <v>58.47</v>
      </c>
      <c r="L19" t="n">
        <v>5.25</v>
      </c>
      <c r="M19" t="n">
        <v>37</v>
      </c>
      <c r="N19" t="n">
        <v>61.47</v>
      </c>
      <c r="O19" t="n">
        <v>31091.59</v>
      </c>
      <c r="P19" t="n">
        <v>274.15</v>
      </c>
      <c r="Q19" t="n">
        <v>1319.09</v>
      </c>
      <c r="R19" t="n">
        <v>96.81999999999999</v>
      </c>
      <c r="S19" t="n">
        <v>59.92</v>
      </c>
      <c r="T19" t="n">
        <v>18220.04</v>
      </c>
      <c r="U19" t="n">
        <v>0.62</v>
      </c>
      <c r="V19" t="n">
        <v>0.92</v>
      </c>
      <c r="W19" t="n">
        <v>0.22</v>
      </c>
      <c r="X19" t="n">
        <v>1.11</v>
      </c>
      <c r="Y19" t="n">
        <v>1</v>
      </c>
      <c r="Z19" t="n">
        <v>10</v>
      </c>
      <c r="AA19" t="n">
        <v>346.7623392846901</v>
      </c>
      <c r="AB19" t="n">
        <v>474.4555306840393</v>
      </c>
      <c r="AC19" t="n">
        <v>429.1741607380734</v>
      </c>
      <c r="AD19" t="n">
        <v>346762.3392846902</v>
      </c>
      <c r="AE19" t="n">
        <v>474455.5306840393</v>
      </c>
      <c r="AF19" t="n">
        <v>3.961043918819739e-06</v>
      </c>
      <c r="AG19" t="n">
        <v>6.649305555555556</v>
      </c>
      <c r="AH19" t="n">
        <v>429174.1607380734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4.3822</v>
      </c>
      <c r="E20" t="n">
        <v>22.82</v>
      </c>
      <c r="F20" t="n">
        <v>18.32</v>
      </c>
      <c r="G20" t="n">
        <v>29.7</v>
      </c>
      <c r="H20" t="n">
        <v>0.39</v>
      </c>
      <c r="I20" t="n">
        <v>37</v>
      </c>
      <c r="J20" t="n">
        <v>250.64</v>
      </c>
      <c r="K20" t="n">
        <v>58.47</v>
      </c>
      <c r="L20" t="n">
        <v>5.5</v>
      </c>
      <c r="M20" t="n">
        <v>35</v>
      </c>
      <c r="N20" t="n">
        <v>61.67</v>
      </c>
      <c r="O20" t="n">
        <v>31147.02</v>
      </c>
      <c r="P20" t="n">
        <v>272.4</v>
      </c>
      <c r="Q20" t="n">
        <v>1319.08</v>
      </c>
      <c r="R20" t="n">
        <v>94.54000000000001</v>
      </c>
      <c r="S20" t="n">
        <v>59.92</v>
      </c>
      <c r="T20" t="n">
        <v>17089.72</v>
      </c>
      <c r="U20" t="n">
        <v>0.63</v>
      </c>
      <c r="V20" t="n">
        <v>0.93</v>
      </c>
      <c r="W20" t="n">
        <v>0.22</v>
      </c>
      <c r="X20" t="n">
        <v>1.04</v>
      </c>
      <c r="Y20" t="n">
        <v>1</v>
      </c>
      <c r="Z20" t="n">
        <v>10</v>
      </c>
      <c r="AA20" t="n">
        <v>344.1805652533765</v>
      </c>
      <c r="AB20" t="n">
        <v>470.9230335545645</v>
      </c>
      <c r="AC20" t="n">
        <v>425.9788001767448</v>
      </c>
      <c r="AD20" t="n">
        <v>344180.5652533766</v>
      </c>
      <c r="AE20" t="n">
        <v>470923.0335545645</v>
      </c>
      <c r="AF20" t="n">
        <v>3.989080907535933e-06</v>
      </c>
      <c r="AG20" t="n">
        <v>6.60300925925926</v>
      </c>
      <c r="AH20" t="n">
        <v>425978.8001767448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4.4111</v>
      </c>
      <c r="E21" t="n">
        <v>22.67</v>
      </c>
      <c r="F21" t="n">
        <v>18.26</v>
      </c>
      <c r="G21" t="n">
        <v>31.3</v>
      </c>
      <c r="H21" t="n">
        <v>0.41</v>
      </c>
      <c r="I21" t="n">
        <v>35</v>
      </c>
      <c r="J21" t="n">
        <v>251.09</v>
      </c>
      <c r="K21" t="n">
        <v>58.47</v>
      </c>
      <c r="L21" t="n">
        <v>5.75</v>
      </c>
      <c r="M21" t="n">
        <v>33</v>
      </c>
      <c r="N21" t="n">
        <v>61.87</v>
      </c>
      <c r="O21" t="n">
        <v>31202.53</v>
      </c>
      <c r="P21" t="n">
        <v>270.51</v>
      </c>
      <c r="Q21" t="n">
        <v>1319.11</v>
      </c>
      <c r="R21" t="n">
        <v>92.7</v>
      </c>
      <c r="S21" t="n">
        <v>59.92</v>
      </c>
      <c r="T21" t="n">
        <v>16181.63</v>
      </c>
      <c r="U21" t="n">
        <v>0.65</v>
      </c>
      <c r="V21" t="n">
        <v>0.93</v>
      </c>
      <c r="W21" t="n">
        <v>0.22</v>
      </c>
      <c r="X21" t="n">
        <v>0.98</v>
      </c>
      <c r="Y21" t="n">
        <v>1</v>
      </c>
      <c r="Z21" t="n">
        <v>10</v>
      </c>
      <c r="AA21" t="n">
        <v>329.1468625290096</v>
      </c>
      <c r="AB21" t="n">
        <v>450.3532582469306</v>
      </c>
      <c r="AC21" t="n">
        <v>407.3721753546105</v>
      </c>
      <c r="AD21" t="n">
        <v>329146.8625290096</v>
      </c>
      <c r="AE21" t="n">
        <v>450353.2582469306</v>
      </c>
      <c r="AF21" t="n">
        <v>4.015388341753402e-06</v>
      </c>
      <c r="AG21" t="n">
        <v>6.559606481481482</v>
      </c>
      <c r="AH21" t="n">
        <v>407372.1753546105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4.4434</v>
      </c>
      <c r="E22" t="n">
        <v>22.51</v>
      </c>
      <c r="F22" t="n">
        <v>18.19</v>
      </c>
      <c r="G22" t="n">
        <v>33.07</v>
      </c>
      <c r="H22" t="n">
        <v>0.42</v>
      </c>
      <c r="I22" t="n">
        <v>33</v>
      </c>
      <c r="J22" t="n">
        <v>251.55</v>
      </c>
      <c r="K22" t="n">
        <v>58.47</v>
      </c>
      <c r="L22" t="n">
        <v>6</v>
      </c>
      <c r="M22" t="n">
        <v>31</v>
      </c>
      <c r="N22" t="n">
        <v>62.07</v>
      </c>
      <c r="O22" t="n">
        <v>31258.11</v>
      </c>
      <c r="P22" t="n">
        <v>268.12</v>
      </c>
      <c r="Q22" t="n">
        <v>1319.1</v>
      </c>
      <c r="R22" t="n">
        <v>90.29000000000001</v>
      </c>
      <c r="S22" t="n">
        <v>59.92</v>
      </c>
      <c r="T22" t="n">
        <v>14984.47</v>
      </c>
      <c r="U22" t="n">
        <v>0.66</v>
      </c>
      <c r="V22" t="n">
        <v>0.93</v>
      </c>
      <c r="W22" t="n">
        <v>0.22</v>
      </c>
      <c r="X22" t="n">
        <v>0.91</v>
      </c>
      <c r="Y22" t="n">
        <v>1</v>
      </c>
      <c r="Z22" t="n">
        <v>10</v>
      </c>
      <c r="AA22" t="n">
        <v>326.1918626817685</v>
      </c>
      <c r="AB22" t="n">
        <v>446.3100970905427</v>
      </c>
      <c r="AC22" t="n">
        <v>403.714887824376</v>
      </c>
      <c r="AD22" t="n">
        <v>326191.8626817685</v>
      </c>
      <c r="AE22" t="n">
        <v>446310.0970905427</v>
      </c>
      <c r="AF22" t="n">
        <v>4.044790768231748e-06</v>
      </c>
      <c r="AG22" t="n">
        <v>6.513310185185186</v>
      </c>
      <c r="AH22" t="n">
        <v>403714.887824376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4.4602</v>
      </c>
      <c r="E23" t="n">
        <v>22.42</v>
      </c>
      <c r="F23" t="n">
        <v>18.15</v>
      </c>
      <c r="G23" t="n">
        <v>34.04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30</v>
      </c>
      <c r="N23" t="n">
        <v>62.27</v>
      </c>
      <c r="O23" t="n">
        <v>31313.77</v>
      </c>
      <c r="P23" t="n">
        <v>266.89</v>
      </c>
      <c r="Q23" t="n">
        <v>1319.2</v>
      </c>
      <c r="R23" t="n">
        <v>89</v>
      </c>
      <c r="S23" t="n">
        <v>59.92</v>
      </c>
      <c r="T23" t="n">
        <v>14344.22</v>
      </c>
      <c r="U23" t="n">
        <v>0.67</v>
      </c>
      <c r="V23" t="n">
        <v>0.9399999999999999</v>
      </c>
      <c r="W23" t="n">
        <v>0.22</v>
      </c>
      <c r="X23" t="n">
        <v>0.87</v>
      </c>
      <c r="Y23" t="n">
        <v>1</v>
      </c>
      <c r="Z23" t="n">
        <v>10</v>
      </c>
      <c r="AA23" t="n">
        <v>324.4982115548551</v>
      </c>
      <c r="AB23" t="n">
        <v>443.9927689000855</v>
      </c>
      <c r="AC23" t="n">
        <v>401.6187221840254</v>
      </c>
      <c r="AD23" t="n">
        <v>324498.2115548551</v>
      </c>
      <c r="AE23" t="n">
        <v>443992.7689000855</v>
      </c>
      <c r="AF23" t="n">
        <v>4.060083671167854e-06</v>
      </c>
      <c r="AG23" t="n">
        <v>6.487268518518519</v>
      </c>
      <c r="AH23" t="n">
        <v>401618.7221840254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4.4754</v>
      </c>
      <c r="E24" t="n">
        <v>22.34</v>
      </c>
      <c r="F24" t="n">
        <v>18.12</v>
      </c>
      <c r="G24" t="n">
        <v>35.08</v>
      </c>
      <c r="H24" t="n">
        <v>0.46</v>
      </c>
      <c r="I24" t="n">
        <v>31</v>
      </c>
      <c r="J24" t="n">
        <v>252.45</v>
      </c>
      <c r="K24" t="n">
        <v>58.47</v>
      </c>
      <c r="L24" t="n">
        <v>6.5</v>
      </c>
      <c r="M24" t="n">
        <v>29</v>
      </c>
      <c r="N24" t="n">
        <v>62.47</v>
      </c>
      <c r="O24" t="n">
        <v>31369.49</v>
      </c>
      <c r="P24" t="n">
        <v>264.9</v>
      </c>
      <c r="Q24" t="n">
        <v>1319.11</v>
      </c>
      <c r="R24" t="n">
        <v>88.2</v>
      </c>
      <c r="S24" t="n">
        <v>59.92</v>
      </c>
      <c r="T24" t="n">
        <v>13948.77</v>
      </c>
      <c r="U24" t="n">
        <v>0.68</v>
      </c>
      <c r="V24" t="n">
        <v>0.9399999999999999</v>
      </c>
      <c r="W24" t="n">
        <v>0.21</v>
      </c>
      <c r="X24" t="n">
        <v>0.85</v>
      </c>
      <c r="Y24" t="n">
        <v>1</v>
      </c>
      <c r="Z24" t="n">
        <v>10</v>
      </c>
      <c r="AA24" t="n">
        <v>322.6733981295104</v>
      </c>
      <c r="AB24" t="n">
        <v>441.4959786664423</v>
      </c>
      <c r="AC24" t="n">
        <v>399.3602221060141</v>
      </c>
      <c r="AD24" t="n">
        <v>322673.3981295104</v>
      </c>
      <c r="AE24" t="n">
        <v>441495.9786664423</v>
      </c>
      <c r="AF24" t="n">
        <v>4.073920107157664e-06</v>
      </c>
      <c r="AG24" t="n">
        <v>6.46412037037037</v>
      </c>
      <c r="AH24" t="n">
        <v>399360.2221060141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4.5081</v>
      </c>
      <c r="E25" t="n">
        <v>22.18</v>
      </c>
      <c r="F25" t="n">
        <v>18.06</v>
      </c>
      <c r="G25" t="n">
        <v>37.36</v>
      </c>
      <c r="H25" t="n">
        <v>0.47</v>
      </c>
      <c r="I25" t="n">
        <v>29</v>
      </c>
      <c r="J25" t="n">
        <v>252.9</v>
      </c>
      <c r="K25" t="n">
        <v>58.47</v>
      </c>
      <c r="L25" t="n">
        <v>6.75</v>
      </c>
      <c r="M25" t="n">
        <v>27</v>
      </c>
      <c r="N25" t="n">
        <v>62.68</v>
      </c>
      <c r="O25" t="n">
        <v>31425.3</v>
      </c>
      <c r="P25" t="n">
        <v>263.11</v>
      </c>
      <c r="Q25" t="n">
        <v>1319.11</v>
      </c>
      <c r="R25" t="n">
        <v>85.81999999999999</v>
      </c>
      <c r="S25" t="n">
        <v>59.92</v>
      </c>
      <c r="T25" t="n">
        <v>12769.67</v>
      </c>
      <c r="U25" t="n">
        <v>0.7</v>
      </c>
      <c r="V25" t="n">
        <v>0.9399999999999999</v>
      </c>
      <c r="W25" t="n">
        <v>0.21</v>
      </c>
      <c r="X25" t="n">
        <v>0.78</v>
      </c>
      <c r="Y25" t="n">
        <v>1</v>
      </c>
      <c r="Z25" t="n">
        <v>10</v>
      </c>
      <c r="AA25" t="n">
        <v>320.1385233770369</v>
      </c>
      <c r="AB25" t="n">
        <v>438.0276511993266</v>
      </c>
      <c r="AC25" t="n">
        <v>396.2229069445317</v>
      </c>
      <c r="AD25" t="n">
        <v>320138.5233770369</v>
      </c>
      <c r="AE25" t="n">
        <v>438027.6511993266</v>
      </c>
      <c r="AF25" t="n">
        <v>4.103686650372584e-06</v>
      </c>
      <c r="AG25" t="n">
        <v>6.417824074074074</v>
      </c>
      <c r="AH25" t="n">
        <v>396222.9069445317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4.5265</v>
      </c>
      <c r="E26" t="n">
        <v>22.09</v>
      </c>
      <c r="F26" t="n">
        <v>18.01</v>
      </c>
      <c r="G26" t="n">
        <v>38.6</v>
      </c>
      <c r="H26" t="n">
        <v>0.49</v>
      </c>
      <c r="I26" t="n">
        <v>28</v>
      </c>
      <c r="J26" t="n">
        <v>253.35</v>
      </c>
      <c r="K26" t="n">
        <v>58.47</v>
      </c>
      <c r="L26" t="n">
        <v>7</v>
      </c>
      <c r="M26" t="n">
        <v>26</v>
      </c>
      <c r="N26" t="n">
        <v>62.88</v>
      </c>
      <c r="O26" t="n">
        <v>31481.17</v>
      </c>
      <c r="P26" t="n">
        <v>261.57</v>
      </c>
      <c r="Q26" t="n">
        <v>1319.1</v>
      </c>
      <c r="R26" t="n">
        <v>84.43000000000001</v>
      </c>
      <c r="S26" t="n">
        <v>59.92</v>
      </c>
      <c r="T26" t="n">
        <v>12082.03</v>
      </c>
      <c r="U26" t="n">
        <v>0.71</v>
      </c>
      <c r="V26" t="n">
        <v>0.9399999999999999</v>
      </c>
      <c r="W26" t="n">
        <v>0.21</v>
      </c>
      <c r="X26" t="n">
        <v>0.74</v>
      </c>
      <c r="Y26" t="n">
        <v>1</v>
      </c>
      <c r="Z26" t="n">
        <v>10</v>
      </c>
      <c r="AA26" t="n">
        <v>318.3985288051177</v>
      </c>
      <c r="AB26" t="n">
        <v>435.646913862884</v>
      </c>
      <c r="AC26" t="n">
        <v>394.0693838380934</v>
      </c>
      <c r="AD26" t="n">
        <v>318398.5288051178</v>
      </c>
      <c r="AE26" t="n">
        <v>435646.913862884</v>
      </c>
      <c r="AF26" t="n">
        <v>4.120436020254987e-06</v>
      </c>
      <c r="AG26" t="n">
        <v>6.391782407407407</v>
      </c>
      <c r="AH26" t="n">
        <v>394069.3838380934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4.5629</v>
      </c>
      <c r="E27" t="n">
        <v>21.92</v>
      </c>
      <c r="F27" t="n">
        <v>17.88</v>
      </c>
      <c r="G27" t="n">
        <v>39.74</v>
      </c>
      <c r="H27" t="n">
        <v>0.51</v>
      </c>
      <c r="I27" t="n">
        <v>27</v>
      </c>
      <c r="J27" t="n">
        <v>253.81</v>
      </c>
      <c r="K27" t="n">
        <v>58.47</v>
      </c>
      <c r="L27" t="n">
        <v>7.25</v>
      </c>
      <c r="M27" t="n">
        <v>25</v>
      </c>
      <c r="N27" t="n">
        <v>63.08</v>
      </c>
      <c r="O27" t="n">
        <v>31537.13</v>
      </c>
      <c r="P27" t="n">
        <v>257.54</v>
      </c>
      <c r="Q27" t="n">
        <v>1319.1</v>
      </c>
      <c r="R27" t="n">
        <v>80.11</v>
      </c>
      <c r="S27" t="n">
        <v>59.92</v>
      </c>
      <c r="T27" t="n">
        <v>9924.790000000001</v>
      </c>
      <c r="U27" t="n">
        <v>0.75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314.3908150847098</v>
      </c>
      <c r="AB27" t="n">
        <v>430.163383142771</v>
      </c>
      <c r="AC27" t="n">
        <v>389.1091935937242</v>
      </c>
      <c r="AD27" t="n">
        <v>314390.8150847098</v>
      </c>
      <c r="AE27" t="n">
        <v>430163.383142771</v>
      </c>
      <c r="AF27" t="n">
        <v>4.153570643283216e-06</v>
      </c>
      <c r="AG27" t="n">
        <v>6.342592592592593</v>
      </c>
      <c r="AH27" t="n">
        <v>389109.1935937242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4.5331</v>
      </c>
      <c r="E28" t="n">
        <v>22.06</v>
      </c>
      <c r="F28" t="n">
        <v>18.07</v>
      </c>
      <c r="G28" t="n">
        <v>41.71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24</v>
      </c>
      <c r="N28" t="n">
        <v>63.29</v>
      </c>
      <c r="O28" t="n">
        <v>31593.16</v>
      </c>
      <c r="P28" t="n">
        <v>260.4</v>
      </c>
      <c r="Q28" t="n">
        <v>1319.08</v>
      </c>
      <c r="R28" t="n">
        <v>87.51000000000001</v>
      </c>
      <c r="S28" t="n">
        <v>59.92</v>
      </c>
      <c r="T28" t="n">
        <v>13631.82</v>
      </c>
      <c r="U28" t="n">
        <v>0.68</v>
      </c>
      <c r="V28" t="n">
        <v>0.9399999999999999</v>
      </c>
      <c r="W28" t="n">
        <v>0.19</v>
      </c>
      <c r="X28" t="n">
        <v>0.8</v>
      </c>
      <c r="Y28" t="n">
        <v>1</v>
      </c>
      <c r="Z28" t="n">
        <v>10</v>
      </c>
      <c r="AA28" t="n">
        <v>317.6642744907733</v>
      </c>
      <c r="AB28" t="n">
        <v>434.6422747169837</v>
      </c>
      <c r="AC28" t="n">
        <v>393.1606260422579</v>
      </c>
      <c r="AD28" t="n">
        <v>317664.2744907733</v>
      </c>
      <c r="AE28" t="n">
        <v>434642.2747169837</v>
      </c>
      <c r="AF28" t="n">
        <v>4.126443946408457e-06</v>
      </c>
      <c r="AG28" t="n">
        <v>6.383101851851851</v>
      </c>
      <c r="AH28" t="n">
        <v>393160.6260422579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4.562</v>
      </c>
      <c r="E29" t="n">
        <v>21.92</v>
      </c>
      <c r="F29" t="n">
        <v>17.98</v>
      </c>
      <c r="G29" t="n">
        <v>43.16</v>
      </c>
      <c r="H29" t="n">
        <v>0.54</v>
      </c>
      <c r="I29" t="n">
        <v>25</v>
      </c>
      <c r="J29" t="n">
        <v>254.72</v>
      </c>
      <c r="K29" t="n">
        <v>58.47</v>
      </c>
      <c r="L29" t="n">
        <v>7.75</v>
      </c>
      <c r="M29" t="n">
        <v>23</v>
      </c>
      <c r="N29" t="n">
        <v>63.49</v>
      </c>
      <c r="O29" t="n">
        <v>31649.26</v>
      </c>
      <c r="P29" t="n">
        <v>258.05</v>
      </c>
      <c r="Q29" t="n">
        <v>1319.13</v>
      </c>
      <c r="R29" t="n">
        <v>83.73999999999999</v>
      </c>
      <c r="S29" t="n">
        <v>59.92</v>
      </c>
      <c r="T29" t="n">
        <v>11748.48</v>
      </c>
      <c r="U29" t="n">
        <v>0.72</v>
      </c>
      <c r="V29" t="n">
        <v>0.9399999999999999</v>
      </c>
      <c r="W29" t="n">
        <v>0.2</v>
      </c>
      <c r="X29" t="n">
        <v>0.7</v>
      </c>
      <c r="Y29" t="n">
        <v>1</v>
      </c>
      <c r="Z29" t="n">
        <v>10</v>
      </c>
      <c r="AA29" t="n">
        <v>314.9731923023094</v>
      </c>
      <c r="AB29" t="n">
        <v>430.9602173445604</v>
      </c>
      <c r="AC29" t="n">
        <v>389.8299790576587</v>
      </c>
      <c r="AD29" t="n">
        <v>314973.1923023094</v>
      </c>
      <c r="AE29" t="n">
        <v>430960.2173445604</v>
      </c>
      <c r="AF29" t="n">
        <v>4.152751380625925e-06</v>
      </c>
      <c r="AG29" t="n">
        <v>6.342592592592593</v>
      </c>
      <c r="AH29" t="n">
        <v>389829.9790576587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4.579</v>
      </c>
      <c r="E30" t="n">
        <v>21.84</v>
      </c>
      <c r="F30" t="n">
        <v>17.95</v>
      </c>
      <c r="G30" t="n">
        <v>44.87</v>
      </c>
      <c r="H30" t="n">
        <v>0.5600000000000001</v>
      </c>
      <c r="I30" t="n">
        <v>24</v>
      </c>
      <c r="J30" t="n">
        <v>255.17</v>
      </c>
      <c r="K30" t="n">
        <v>58.47</v>
      </c>
      <c r="L30" t="n">
        <v>8</v>
      </c>
      <c r="M30" t="n">
        <v>22</v>
      </c>
      <c r="N30" t="n">
        <v>63.7</v>
      </c>
      <c r="O30" t="n">
        <v>31705.44</v>
      </c>
      <c r="P30" t="n">
        <v>255.66</v>
      </c>
      <c r="Q30" t="n">
        <v>1319.17</v>
      </c>
      <c r="R30" t="n">
        <v>82.58</v>
      </c>
      <c r="S30" t="n">
        <v>59.92</v>
      </c>
      <c r="T30" t="n">
        <v>11173.49</v>
      </c>
      <c r="U30" t="n">
        <v>0.73</v>
      </c>
      <c r="V30" t="n">
        <v>0.95</v>
      </c>
      <c r="W30" t="n">
        <v>0.2</v>
      </c>
      <c r="X30" t="n">
        <v>0.67</v>
      </c>
      <c r="Y30" t="n">
        <v>1</v>
      </c>
      <c r="Z30" t="n">
        <v>10</v>
      </c>
      <c r="AA30" t="n">
        <v>312.9367602893792</v>
      </c>
      <c r="AB30" t="n">
        <v>428.1738812234294</v>
      </c>
      <c r="AC30" t="n">
        <v>387.3095669452811</v>
      </c>
      <c r="AD30" t="n">
        <v>312936.7602893792</v>
      </c>
      <c r="AE30" t="n">
        <v>428173.8812234294</v>
      </c>
      <c r="AF30" t="n">
        <v>4.168226341930317e-06</v>
      </c>
      <c r="AG30" t="n">
        <v>6.319444444444444</v>
      </c>
      <c r="AH30" t="n">
        <v>387309.5669452811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4.5794</v>
      </c>
      <c r="E31" t="n">
        <v>21.84</v>
      </c>
      <c r="F31" t="n">
        <v>17.95</v>
      </c>
      <c r="G31" t="n">
        <v>44.87</v>
      </c>
      <c r="H31" t="n">
        <v>0.57</v>
      </c>
      <c r="I31" t="n">
        <v>24</v>
      </c>
      <c r="J31" t="n">
        <v>255.63</v>
      </c>
      <c r="K31" t="n">
        <v>58.47</v>
      </c>
      <c r="L31" t="n">
        <v>8.25</v>
      </c>
      <c r="M31" t="n">
        <v>22</v>
      </c>
      <c r="N31" t="n">
        <v>63.91</v>
      </c>
      <c r="O31" t="n">
        <v>31761.69</v>
      </c>
      <c r="P31" t="n">
        <v>254.96</v>
      </c>
      <c r="Q31" t="n">
        <v>1319.14</v>
      </c>
      <c r="R31" t="n">
        <v>82.51000000000001</v>
      </c>
      <c r="S31" t="n">
        <v>59.92</v>
      </c>
      <c r="T31" t="n">
        <v>11137.55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312.5509528526268</v>
      </c>
      <c r="AB31" t="n">
        <v>427.6460024678421</v>
      </c>
      <c r="AC31" t="n">
        <v>386.8320681972446</v>
      </c>
      <c r="AD31" t="n">
        <v>312550.9528526269</v>
      </c>
      <c r="AE31" t="n">
        <v>427646.0024678421</v>
      </c>
      <c r="AF31" t="n">
        <v>4.168590458666891e-06</v>
      </c>
      <c r="AG31" t="n">
        <v>6.319444444444444</v>
      </c>
      <c r="AH31" t="n">
        <v>386832.0681972445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4.5962</v>
      </c>
      <c r="E32" t="n">
        <v>21.76</v>
      </c>
      <c r="F32" t="n">
        <v>17.91</v>
      </c>
      <c r="G32" t="n">
        <v>46.73</v>
      </c>
      <c r="H32" t="n">
        <v>0.59</v>
      </c>
      <c r="I32" t="n">
        <v>23</v>
      </c>
      <c r="J32" t="n">
        <v>256.09</v>
      </c>
      <c r="K32" t="n">
        <v>58.47</v>
      </c>
      <c r="L32" t="n">
        <v>8.5</v>
      </c>
      <c r="M32" t="n">
        <v>21</v>
      </c>
      <c r="N32" t="n">
        <v>64.11</v>
      </c>
      <c r="O32" t="n">
        <v>31818.02</v>
      </c>
      <c r="P32" t="n">
        <v>253.54</v>
      </c>
      <c r="Q32" t="n">
        <v>1319.12</v>
      </c>
      <c r="R32" t="n">
        <v>81.53</v>
      </c>
      <c r="S32" t="n">
        <v>59.92</v>
      </c>
      <c r="T32" t="n">
        <v>10653.55</v>
      </c>
      <c r="U32" t="n">
        <v>0.73</v>
      </c>
      <c r="V32" t="n">
        <v>0.95</v>
      </c>
      <c r="W32" t="n">
        <v>0.2</v>
      </c>
      <c r="X32" t="n">
        <v>0.64</v>
      </c>
      <c r="Y32" t="n">
        <v>1</v>
      </c>
      <c r="Z32" t="n">
        <v>10</v>
      </c>
      <c r="AA32" t="n">
        <v>311.0222140564704</v>
      </c>
      <c r="AB32" t="n">
        <v>425.554314603745</v>
      </c>
      <c r="AC32" t="n">
        <v>384.9400080871945</v>
      </c>
      <c r="AD32" t="n">
        <v>311022.2140564704</v>
      </c>
      <c r="AE32" t="n">
        <v>425554.314603745</v>
      </c>
      <c r="AF32" t="n">
        <v>4.183883361602998e-06</v>
      </c>
      <c r="AG32" t="n">
        <v>6.296296296296297</v>
      </c>
      <c r="AH32" t="n">
        <v>384940.0080871945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4.6136</v>
      </c>
      <c r="E33" t="n">
        <v>21.68</v>
      </c>
      <c r="F33" t="n">
        <v>17.88</v>
      </c>
      <c r="G33" t="n">
        <v>48.76</v>
      </c>
      <c r="H33" t="n">
        <v>0.61</v>
      </c>
      <c r="I33" t="n">
        <v>22</v>
      </c>
      <c r="J33" t="n">
        <v>256.54</v>
      </c>
      <c r="K33" t="n">
        <v>58.47</v>
      </c>
      <c r="L33" t="n">
        <v>8.75</v>
      </c>
      <c r="M33" t="n">
        <v>20</v>
      </c>
      <c r="N33" t="n">
        <v>64.31999999999999</v>
      </c>
      <c r="O33" t="n">
        <v>31874.43</v>
      </c>
      <c r="P33" t="n">
        <v>251.74</v>
      </c>
      <c r="Q33" t="n">
        <v>1319.09</v>
      </c>
      <c r="R33" t="n">
        <v>80.33</v>
      </c>
      <c r="S33" t="n">
        <v>59.92</v>
      </c>
      <c r="T33" t="n">
        <v>10061.6</v>
      </c>
      <c r="U33" t="n">
        <v>0.75</v>
      </c>
      <c r="V33" t="n">
        <v>0.95</v>
      </c>
      <c r="W33" t="n">
        <v>0.2</v>
      </c>
      <c r="X33" t="n">
        <v>0.6</v>
      </c>
      <c r="Y33" t="n">
        <v>1</v>
      </c>
      <c r="Z33" t="n">
        <v>10</v>
      </c>
      <c r="AA33" t="n">
        <v>309.3091049726004</v>
      </c>
      <c r="AB33" t="n">
        <v>423.2103631781552</v>
      </c>
      <c r="AC33" t="n">
        <v>382.8197600959066</v>
      </c>
      <c r="AD33" t="n">
        <v>309309.1049726004</v>
      </c>
      <c r="AE33" t="n">
        <v>423210.3631781552</v>
      </c>
      <c r="AF33" t="n">
        <v>4.199722439643965e-06</v>
      </c>
      <c r="AG33" t="n">
        <v>6.273148148148149</v>
      </c>
      <c r="AH33" t="n">
        <v>382819.7600959066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4.6342</v>
      </c>
      <c r="E34" t="n">
        <v>21.58</v>
      </c>
      <c r="F34" t="n">
        <v>17.83</v>
      </c>
      <c r="G34" t="n">
        <v>50.94</v>
      </c>
      <c r="H34" t="n">
        <v>0.62</v>
      </c>
      <c r="I34" t="n">
        <v>21</v>
      </c>
      <c r="J34" t="n">
        <v>257</v>
      </c>
      <c r="K34" t="n">
        <v>58.47</v>
      </c>
      <c r="L34" t="n">
        <v>9</v>
      </c>
      <c r="M34" t="n">
        <v>19</v>
      </c>
      <c r="N34" t="n">
        <v>64.53</v>
      </c>
      <c r="O34" t="n">
        <v>31931.04</v>
      </c>
      <c r="P34" t="n">
        <v>250.05</v>
      </c>
      <c r="Q34" t="n">
        <v>1319.08</v>
      </c>
      <c r="R34" t="n">
        <v>78.59999999999999</v>
      </c>
      <c r="S34" t="n">
        <v>59.92</v>
      </c>
      <c r="T34" t="n">
        <v>9202.35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307.4884971170115</v>
      </c>
      <c r="AB34" t="n">
        <v>420.7193271905887</v>
      </c>
      <c r="AC34" t="n">
        <v>380.5664650868025</v>
      </c>
      <c r="AD34" t="n">
        <v>307488.4971170116</v>
      </c>
      <c r="AE34" t="n">
        <v>420719.3271905887</v>
      </c>
      <c r="AF34" t="n">
        <v>4.218474451577522e-06</v>
      </c>
      <c r="AG34" t="n">
        <v>6.244212962962963</v>
      </c>
      <c r="AH34" t="n">
        <v>380566.4650868024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4.6293</v>
      </c>
      <c r="E35" t="n">
        <v>21.6</v>
      </c>
      <c r="F35" t="n">
        <v>17.85</v>
      </c>
      <c r="G35" t="n">
        <v>51.01</v>
      </c>
      <c r="H35" t="n">
        <v>0.64</v>
      </c>
      <c r="I35" t="n">
        <v>21</v>
      </c>
      <c r="J35" t="n">
        <v>257.46</v>
      </c>
      <c r="K35" t="n">
        <v>58.47</v>
      </c>
      <c r="L35" t="n">
        <v>9.25</v>
      </c>
      <c r="M35" t="n">
        <v>19</v>
      </c>
      <c r="N35" t="n">
        <v>64.73999999999999</v>
      </c>
      <c r="O35" t="n">
        <v>31987.61</v>
      </c>
      <c r="P35" t="n">
        <v>249.09</v>
      </c>
      <c r="Q35" t="n">
        <v>1319.2</v>
      </c>
      <c r="R35" t="n">
        <v>79.3</v>
      </c>
      <c r="S35" t="n">
        <v>59.92</v>
      </c>
      <c r="T35" t="n">
        <v>9551.469999999999</v>
      </c>
      <c r="U35" t="n">
        <v>0.76</v>
      </c>
      <c r="V35" t="n">
        <v>0.95</v>
      </c>
      <c r="W35" t="n">
        <v>0.2</v>
      </c>
      <c r="X35" t="n">
        <v>0.57</v>
      </c>
      <c r="Y35" t="n">
        <v>1</v>
      </c>
      <c r="Z35" t="n">
        <v>10</v>
      </c>
      <c r="AA35" t="n">
        <v>307.2304903652662</v>
      </c>
      <c r="AB35" t="n">
        <v>420.3663109703961</v>
      </c>
      <c r="AC35" t="n">
        <v>380.2471402392036</v>
      </c>
      <c r="AD35" t="n">
        <v>307230.4903652662</v>
      </c>
      <c r="AE35" t="n">
        <v>420366.310970396</v>
      </c>
      <c r="AF35" t="n">
        <v>4.214014021554492e-06</v>
      </c>
      <c r="AG35" t="n">
        <v>6.25</v>
      </c>
      <c r="AH35" t="n">
        <v>380247.1402392036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17.8</v>
      </c>
      <c r="G36" t="n">
        <v>53.41</v>
      </c>
      <c r="H36" t="n">
        <v>0.66</v>
      </c>
      <c r="I36" t="n">
        <v>20</v>
      </c>
      <c r="J36" t="n">
        <v>257.92</v>
      </c>
      <c r="K36" t="n">
        <v>58.47</v>
      </c>
      <c r="L36" t="n">
        <v>9.5</v>
      </c>
      <c r="M36" t="n">
        <v>18</v>
      </c>
      <c r="N36" t="n">
        <v>64.95</v>
      </c>
      <c r="O36" t="n">
        <v>32044.25</v>
      </c>
      <c r="P36" t="n">
        <v>246.59</v>
      </c>
      <c r="Q36" t="n">
        <v>1319.08</v>
      </c>
      <c r="R36" t="n">
        <v>77.66</v>
      </c>
      <c r="S36" t="n">
        <v>59.92</v>
      </c>
      <c r="T36" t="n">
        <v>8736.99</v>
      </c>
      <c r="U36" t="n">
        <v>0.77</v>
      </c>
      <c r="V36" t="n">
        <v>0.95</v>
      </c>
      <c r="W36" t="n">
        <v>0.2</v>
      </c>
      <c r="X36" t="n">
        <v>0.53</v>
      </c>
      <c r="Y36" t="n">
        <v>1</v>
      </c>
      <c r="Z36" t="n">
        <v>10</v>
      </c>
      <c r="AA36" t="n">
        <v>304.9963315959242</v>
      </c>
      <c r="AB36" t="n">
        <v>417.3094363780539</v>
      </c>
      <c r="AC36" t="n">
        <v>377.4820094676041</v>
      </c>
      <c r="AD36" t="n">
        <v>304996.3315959242</v>
      </c>
      <c r="AE36" t="n">
        <v>417309.4363780539</v>
      </c>
      <c r="AF36" t="n">
        <v>4.232948091856338e-06</v>
      </c>
      <c r="AG36" t="n">
        <v>6.221064814814816</v>
      </c>
      <c r="AH36" t="n">
        <v>377482.0094676041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4.6654</v>
      </c>
      <c r="E37" t="n">
        <v>21.43</v>
      </c>
      <c r="F37" t="n">
        <v>17.78</v>
      </c>
      <c r="G37" t="n">
        <v>56.15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17</v>
      </c>
      <c r="N37" t="n">
        <v>65.16</v>
      </c>
      <c r="O37" t="n">
        <v>32100.97</v>
      </c>
      <c r="P37" t="n">
        <v>244.61</v>
      </c>
      <c r="Q37" t="n">
        <v>1319.12</v>
      </c>
      <c r="R37" t="n">
        <v>76.93000000000001</v>
      </c>
      <c r="S37" t="n">
        <v>59.92</v>
      </c>
      <c r="T37" t="n">
        <v>8373.299999999999</v>
      </c>
      <c r="U37" t="n">
        <v>0.78</v>
      </c>
      <c r="V37" t="n">
        <v>0.96</v>
      </c>
      <c r="W37" t="n">
        <v>0.2</v>
      </c>
      <c r="X37" t="n">
        <v>0.5</v>
      </c>
      <c r="Y37" t="n">
        <v>1</v>
      </c>
      <c r="Z37" t="n">
        <v>10</v>
      </c>
      <c r="AA37" t="n">
        <v>303.3377008414578</v>
      </c>
      <c r="AB37" t="n">
        <v>415.0400246061683</v>
      </c>
      <c r="AC37" t="n">
        <v>375.4291871700879</v>
      </c>
      <c r="AD37" t="n">
        <v>303337.7008414578</v>
      </c>
      <c r="AE37" t="n">
        <v>415040.0246061683</v>
      </c>
      <c r="AF37" t="n">
        <v>4.246875557030292e-06</v>
      </c>
      <c r="AG37" t="n">
        <v>6.200810185185186</v>
      </c>
      <c r="AH37" t="n">
        <v>375429.1871700879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4.6695</v>
      </c>
      <c r="E38" t="n">
        <v>21.42</v>
      </c>
      <c r="F38" t="n">
        <v>17.76</v>
      </c>
      <c r="G38" t="n">
        <v>56.09</v>
      </c>
      <c r="H38" t="n">
        <v>0.6899999999999999</v>
      </c>
      <c r="I38" t="n">
        <v>19</v>
      </c>
      <c r="J38" t="n">
        <v>258.84</v>
      </c>
      <c r="K38" t="n">
        <v>58.47</v>
      </c>
      <c r="L38" t="n">
        <v>10</v>
      </c>
      <c r="M38" t="n">
        <v>17</v>
      </c>
      <c r="N38" t="n">
        <v>65.37</v>
      </c>
      <c r="O38" t="n">
        <v>32157.77</v>
      </c>
      <c r="P38" t="n">
        <v>244.25</v>
      </c>
      <c r="Q38" t="n">
        <v>1319.13</v>
      </c>
      <c r="R38" t="n">
        <v>76.27</v>
      </c>
      <c r="S38" t="n">
        <v>59.92</v>
      </c>
      <c r="T38" t="n">
        <v>8044.18</v>
      </c>
      <c r="U38" t="n">
        <v>0.79</v>
      </c>
      <c r="V38" t="n">
        <v>0.96</v>
      </c>
      <c r="W38" t="n">
        <v>0.2</v>
      </c>
      <c r="X38" t="n">
        <v>0.48</v>
      </c>
      <c r="Y38" t="n">
        <v>1</v>
      </c>
      <c r="Z38" t="n">
        <v>10</v>
      </c>
      <c r="AA38" t="n">
        <v>302.9440527455982</v>
      </c>
      <c r="AB38" t="n">
        <v>414.5014179148849</v>
      </c>
      <c r="AC38" t="n">
        <v>374.9419843454813</v>
      </c>
      <c r="AD38" t="n">
        <v>302944.0527455982</v>
      </c>
      <c r="AE38" t="n">
        <v>414501.4179148849</v>
      </c>
      <c r="AF38" t="n">
        <v>4.250607753580174e-06</v>
      </c>
      <c r="AG38" t="n">
        <v>6.197916666666668</v>
      </c>
      <c r="AH38" t="n">
        <v>374941.9843454813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4.7095</v>
      </c>
      <c r="E39" t="n">
        <v>21.23</v>
      </c>
      <c r="F39" t="n">
        <v>17.63</v>
      </c>
      <c r="G39" t="n">
        <v>58.76</v>
      </c>
      <c r="H39" t="n">
        <v>0.7</v>
      </c>
      <c r="I39" t="n">
        <v>18</v>
      </c>
      <c r="J39" t="n">
        <v>259.3</v>
      </c>
      <c r="K39" t="n">
        <v>58.47</v>
      </c>
      <c r="L39" t="n">
        <v>10.25</v>
      </c>
      <c r="M39" t="n">
        <v>16</v>
      </c>
      <c r="N39" t="n">
        <v>65.58</v>
      </c>
      <c r="O39" t="n">
        <v>32214.64</v>
      </c>
      <c r="P39" t="n">
        <v>240.57</v>
      </c>
      <c r="Q39" t="n">
        <v>1319.15</v>
      </c>
      <c r="R39" t="n">
        <v>71.75</v>
      </c>
      <c r="S39" t="n">
        <v>59.92</v>
      </c>
      <c r="T39" t="n">
        <v>5787.78</v>
      </c>
      <c r="U39" t="n">
        <v>0.84</v>
      </c>
      <c r="V39" t="n">
        <v>0.96</v>
      </c>
      <c r="W39" t="n">
        <v>0.19</v>
      </c>
      <c r="X39" t="n">
        <v>0.35</v>
      </c>
      <c r="Y39" t="n">
        <v>1</v>
      </c>
      <c r="Z39" t="n">
        <v>10</v>
      </c>
      <c r="AA39" t="n">
        <v>299.2270618620187</v>
      </c>
      <c r="AB39" t="n">
        <v>409.4156670059068</v>
      </c>
      <c r="AC39" t="n">
        <v>370.3416103653599</v>
      </c>
      <c r="AD39" t="n">
        <v>299227.0618620187</v>
      </c>
      <c r="AE39" t="n">
        <v>409415.6670059068</v>
      </c>
      <c r="AF39" t="n">
        <v>4.28701942723757e-06</v>
      </c>
      <c r="AG39" t="n">
        <v>6.142939814814816</v>
      </c>
      <c r="AH39" t="n">
        <v>370341.6103653599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4.6592</v>
      </c>
      <c r="E40" t="n">
        <v>21.46</v>
      </c>
      <c r="F40" t="n">
        <v>17.86</v>
      </c>
      <c r="G40" t="n">
        <v>59.52</v>
      </c>
      <c r="H40" t="n">
        <v>0.72</v>
      </c>
      <c r="I40" t="n">
        <v>18</v>
      </c>
      <c r="J40" t="n">
        <v>259.76</v>
      </c>
      <c r="K40" t="n">
        <v>58.47</v>
      </c>
      <c r="L40" t="n">
        <v>10.5</v>
      </c>
      <c r="M40" t="n">
        <v>16</v>
      </c>
      <c r="N40" t="n">
        <v>65.79000000000001</v>
      </c>
      <c r="O40" t="n">
        <v>32271.6</v>
      </c>
      <c r="P40" t="n">
        <v>243.13</v>
      </c>
      <c r="Q40" t="n">
        <v>1319.1</v>
      </c>
      <c r="R40" t="n">
        <v>80</v>
      </c>
      <c r="S40" t="n">
        <v>59.92</v>
      </c>
      <c r="T40" t="n">
        <v>9916.32</v>
      </c>
      <c r="U40" t="n">
        <v>0.75</v>
      </c>
      <c r="V40" t="n">
        <v>0.95</v>
      </c>
      <c r="W40" t="n">
        <v>0.19</v>
      </c>
      <c r="X40" t="n">
        <v>0.58</v>
      </c>
      <c r="Y40" t="n">
        <v>1</v>
      </c>
      <c r="Z40" t="n">
        <v>10</v>
      </c>
      <c r="AA40" t="n">
        <v>303.0175472224685</v>
      </c>
      <c r="AB40" t="n">
        <v>414.6019763004862</v>
      </c>
      <c r="AC40" t="n">
        <v>375.0329455798955</v>
      </c>
      <c r="AD40" t="n">
        <v>303017.5472224685</v>
      </c>
      <c r="AE40" t="n">
        <v>414601.9763004862</v>
      </c>
      <c r="AF40" t="n">
        <v>4.241231747613395e-06</v>
      </c>
      <c r="AG40" t="n">
        <v>6.209490740740741</v>
      </c>
      <c r="AH40" t="n">
        <v>375032.9455798955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4.6916</v>
      </c>
      <c r="E41" t="n">
        <v>21.31</v>
      </c>
      <c r="F41" t="n">
        <v>17.75</v>
      </c>
      <c r="G41" t="n">
        <v>62.66</v>
      </c>
      <c r="H41" t="n">
        <v>0.74</v>
      </c>
      <c r="I41" t="n">
        <v>17</v>
      </c>
      <c r="J41" t="n">
        <v>260.23</v>
      </c>
      <c r="K41" t="n">
        <v>58.47</v>
      </c>
      <c r="L41" t="n">
        <v>10.75</v>
      </c>
      <c r="M41" t="n">
        <v>15</v>
      </c>
      <c r="N41" t="n">
        <v>66</v>
      </c>
      <c r="O41" t="n">
        <v>32328.64</v>
      </c>
      <c r="P41" t="n">
        <v>240.36</v>
      </c>
      <c r="Q41" t="n">
        <v>1319.08</v>
      </c>
      <c r="R41" t="n">
        <v>76.31</v>
      </c>
      <c r="S41" t="n">
        <v>59.92</v>
      </c>
      <c r="T41" t="n">
        <v>8075.02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300.0908793685932</v>
      </c>
      <c r="AB41" t="n">
        <v>410.5975802273409</v>
      </c>
      <c r="AC41" t="n">
        <v>371.410723447766</v>
      </c>
      <c r="AD41" t="n">
        <v>300090.8793685932</v>
      </c>
      <c r="AE41" t="n">
        <v>410597.5802273409</v>
      </c>
      <c r="AF41" t="n">
        <v>4.270725203275885e-06</v>
      </c>
      <c r="AG41" t="n">
        <v>6.166087962962963</v>
      </c>
      <c r="AH41" t="n">
        <v>371410.723447766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4.6937</v>
      </c>
      <c r="E42" t="n">
        <v>21.31</v>
      </c>
      <c r="F42" t="n">
        <v>17.75</v>
      </c>
      <c r="G42" t="n">
        <v>62.63</v>
      </c>
      <c r="H42" t="n">
        <v>0.75</v>
      </c>
      <c r="I42" t="n">
        <v>17</v>
      </c>
      <c r="J42" t="n">
        <v>260.69</v>
      </c>
      <c r="K42" t="n">
        <v>58.47</v>
      </c>
      <c r="L42" t="n">
        <v>11</v>
      </c>
      <c r="M42" t="n">
        <v>15</v>
      </c>
      <c r="N42" t="n">
        <v>66.20999999999999</v>
      </c>
      <c r="O42" t="n">
        <v>32385.75</v>
      </c>
      <c r="P42" t="n">
        <v>238.96</v>
      </c>
      <c r="Q42" t="n">
        <v>1319.08</v>
      </c>
      <c r="R42" t="n">
        <v>75.92</v>
      </c>
      <c r="S42" t="n">
        <v>59.92</v>
      </c>
      <c r="T42" t="n">
        <v>7880.58</v>
      </c>
      <c r="U42" t="n">
        <v>0.79</v>
      </c>
      <c r="V42" t="n">
        <v>0.96</v>
      </c>
      <c r="W42" t="n">
        <v>0.19</v>
      </c>
      <c r="X42" t="n">
        <v>0.47</v>
      </c>
      <c r="Y42" t="n">
        <v>1</v>
      </c>
      <c r="Z42" t="n">
        <v>10</v>
      </c>
      <c r="AA42" t="n">
        <v>299.2927620197872</v>
      </c>
      <c r="AB42" t="n">
        <v>409.5055608602522</v>
      </c>
      <c r="AC42" t="n">
        <v>370.4229248764133</v>
      </c>
      <c r="AD42" t="n">
        <v>299292.7620197872</v>
      </c>
      <c r="AE42" t="n">
        <v>409505.5608602522</v>
      </c>
      <c r="AF42" t="n">
        <v>4.272636816142898e-06</v>
      </c>
      <c r="AG42" t="n">
        <v>6.166087962962963</v>
      </c>
      <c r="AH42" t="n">
        <v>370422.9248764133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4.694</v>
      </c>
      <c r="E43" t="n">
        <v>21.3</v>
      </c>
      <c r="F43" t="n">
        <v>17.74</v>
      </c>
      <c r="G43" t="n">
        <v>62.63</v>
      </c>
      <c r="H43" t="n">
        <v>0.77</v>
      </c>
      <c r="I43" t="n">
        <v>17</v>
      </c>
      <c r="J43" t="n">
        <v>261.15</v>
      </c>
      <c r="K43" t="n">
        <v>58.47</v>
      </c>
      <c r="L43" t="n">
        <v>11.25</v>
      </c>
      <c r="M43" t="n">
        <v>15</v>
      </c>
      <c r="N43" t="n">
        <v>66.43000000000001</v>
      </c>
      <c r="O43" t="n">
        <v>32442.95</v>
      </c>
      <c r="P43" t="n">
        <v>237.33</v>
      </c>
      <c r="Q43" t="n">
        <v>1319.1</v>
      </c>
      <c r="R43" t="n">
        <v>75.89</v>
      </c>
      <c r="S43" t="n">
        <v>59.92</v>
      </c>
      <c r="T43" t="n">
        <v>7865.25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298.4152159542012</v>
      </c>
      <c r="AB43" t="n">
        <v>408.3048636187174</v>
      </c>
      <c r="AC43" t="n">
        <v>369.3368204944215</v>
      </c>
      <c r="AD43" t="n">
        <v>298415.2159542012</v>
      </c>
      <c r="AE43" t="n">
        <v>408304.8636187174</v>
      </c>
      <c r="AF43" t="n">
        <v>4.272909903695329e-06</v>
      </c>
      <c r="AG43" t="n">
        <v>6.163194444444446</v>
      </c>
      <c r="AH43" t="n">
        <v>369336.8204944215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4.7124</v>
      </c>
      <c r="E44" t="n">
        <v>21.22</v>
      </c>
      <c r="F44" t="n">
        <v>17.71</v>
      </c>
      <c r="G44" t="n">
        <v>66.41</v>
      </c>
      <c r="H44" t="n">
        <v>0.78</v>
      </c>
      <c r="I44" t="n">
        <v>16</v>
      </c>
      <c r="J44" t="n">
        <v>261.62</v>
      </c>
      <c r="K44" t="n">
        <v>58.47</v>
      </c>
      <c r="L44" t="n">
        <v>11.5</v>
      </c>
      <c r="M44" t="n">
        <v>14</v>
      </c>
      <c r="N44" t="n">
        <v>66.64</v>
      </c>
      <c r="O44" t="n">
        <v>32500.22</v>
      </c>
      <c r="P44" t="n">
        <v>236.08</v>
      </c>
      <c r="Q44" t="n">
        <v>1319.08</v>
      </c>
      <c r="R44" t="n">
        <v>74.67</v>
      </c>
      <c r="S44" t="n">
        <v>59.92</v>
      </c>
      <c r="T44" t="n">
        <v>7261.48</v>
      </c>
      <c r="U44" t="n">
        <v>0.8</v>
      </c>
      <c r="V44" t="n">
        <v>0.96</v>
      </c>
      <c r="W44" t="n">
        <v>0.19</v>
      </c>
      <c r="X44" t="n">
        <v>0.43</v>
      </c>
      <c r="Y44" t="n">
        <v>1</v>
      </c>
      <c r="Z44" t="n">
        <v>10</v>
      </c>
      <c r="AA44" t="n">
        <v>297.0308380961823</v>
      </c>
      <c r="AB44" t="n">
        <v>406.4106967589352</v>
      </c>
      <c r="AC44" t="n">
        <v>367.6234302612571</v>
      </c>
      <c r="AD44" t="n">
        <v>297030.8380961823</v>
      </c>
      <c r="AE44" t="n">
        <v>406410.6967589352</v>
      </c>
      <c r="AF44" t="n">
        <v>4.28965927357773e-06</v>
      </c>
      <c r="AG44" t="n">
        <v>6.140046296296297</v>
      </c>
      <c r="AH44" t="n">
        <v>367623.430261257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4.714</v>
      </c>
      <c r="E45" t="n">
        <v>21.21</v>
      </c>
      <c r="F45" t="n">
        <v>17.7</v>
      </c>
      <c r="G45" t="n">
        <v>66.38</v>
      </c>
      <c r="H45" t="n">
        <v>0.8</v>
      </c>
      <c r="I45" t="n">
        <v>16</v>
      </c>
      <c r="J45" t="n">
        <v>262.08</v>
      </c>
      <c r="K45" t="n">
        <v>58.47</v>
      </c>
      <c r="L45" t="n">
        <v>11.75</v>
      </c>
      <c r="M45" t="n">
        <v>14</v>
      </c>
      <c r="N45" t="n">
        <v>66.86</v>
      </c>
      <c r="O45" t="n">
        <v>32557.58</v>
      </c>
      <c r="P45" t="n">
        <v>234.43</v>
      </c>
      <c r="Q45" t="n">
        <v>1319.08</v>
      </c>
      <c r="R45" t="n">
        <v>74.45</v>
      </c>
      <c r="S45" t="n">
        <v>59.92</v>
      </c>
      <c r="T45" t="n">
        <v>7150.48</v>
      </c>
      <c r="U45" t="n">
        <v>0.8</v>
      </c>
      <c r="V45" t="n">
        <v>0.96</v>
      </c>
      <c r="W45" t="n">
        <v>0.19</v>
      </c>
      <c r="X45" t="n">
        <v>0.42</v>
      </c>
      <c r="Y45" t="n">
        <v>1</v>
      </c>
      <c r="Z45" t="n">
        <v>10</v>
      </c>
      <c r="AA45" t="n">
        <v>296.1004637815515</v>
      </c>
      <c r="AB45" t="n">
        <v>405.1377175764394</v>
      </c>
      <c r="AC45" t="n">
        <v>366.4719424253011</v>
      </c>
      <c r="AD45" t="n">
        <v>296100.4637815515</v>
      </c>
      <c r="AE45" t="n">
        <v>405137.7175764394</v>
      </c>
      <c r="AF45" t="n">
        <v>4.291115740524027e-06</v>
      </c>
      <c r="AG45" t="n">
        <v>6.137152777777779</v>
      </c>
      <c r="AH45" t="n">
        <v>366471.9424253011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4.7332</v>
      </c>
      <c r="E46" t="n">
        <v>21.13</v>
      </c>
      <c r="F46" t="n">
        <v>17.66</v>
      </c>
      <c r="G46" t="n">
        <v>70.65000000000001</v>
      </c>
      <c r="H46" t="n">
        <v>0.8100000000000001</v>
      </c>
      <c r="I46" t="n">
        <v>15</v>
      </c>
      <c r="J46" t="n">
        <v>262.55</v>
      </c>
      <c r="K46" t="n">
        <v>58.47</v>
      </c>
      <c r="L46" t="n">
        <v>12</v>
      </c>
      <c r="M46" t="n">
        <v>13</v>
      </c>
      <c r="N46" t="n">
        <v>67.06999999999999</v>
      </c>
      <c r="O46" t="n">
        <v>32615.02</v>
      </c>
      <c r="P46" t="n">
        <v>232.6</v>
      </c>
      <c r="Q46" t="n">
        <v>1319.08</v>
      </c>
      <c r="R46" t="n">
        <v>73.18000000000001</v>
      </c>
      <c r="S46" t="n">
        <v>59.92</v>
      </c>
      <c r="T46" t="n">
        <v>6521.35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294.3799498571342</v>
      </c>
      <c r="AB46" t="n">
        <v>402.7836345213344</v>
      </c>
      <c r="AC46" t="n">
        <v>364.342529752999</v>
      </c>
      <c r="AD46" t="n">
        <v>294379.9498571343</v>
      </c>
      <c r="AE46" t="n">
        <v>402783.6345213344</v>
      </c>
      <c r="AF46" t="n">
        <v>4.308593343879576e-06</v>
      </c>
      <c r="AG46" t="n">
        <v>6.11400462962963</v>
      </c>
      <c r="AH46" t="n">
        <v>364342.529752999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4.7296</v>
      </c>
      <c r="E47" t="n">
        <v>21.14</v>
      </c>
      <c r="F47" t="n">
        <v>17.68</v>
      </c>
      <c r="G47" t="n">
        <v>70.70999999999999</v>
      </c>
      <c r="H47" t="n">
        <v>0.83</v>
      </c>
      <c r="I47" t="n">
        <v>15</v>
      </c>
      <c r="J47" t="n">
        <v>263.01</v>
      </c>
      <c r="K47" t="n">
        <v>58.47</v>
      </c>
      <c r="L47" t="n">
        <v>12.25</v>
      </c>
      <c r="M47" t="n">
        <v>13</v>
      </c>
      <c r="N47" t="n">
        <v>67.29000000000001</v>
      </c>
      <c r="O47" t="n">
        <v>32672.53</v>
      </c>
      <c r="P47" t="n">
        <v>232.28</v>
      </c>
      <c r="Q47" t="n">
        <v>1319.1</v>
      </c>
      <c r="R47" t="n">
        <v>73.65000000000001</v>
      </c>
      <c r="S47" t="n">
        <v>59.92</v>
      </c>
      <c r="T47" t="n">
        <v>6756.34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294.39556842934</v>
      </c>
      <c r="AB47" t="n">
        <v>402.805004540869</v>
      </c>
      <c r="AC47" t="n">
        <v>364.3618602478623</v>
      </c>
      <c r="AD47" t="n">
        <v>294395.56842934</v>
      </c>
      <c r="AE47" t="n">
        <v>402805.004540869</v>
      </c>
      <c r="AF47" t="n">
        <v>4.30531629325041e-06</v>
      </c>
      <c r="AG47" t="n">
        <v>6.116898148148149</v>
      </c>
      <c r="AH47" t="n">
        <v>364361.8602478623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4.7314</v>
      </c>
      <c r="E48" t="n">
        <v>21.14</v>
      </c>
      <c r="F48" t="n">
        <v>17.67</v>
      </c>
      <c r="G48" t="n">
        <v>70.68000000000001</v>
      </c>
      <c r="H48" t="n">
        <v>0.84</v>
      </c>
      <c r="I48" t="n">
        <v>15</v>
      </c>
      <c r="J48" t="n">
        <v>263.48</v>
      </c>
      <c r="K48" t="n">
        <v>58.47</v>
      </c>
      <c r="L48" t="n">
        <v>12.5</v>
      </c>
      <c r="M48" t="n">
        <v>13</v>
      </c>
      <c r="N48" t="n">
        <v>67.51000000000001</v>
      </c>
      <c r="O48" t="n">
        <v>32730.13</v>
      </c>
      <c r="P48" t="n">
        <v>228.36</v>
      </c>
      <c r="Q48" t="n">
        <v>1319.08</v>
      </c>
      <c r="R48" t="n">
        <v>73.33</v>
      </c>
      <c r="S48" t="n">
        <v>59.92</v>
      </c>
      <c r="T48" t="n">
        <v>6595.1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292.3020976213198</v>
      </c>
      <c r="AB48" t="n">
        <v>399.9406254239221</v>
      </c>
      <c r="AC48" t="n">
        <v>361.7708534536554</v>
      </c>
      <c r="AD48" t="n">
        <v>292302.0976213198</v>
      </c>
      <c r="AE48" t="n">
        <v>399940.6254239221</v>
      </c>
      <c r="AF48" t="n">
        <v>4.306954818564994e-06</v>
      </c>
      <c r="AG48" t="n">
        <v>6.116898148148149</v>
      </c>
      <c r="AH48" t="n">
        <v>361770.8534536554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4.7654</v>
      </c>
      <c r="E49" t="n">
        <v>20.98</v>
      </c>
      <c r="F49" t="n">
        <v>17.57</v>
      </c>
      <c r="G49" t="n">
        <v>75.28</v>
      </c>
      <c r="H49" t="n">
        <v>0.86</v>
      </c>
      <c r="I49" t="n">
        <v>14</v>
      </c>
      <c r="J49" t="n">
        <v>263.95</v>
      </c>
      <c r="K49" t="n">
        <v>58.47</v>
      </c>
      <c r="L49" t="n">
        <v>12.75</v>
      </c>
      <c r="M49" t="n">
        <v>12</v>
      </c>
      <c r="N49" t="n">
        <v>67.72</v>
      </c>
      <c r="O49" t="n">
        <v>32787.82</v>
      </c>
      <c r="P49" t="n">
        <v>226.53</v>
      </c>
      <c r="Q49" t="n">
        <v>1319.08</v>
      </c>
      <c r="R49" t="n">
        <v>69.81999999999999</v>
      </c>
      <c r="S49" t="n">
        <v>59.92</v>
      </c>
      <c r="T49" t="n">
        <v>4842.81</v>
      </c>
      <c r="U49" t="n">
        <v>0.86</v>
      </c>
      <c r="V49" t="n">
        <v>0.97</v>
      </c>
      <c r="W49" t="n">
        <v>0.19</v>
      </c>
      <c r="X49" t="n">
        <v>0.29</v>
      </c>
      <c r="Y49" t="n">
        <v>1</v>
      </c>
      <c r="Z49" t="n">
        <v>10</v>
      </c>
      <c r="AA49" t="n">
        <v>289.9421136669963</v>
      </c>
      <c r="AB49" t="n">
        <v>396.7115912624726</v>
      </c>
      <c r="AC49" t="n">
        <v>358.8499937805968</v>
      </c>
      <c r="AD49" t="n">
        <v>289942.1136669963</v>
      </c>
      <c r="AE49" t="n">
        <v>396711.5912624726</v>
      </c>
      <c r="AF49" t="n">
        <v>4.337904741173779e-06</v>
      </c>
      <c r="AG49" t="n">
        <v>6.070601851851852</v>
      </c>
      <c r="AH49" t="n">
        <v>358849.9937805968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4.7393</v>
      </c>
      <c r="E50" t="n">
        <v>21.1</v>
      </c>
      <c r="F50" t="n">
        <v>17.68</v>
      </c>
      <c r="G50" t="n">
        <v>75.78</v>
      </c>
      <c r="H50" t="n">
        <v>0.87</v>
      </c>
      <c r="I50" t="n">
        <v>14</v>
      </c>
      <c r="J50" t="n">
        <v>264.42</v>
      </c>
      <c r="K50" t="n">
        <v>58.47</v>
      </c>
      <c r="L50" t="n">
        <v>13</v>
      </c>
      <c r="M50" t="n">
        <v>12</v>
      </c>
      <c r="N50" t="n">
        <v>67.94</v>
      </c>
      <c r="O50" t="n">
        <v>32845.58</v>
      </c>
      <c r="P50" t="n">
        <v>227.43</v>
      </c>
      <c r="Q50" t="n">
        <v>1319.13</v>
      </c>
      <c r="R50" t="n">
        <v>74.18000000000001</v>
      </c>
      <c r="S50" t="n">
        <v>59.92</v>
      </c>
      <c r="T50" t="n">
        <v>7023.7</v>
      </c>
      <c r="U50" t="n">
        <v>0.8100000000000001</v>
      </c>
      <c r="V50" t="n">
        <v>0.96</v>
      </c>
      <c r="W50" t="n">
        <v>0.18</v>
      </c>
      <c r="X50" t="n">
        <v>0.4</v>
      </c>
      <c r="Y50" t="n">
        <v>1</v>
      </c>
      <c r="Z50" t="n">
        <v>10</v>
      </c>
      <c r="AA50" t="n">
        <v>291.5812013607082</v>
      </c>
      <c r="AB50" t="n">
        <v>398.9542633564548</v>
      </c>
      <c r="AC50" t="n">
        <v>360.8786283975394</v>
      </c>
      <c r="AD50" t="n">
        <v>291581.2013607082</v>
      </c>
      <c r="AE50" t="n">
        <v>398954.2633564548</v>
      </c>
      <c r="AF50" t="n">
        <v>4.314146124112329e-06</v>
      </c>
      <c r="AG50" t="n">
        <v>6.105324074074075</v>
      </c>
      <c r="AH50" t="n">
        <v>360878.6283975394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4.743</v>
      </c>
      <c r="E51" t="n">
        <v>21.08</v>
      </c>
      <c r="F51" t="n">
        <v>17.67</v>
      </c>
      <c r="G51" t="n">
        <v>75.70999999999999</v>
      </c>
      <c r="H51" t="n">
        <v>0.89</v>
      </c>
      <c r="I51" t="n">
        <v>14</v>
      </c>
      <c r="J51" t="n">
        <v>264.89</v>
      </c>
      <c r="K51" t="n">
        <v>58.47</v>
      </c>
      <c r="L51" t="n">
        <v>13.25</v>
      </c>
      <c r="M51" t="n">
        <v>12</v>
      </c>
      <c r="N51" t="n">
        <v>68.16</v>
      </c>
      <c r="O51" t="n">
        <v>32903.43</v>
      </c>
      <c r="P51" t="n">
        <v>224.5</v>
      </c>
      <c r="Q51" t="n">
        <v>1319.12</v>
      </c>
      <c r="R51" t="n">
        <v>73.40000000000001</v>
      </c>
      <c r="S51" t="n">
        <v>59.92</v>
      </c>
      <c r="T51" t="n">
        <v>6637.42</v>
      </c>
      <c r="U51" t="n">
        <v>0.82</v>
      </c>
      <c r="V51" t="n">
        <v>0.96</v>
      </c>
      <c r="W51" t="n">
        <v>0.19</v>
      </c>
      <c r="X51" t="n">
        <v>0.39</v>
      </c>
      <c r="Y51" t="n">
        <v>1</v>
      </c>
      <c r="Z51" t="n">
        <v>10</v>
      </c>
      <c r="AA51" t="n">
        <v>289.9334930776744</v>
      </c>
      <c r="AB51" t="n">
        <v>396.6997961918488</v>
      </c>
      <c r="AC51" t="n">
        <v>358.8393244149588</v>
      </c>
      <c r="AD51" t="n">
        <v>289933.4930776744</v>
      </c>
      <c r="AE51" t="n">
        <v>396699.7961918488</v>
      </c>
      <c r="AF51" t="n">
        <v>4.317514203925638e-06</v>
      </c>
      <c r="AG51" t="n">
        <v>6.099537037037037</v>
      </c>
      <c r="AH51" t="n">
        <v>358839.3244149588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4.763</v>
      </c>
      <c r="E52" t="n">
        <v>21</v>
      </c>
      <c r="F52" t="n">
        <v>17.62</v>
      </c>
      <c r="G52" t="n">
        <v>81.34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11</v>
      </c>
      <c r="N52" t="n">
        <v>68.38</v>
      </c>
      <c r="O52" t="n">
        <v>32961.36</v>
      </c>
      <c r="P52" t="n">
        <v>224.13</v>
      </c>
      <c r="Q52" t="n">
        <v>1319.09</v>
      </c>
      <c r="R52" t="n">
        <v>71.98</v>
      </c>
      <c r="S52" t="n">
        <v>59.92</v>
      </c>
      <c r="T52" t="n">
        <v>5929.87</v>
      </c>
      <c r="U52" t="n">
        <v>0.83</v>
      </c>
      <c r="V52" t="n">
        <v>0.96</v>
      </c>
      <c r="W52" t="n">
        <v>0.18</v>
      </c>
      <c r="X52" t="n">
        <v>0.35</v>
      </c>
      <c r="Y52" t="n">
        <v>1</v>
      </c>
      <c r="Z52" t="n">
        <v>10</v>
      </c>
      <c r="AA52" t="n">
        <v>288.9365288979912</v>
      </c>
      <c r="AB52" t="n">
        <v>395.3357058182509</v>
      </c>
      <c r="AC52" t="n">
        <v>357.6054209121041</v>
      </c>
      <c r="AD52" t="n">
        <v>288936.5288979912</v>
      </c>
      <c r="AE52" t="n">
        <v>395335.7058182508</v>
      </c>
      <c r="AF52" t="n">
        <v>4.335720040754336e-06</v>
      </c>
      <c r="AG52" t="n">
        <v>6.076388888888889</v>
      </c>
      <c r="AH52" t="n">
        <v>357605.4209121041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4.7622</v>
      </c>
      <c r="E53" t="n">
        <v>21</v>
      </c>
      <c r="F53" t="n">
        <v>17.63</v>
      </c>
      <c r="G53" t="n">
        <v>81.36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11</v>
      </c>
      <c r="N53" t="n">
        <v>68.59999999999999</v>
      </c>
      <c r="O53" t="n">
        <v>33019.37</v>
      </c>
      <c r="P53" t="n">
        <v>222.93</v>
      </c>
      <c r="Q53" t="n">
        <v>1319.1</v>
      </c>
      <c r="R53" t="n">
        <v>72.05</v>
      </c>
      <c r="S53" t="n">
        <v>59.92</v>
      </c>
      <c r="T53" t="n">
        <v>5965</v>
      </c>
      <c r="U53" t="n">
        <v>0.83</v>
      </c>
      <c r="V53" t="n">
        <v>0.96</v>
      </c>
      <c r="W53" t="n">
        <v>0.19</v>
      </c>
      <c r="X53" t="n">
        <v>0.35</v>
      </c>
      <c r="Y53" t="n">
        <v>1</v>
      </c>
      <c r="Z53" t="n">
        <v>10</v>
      </c>
      <c r="AA53" t="n">
        <v>288.3803701252529</v>
      </c>
      <c r="AB53" t="n">
        <v>394.5747448493969</v>
      </c>
      <c r="AC53" t="n">
        <v>356.9170849901022</v>
      </c>
      <c r="AD53" t="n">
        <v>288380.3701252529</v>
      </c>
      <c r="AE53" t="n">
        <v>394574.7448493969</v>
      </c>
      <c r="AF53" t="n">
        <v>4.334991807281187e-06</v>
      </c>
      <c r="AG53" t="n">
        <v>6.076388888888889</v>
      </c>
      <c r="AH53" t="n">
        <v>356917.0849901022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4.763</v>
      </c>
      <c r="E54" t="n">
        <v>21</v>
      </c>
      <c r="F54" t="n">
        <v>17.62</v>
      </c>
      <c r="G54" t="n">
        <v>81.34</v>
      </c>
      <c r="H54" t="n">
        <v>0.9399999999999999</v>
      </c>
      <c r="I54" t="n">
        <v>13</v>
      </c>
      <c r="J54" t="n">
        <v>266.3</v>
      </c>
      <c r="K54" t="n">
        <v>58.47</v>
      </c>
      <c r="L54" t="n">
        <v>14</v>
      </c>
      <c r="M54" t="n">
        <v>11</v>
      </c>
      <c r="N54" t="n">
        <v>68.81999999999999</v>
      </c>
      <c r="O54" t="n">
        <v>33077.47</v>
      </c>
      <c r="P54" t="n">
        <v>221.63</v>
      </c>
      <c r="Q54" t="n">
        <v>1319.11</v>
      </c>
      <c r="R54" t="n">
        <v>71.97</v>
      </c>
      <c r="S54" t="n">
        <v>59.92</v>
      </c>
      <c r="T54" t="n">
        <v>5925.46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287.6670305503208</v>
      </c>
      <c r="AB54" t="n">
        <v>393.5987221726538</v>
      </c>
      <c r="AC54" t="n">
        <v>356.0342125477711</v>
      </c>
      <c r="AD54" t="n">
        <v>287667.0305503208</v>
      </c>
      <c r="AE54" t="n">
        <v>393598.7221726538</v>
      </c>
      <c r="AF54" t="n">
        <v>4.335720040754336e-06</v>
      </c>
      <c r="AG54" t="n">
        <v>6.076388888888889</v>
      </c>
      <c r="AH54" t="n">
        <v>356034.2125477711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4.7608</v>
      </c>
      <c r="E55" t="n">
        <v>21</v>
      </c>
      <c r="F55" t="n">
        <v>17.63</v>
      </c>
      <c r="G55" t="n">
        <v>81.39</v>
      </c>
      <c r="H55" t="n">
        <v>0.95</v>
      </c>
      <c r="I55" t="n">
        <v>13</v>
      </c>
      <c r="J55" t="n">
        <v>266.77</v>
      </c>
      <c r="K55" t="n">
        <v>58.47</v>
      </c>
      <c r="L55" t="n">
        <v>14.25</v>
      </c>
      <c r="M55" t="n">
        <v>9</v>
      </c>
      <c r="N55" t="n">
        <v>69.04000000000001</v>
      </c>
      <c r="O55" t="n">
        <v>33135.65</v>
      </c>
      <c r="P55" t="n">
        <v>219.38</v>
      </c>
      <c r="Q55" t="n">
        <v>1319.08</v>
      </c>
      <c r="R55" t="n">
        <v>72.17</v>
      </c>
      <c r="S55" t="n">
        <v>59.92</v>
      </c>
      <c r="T55" t="n">
        <v>6023.04</v>
      </c>
      <c r="U55" t="n">
        <v>0.83</v>
      </c>
      <c r="V55" t="n">
        <v>0.96</v>
      </c>
      <c r="W55" t="n">
        <v>0.19</v>
      </c>
      <c r="X55" t="n">
        <v>0.36</v>
      </c>
      <c r="Y55" t="n">
        <v>1</v>
      </c>
      <c r="Z55" t="n">
        <v>10</v>
      </c>
      <c r="AA55" t="n">
        <v>286.6238196626</v>
      </c>
      <c r="AB55" t="n">
        <v>392.171355012858</v>
      </c>
      <c r="AC55" t="n">
        <v>354.7430713063838</v>
      </c>
      <c r="AD55" t="n">
        <v>286623.8196626</v>
      </c>
      <c r="AE55" t="n">
        <v>392171.3550128581</v>
      </c>
      <c r="AF55" t="n">
        <v>4.333717398703179e-06</v>
      </c>
      <c r="AG55" t="n">
        <v>6.076388888888889</v>
      </c>
      <c r="AH55" t="n">
        <v>354743.0713063838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4.7814</v>
      </c>
      <c r="E56" t="n">
        <v>20.91</v>
      </c>
      <c r="F56" t="n">
        <v>17.59</v>
      </c>
      <c r="G56" t="n">
        <v>87.95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218.01</v>
      </c>
      <c r="Q56" t="n">
        <v>1319.1</v>
      </c>
      <c r="R56" t="n">
        <v>70.66</v>
      </c>
      <c r="S56" t="n">
        <v>59.92</v>
      </c>
      <c r="T56" t="n">
        <v>5277.38</v>
      </c>
      <c r="U56" t="n">
        <v>0.85</v>
      </c>
      <c r="V56" t="n">
        <v>0.97</v>
      </c>
      <c r="W56" t="n">
        <v>0.19</v>
      </c>
      <c r="X56" t="n">
        <v>0.31</v>
      </c>
      <c r="Y56" t="n">
        <v>1</v>
      </c>
      <c r="Z56" t="n">
        <v>10</v>
      </c>
      <c r="AA56" t="n">
        <v>285.1451390616577</v>
      </c>
      <c r="AB56" t="n">
        <v>390.1481589798648</v>
      </c>
      <c r="AC56" t="n">
        <v>352.912966263206</v>
      </c>
      <c r="AD56" t="n">
        <v>285145.1390616578</v>
      </c>
      <c r="AE56" t="n">
        <v>390148.1589798648</v>
      </c>
      <c r="AF56" t="n">
        <v>4.352469410636737e-06</v>
      </c>
      <c r="AG56" t="n">
        <v>6.050347222222222</v>
      </c>
      <c r="AH56" t="n">
        <v>352912.966263206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4.7799</v>
      </c>
      <c r="E57" t="n">
        <v>20.92</v>
      </c>
      <c r="F57" t="n">
        <v>17.6</v>
      </c>
      <c r="G57" t="n">
        <v>87.98999999999999</v>
      </c>
      <c r="H57" t="n">
        <v>0.98</v>
      </c>
      <c r="I57" t="n">
        <v>12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218.02</v>
      </c>
      <c r="Q57" t="n">
        <v>1319.08</v>
      </c>
      <c r="R57" t="n">
        <v>70.83</v>
      </c>
      <c r="S57" t="n">
        <v>59.92</v>
      </c>
      <c r="T57" t="n">
        <v>5357.98</v>
      </c>
      <c r="U57" t="n">
        <v>0.85</v>
      </c>
      <c r="V57" t="n">
        <v>0.97</v>
      </c>
      <c r="W57" t="n">
        <v>0.19</v>
      </c>
      <c r="X57" t="n">
        <v>0.32</v>
      </c>
      <c r="Y57" t="n">
        <v>1</v>
      </c>
      <c r="Z57" t="n">
        <v>10</v>
      </c>
      <c r="AA57" t="n">
        <v>285.2255874454563</v>
      </c>
      <c r="AB57" t="n">
        <v>390.25823200771</v>
      </c>
      <c r="AC57" t="n">
        <v>353.0125340757621</v>
      </c>
      <c r="AD57" t="n">
        <v>285225.5874454562</v>
      </c>
      <c r="AE57" t="n">
        <v>390258.23200771</v>
      </c>
      <c r="AF57" t="n">
        <v>4.351103972874585e-06</v>
      </c>
      <c r="AG57" t="n">
        <v>6.053240740740741</v>
      </c>
      <c r="AH57" t="n">
        <v>353012.5340757621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4.7801</v>
      </c>
      <c r="E58" t="n">
        <v>20.92</v>
      </c>
      <c r="F58" t="n">
        <v>17.6</v>
      </c>
      <c r="G58" t="n">
        <v>87.98</v>
      </c>
      <c r="H58" t="n">
        <v>1</v>
      </c>
      <c r="I58" t="n">
        <v>12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218.15</v>
      </c>
      <c r="Q58" t="n">
        <v>1319.13</v>
      </c>
      <c r="R58" t="n">
        <v>70.63</v>
      </c>
      <c r="S58" t="n">
        <v>59.92</v>
      </c>
      <c r="T58" t="n">
        <v>5259.9</v>
      </c>
      <c r="U58" t="n">
        <v>0.85</v>
      </c>
      <c r="V58" t="n">
        <v>0.97</v>
      </c>
      <c r="W58" t="n">
        <v>0.2</v>
      </c>
      <c r="X58" t="n">
        <v>0.32</v>
      </c>
      <c r="Y58" t="n">
        <v>1</v>
      </c>
      <c r="Z58" t="n">
        <v>10</v>
      </c>
      <c r="AA58" t="n">
        <v>285.2848142623823</v>
      </c>
      <c r="AB58" t="n">
        <v>390.3392687515311</v>
      </c>
      <c r="AC58" t="n">
        <v>353.0858367864886</v>
      </c>
      <c r="AD58" t="n">
        <v>285284.8142623823</v>
      </c>
      <c r="AE58" t="n">
        <v>390339.268751531</v>
      </c>
      <c r="AF58" t="n">
        <v>4.351286031242872e-06</v>
      </c>
      <c r="AG58" t="n">
        <v>6.053240740740741</v>
      </c>
      <c r="AH58" t="n">
        <v>353085.8367864886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4.7797</v>
      </c>
      <c r="E59" t="n">
        <v>20.92</v>
      </c>
      <c r="F59" t="n">
        <v>17.6</v>
      </c>
      <c r="G59" t="n">
        <v>87.98999999999999</v>
      </c>
      <c r="H59" t="n">
        <v>1.01</v>
      </c>
      <c r="I59" t="n">
        <v>12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218.42</v>
      </c>
      <c r="Q59" t="n">
        <v>1319.15</v>
      </c>
      <c r="R59" t="n">
        <v>70.69</v>
      </c>
      <c r="S59" t="n">
        <v>59.92</v>
      </c>
      <c r="T59" t="n">
        <v>5289.22</v>
      </c>
      <c r="U59" t="n">
        <v>0.85</v>
      </c>
      <c r="V59" t="n">
        <v>0.97</v>
      </c>
      <c r="W59" t="n">
        <v>0.2</v>
      </c>
      <c r="X59" t="n">
        <v>0.32</v>
      </c>
      <c r="Y59" t="n">
        <v>1</v>
      </c>
      <c r="Z59" t="n">
        <v>10</v>
      </c>
      <c r="AA59" t="n">
        <v>285.4345489840385</v>
      </c>
      <c r="AB59" t="n">
        <v>390.5441424035308</v>
      </c>
      <c r="AC59" t="n">
        <v>353.2711575846835</v>
      </c>
      <c r="AD59" t="n">
        <v>285434.5489840385</v>
      </c>
      <c r="AE59" t="n">
        <v>390544.1424035308</v>
      </c>
      <c r="AF59" t="n">
        <v>4.350921914506298e-06</v>
      </c>
      <c r="AG59" t="n">
        <v>6.053240740740741</v>
      </c>
      <c r="AH59" t="n">
        <v>353271.1575846835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19.97</v>
      </c>
      <c r="G2" t="n">
        <v>12.75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129.23</v>
      </c>
      <c r="Q2" t="n">
        <v>1319.34</v>
      </c>
      <c r="R2" t="n">
        <v>148.47</v>
      </c>
      <c r="S2" t="n">
        <v>59.92</v>
      </c>
      <c r="T2" t="n">
        <v>43770.21</v>
      </c>
      <c r="U2" t="n">
        <v>0.4</v>
      </c>
      <c r="V2" t="n">
        <v>0.85</v>
      </c>
      <c r="W2" t="n">
        <v>0.32</v>
      </c>
      <c r="X2" t="n">
        <v>2.69</v>
      </c>
      <c r="Y2" t="n">
        <v>1</v>
      </c>
      <c r="Z2" t="n">
        <v>10</v>
      </c>
      <c r="AA2" t="n">
        <v>220.4967191968779</v>
      </c>
      <c r="AB2" t="n">
        <v>301.6933388337376</v>
      </c>
      <c r="AC2" t="n">
        <v>272.9001500047953</v>
      </c>
      <c r="AD2" t="n">
        <v>220496.7191968779</v>
      </c>
      <c r="AE2" t="n">
        <v>301693.3388337377</v>
      </c>
      <c r="AF2" t="n">
        <v>5.762625667908554e-06</v>
      </c>
      <c r="AG2" t="n">
        <v>6.736111111111112</v>
      </c>
      <c r="AH2" t="n">
        <v>272900.1500047952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4.5129</v>
      </c>
      <c r="E3" t="n">
        <v>22.16</v>
      </c>
      <c r="F3" t="n">
        <v>19.23</v>
      </c>
      <c r="G3" t="n">
        <v>16.48</v>
      </c>
      <c r="H3" t="n">
        <v>0.3</v>
      </c>
      <c r="I3" t="n">
        <v>70</v>
      </c>
      <c r="J3" t="n">
        <v>71.81</v>
      </c>
      <c r="K3" t="n">
        <v>32.27</v>
      </c>
      <c r="L3" t="n">
        <v>1.25</v>
      </c>
      <c r="M3" t="n">
        <v>68</v>
      </c>
      <c r="N3" t="n">
        <v>8.289999999999999</v>
      </c>
      <c r="O3" t="n">
        <v>9090.98</v>
      </c>
      <c r="P3" t="n">
        <v>119.62</v>
      </c>
      <c r="Q3" t="n">
        <v>1319.25</v>
      </c>
      <c r="R3" t="n">
        <v>123.88</v>
      </c>
      <c r="S3" t="n">
        <v>59.92</v>
      </c>
      <c r="T3" t="n">
        <v>31592.65</v>
      </c>
      <c r="U3" t="n">
        <v>0.48</v>
      </c>
      <c r="V3" t="n">
        <v>0.88</v>
      </c>
      <c r="W3" t="n">
        <v>0.28</v>
      </c>
      <c r="X3" t="n">
        <v>1.95</v>
      </c>
      <c r="Y3" t="n">
        <v>1</v>
      </c>
      <c r="Z3" t="n">
        <v>10</v>
      </c>
      <c r="AA3" t="n">
        <v>198.8354785828054</v>
      </c>
      <c r="AB3" t="n">
        <v>272.0554737990872</v>
      </c>
      <c r="AC3" t="n">
        <v>246.0908812120376</v>
      </c>
      <c r="AD3" t="n">
        <v>198835.4785828054</v>
      </c>
      <c r="AE3" t="n">
        <v>272055.4737990872</v>
      </c>
      <c r="AF3" t="n">
        <v>6.054278518613553e-06</v>
      </c>
      <c r="AG3" t="n">
        <v>6.412037037037037</v>
      </c>
      <c r="AH3" t="n">
        <v>246090.8812120376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4.7195</v>
      </c>
      <c r="E4" t="n">
        <v>21.19</v>
      </c>
      <c r="F4" t="n">
        <v>18.52</v>
      </c>
      <c r="G4" t="n">
        <v>20.97</v>
      </c>
      <c r="H4" t="n">
        <v>0.36</v>
      </c>
      <c r="I4" t="n">
        <v>53</v>
      </c>
      <c r="J4" t="n">
        <v>72.11</v>
      </c>
      <c r="K4" t="n">
        <v>32.27</v>
      </c>
      <c r="L4" t="n">
        <v>1.5</v>
      </c>
      <c r="M4" t="n">
        <v>50</v>
      </c>
      <c r="N4" t="n">
        <v>8.34</v>
      </c>
      <c r="O4" t="n">
        <v>9127.379999999999</v>
      </c>
      <c r="P4" t="n">
        <v>108.86</v>
      </c>
      <c r="Q4" t="n">
        <v>1319.22</v>
      </c>
      <c r="R4" t="n">
        <v>100.7</v>
      </c>
      <c r="S4" t="n">
        <v>59.92</v>
      </c>
      <c r="T4" t="n">
        <v>20087.89</v>
      </c>
      <c r="U4" t="n">
        <v>0.6</v>
      </c>
      <c r="V4" t="n">
        <v>0.92</v>
      </c>
      <c r="W4" t="n">
        <v>0.24</v>
      </c>
      <c r="X4" t="n">
        <v>1.24</v>
      </c>
      <c r="Y4" t="n">
        <v>1</v>
      </c>
      <c r="Z4" t="n">
        <v>10</v>
      </c>
      <c r="AA4" t="n">
        <v>188.1344797894376</v>
      </c>
      <c r="AB4" t="n">
        <v>257.4138951552609</v>
      </c>
      <c r="AC4" t="n">
        <v>232.8466742843887</v>
      </c>
      <c r="AD4" t="n">
        <v>188134.4797894376</v>
      </c>
      <c r="AE4" t="n">
        <v>257413.8951552609</v>
      </c>
      <c r="AF4" t="n">
        <v>6.33144263524489e-06</v>
      </c>
      <c r="AG4" t="n">
        <v>6.131365740740741</v>
      </c>
      <c r="AH4" t="n">
        <v>232846.6742843887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4.7115</v>
      </c>
      <c r="E5" t="n">
        <v>21.22</v>
      </c>
      <c r="F5" t="n">
        <v>18.65</v>
      </c>
      <c r="G5" t="n">
        <v>23.81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16</v>
      </c>
      <c r="N5" t="n">
        <v>8.380000000000001</v>
      </c>
      <c r="O5" t="n">
        <v>9163.799999999999</v>
      </c>
      <c r="P5" t="n">
        <v>106.48</v>
      </c>
      <c r="Q5" t="n">
        <v>1319.2</v>
      </c>
      <c r="R5" t="n">
        <v>104.05</v>
      </c>
      <c r="S5" t="n">
        <v>59.92</v>
      </c>
      <c r="T5" t="n">
        <v>21795.99</v>
      </c>
      <c r="U5" t="n">
        <v>0.58</v>
      </c>
      <c r="V5" t="n">
        <v>0.91</v>
      </c>
      <c r="W5" t="n">
        <v>0.28</v>
      </c>
      <c r="X5" t="n">
        <v>1.37</v>
      </c>
      <c r="Y5" t="n">
        <v>1</v>
      </c>
      <c r="Z5" t="n">
        <v>10</v>
      </c>
      <c r="AA5" t="n">
        <v>187.2494025101794</v>
      </c>
      <c r="AB5" t="n">
        <v>256.2028933749266</v>
      </c>
      <c r="AC5" t="n">
        <v>231.7512488143175</v>
      </c>
      <c r="AD5" t="n">
        <v>187249.4025101794</v>
      </c>
      <c r="AE5" t="n">
        <v>256202.8933749266</v>
      </c>
      <c r="AF5" t="n">
        <v>6.320710239634771e-06</v>
      </c>
      <c r="AG5" t="n">
        <v>6.140046296296297</v>
      </c>
      <c r="AH5" t="n">
        <v>231751.2488143175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4.7316</v>
      </c>
      <c r="E6" t="n">
        <v>21.13</v>
      </c>
      <c r="F6" t="n">
        <v>18.59</v>
      </c>
      <c r="G6" t="n">
        <v>24.79</v>
      </c>
      <c r="H6" t="n">
        <v>0.48</v>
      </c>
      <c r="I6" t="n">
        <v>45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106.25</v>
      </c>
      <c r="Q6" t="n">
        <v>1319.22</v>
      </c>
      <c r="R6" t="n">
        <v>101.45</v>
      </c>
      <c r="S6" t="n">
        <v>59.92</v>
      </c>
      <c r="T6" t="n">
        <v>20502.96</v>
      </c>
      <c r="U6" t="n">
        <v>0.59</v>
      </c>
      <c r="V6" t="n">
        <v>0.91</v>
      </c>
      <c r="W6" t="n">
        <v>0.29</v>
      </c>
      <c r="X6" t="n">
        <v>1.31</v>
      </c>
      <c r="Y6" t="n">
        <v>1</v>
      </c>
      <c r="Z6" t="n">
        <v>10</v>
      </c>
      <c r="AA6" t="n">
        <v>186.6912779108914</v>
      </c>
      <c r="AB6" t="n">
        <v>255.4392426754616</v>
      </c>
      <c r="AC6" t="n">
        <v>231.0604798658188</v>
      </c>
      <c r="AD6" t="n">
        <v>186691.2779108914</v>
      </c>
      <c r="AE6" t="n">
        <v>255439.2426754616</v>
      </c>
      <c r="AF6" t="n">
        <v>6.347675383605196e-06</v>
      </c>
      <c r="AG6" t="n">
        <v>6.11400462962963</v>
      </c>
      <c r="AH6" t="n">
        <v>231060.4798658188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4.4318</v>
      </c>
      <c r="E2" t="n">
        <v>22.56</v>
      </c>
      <c r="F2" t="n">
        <v>19.88</v>
      </c>
      <c r="G2" t="n">
        <v>13.4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77.73</v>
      </c>
      <c r="Q2" t="n">
        <v>1319.2</v>
      </c>
      <c r="R2" t="n">
        <v>141.44</v>
      </c>
      <c r="S2" t="n">
        <v>59.92</v>
      </c>
      <c r="T2" t="n">
        <v>40279.09</v>
      </c>
      <c r="U2" t="n">
        <v>0.42</v>
      </c>
      <c r="V2" t="n">
        <v>0.85</v>
      </c>
      <c r="W2" t="n">
        <v>0.42</v>
      </c>
      <c r="X2" t="n">
        <v>2.6</v>
      </c>
      <c r="Y2" t="n">
        <v>1</v>
      </c>
      <c r="Z2" t="n">
        <v>10</v>
      </c>
      <c r="AA2" t="n">
        <v>163.6460592749324</v>
      </c>
      <c r="AB2" t="n">
        <v>223.907757854466</v>
      </c>
      <c r="AC2" t="n">
        <v>202.538315701412</v>
      </c>
      <c r="AD2" t="n">
        <v>163646.0592749324</v>
      </c>
      <c r="AE2" t="n">
        <v>223907.757854466</v>
      </c>
      <c r="AF2" t="n">
        <v>6.982120910790317e-06</v>
      </c>
      <c r="AG2" t="n">
        <v>6.527777777777778</v>
      </c>
      <c r="AH2" t="n">
        <v>202538.315701412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3.3226</v>
      </c>
      <c r="E2" t="n">
        <v>30.1</v>
      </c>
      <c r="F2" t="n">
        <v>22.61</v>
      </c>
      <c r="G2" t="n">
        <v>7.45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250.53</v>
      </c>
      <c r="Q2" t="n">
        <v>1319.31</v>
      </c>
      <c r="R2" t="n">
        <v>234.73</v>
      </c>
      <c r="S2" t="n">
        <v>59.92</v>
      </c>
      <c r="T2" t="n">
        <v>86458.14999999999</v>
      </c>
      <c r="U2" t="n">
        <v>0.26</v>
      </c>
      <c r="V2" t="n">
        <v>0.75</v>
      </c>
      <c r="W2" t="n">
        <v>0.46</v>
      </c>
      <c r="X2" t="n">
        <v>5.33</v>
      </c>
      <c r="Y2" t="n">
        <v>1</v>
      </c>
      <c r="Z2" t="n">
        <v>10</v>
      </c>
      <c r="AA2" t="n">
        <v>413.491990705704</v>
      </c>
      <c r="AB2" t="n">
        <v>565.7579836627208</v>
      </c>
      <c r="AC2" t="n">
        <v>511.7628357482672</v>
      </c>
      <c r="AD2" t="n">
        <v>413491.990705704</v>
      </c>
      <c r="AE2" t="n">
        <v>565757.9836627208</v>
      </c>
      <c r="AF2" t="n">
        <v>3.571617269335264e-06</v>
      </c>
      <c r="AG2" t="n">
        <v>8.709490740740742</v>
      </c>
      <c r="AH2" t="n">
        <v>511762.8357482671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3.6641</v>
      </c>
      <c r="E3" t="n">
        <v>27.29</v>
      </c>
      <c r="F3" t="n">
        <v>21.16</v>
      </c>
      <c r="G3" t="n">
        <v>9.41</v>
      </c>
      <c r="H3" t="n">
        <v>0.16</v>
      </c>
      <c r="I3" t="n">
        <v>135</v>
      </c>
      <c r="J3" t="n">
        <v>142.15</v>
      </c>
      <c r="K3" t="n">
        <v>47.83</v>
      </c>
      <c r="L3" t="n">
        <v>1.25</v>
      </c>
      <c r="M3" t="n">
        <v>133</v>
      </c>
      <c r="N3" t="n">
        <v>23.07</v>
      </c>
      <c r="O3" t="n">
        <v>17765.46</v>
      </c>
      <c r="P3" t="n">
        <v>232.28</v>
      </c>
      <c r="Q3" t="n">
        <v>1319.32</v>
      </c>
      <c r="R3" t="n">
        <v>187.6</v>
      </c>
      <c r="S3" t="n">
        <v>59.92</v>
      </c>
      <c r="T3" t="n">
        <v>63130.62</v>
      </c>
      <c r="U3" t="n">
        <v>0.32</v>
      </c>
      <c r="V3" t="n">
        <v>0.8</v>
      </c>
      <c r="W3" t="n">
        <v>0.38</v>
      </c>
      <c r="X3" t="n">
        <v>3.88</v>
      </c>
      <c r="Y3" t="n">
        <v>1</v>
      </c>
      <c r="Z3" t="n">
        <v>10</v>
      </c>
      <c r="AA3" t="n">
        <v>351.1621417738658</v>
      </c>
      <c r="AB3" t="n">
        <v>480.4755345553158</v>
      </c>
      <c r="AC3" t="n">
        <v>434.6196238890039</v>
      </c>
      <c r="AD3" t="n">
        <v>351162.1417738657</v>
      </c>
      <c r="AE3" t="n">
        <v>480475.5345553159</v>
      </c>
      <c r="AF3" t="n">
        <v>3.938711502007868e-06</v>
      </c>
      <c r="AG3" t="n">
        <v>7.896412037037037</v>
      </c>
      <c r="AH3" t="n">
        <v>434619.6238890039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3.8975</v>
      </c>
      <c r="E4" t="n">
        <v>25.66</v>
      </c>
      <c r="F4" t="n">
        <v>20.34</v>
      </c>
      <c r="G4" t="n">
        <v>11.4</v>
      </c>
      <c r="H4" t="n">
        <v>0.19</v>
      </c>
      <c r="I4" t="n">
        <v>107</v>
      </c>
      <c r="J4" t="n">
        <v>142.49</v>
      </c>
      <c r="K4" t="n">
        <v>47.83</v>
      </c>
      <c r="L4" t="n">
        <v>1.5</v>
      </c>
      <c r="M4" t="n">
        <v>105</v>
      </c>
      <c r="N4" t="n">
        <v>23.16</v>
      </c>
      <c r="O4" t="n">
        <v>17807.56</v>
      </c>
      <c r="P4" t="n">
        <v>221.02</v>
      </c>
      <c r="Q4" t="n">
        <v>1319.25</v>
      </c>
      <c r="R4" t="n">
        <v>160.54</v>
      </c>
      <c r="S4" t="n">
        <v>59.92</v>
      </c>
      <c r="T4" t="n">
        <v>49742.37</v>
      </c>
      <c r="U4" t="n">
        <v>0.37</v>
      </c>
      <c r="V4" t="n">
        <v>0.84</v>
      </c>
      <c r="W4" t="n">
        <v>0.33</v>
      </c>
      <c r="X4" t="n">
        <v>3.06</v>
      </c>
      <c r="Y4" t="n">
        <v>1</v>
      </c>
      <c r="Z4" t="n">
        <v>10</v>
      </c>
      <c r="AA4" t="n">
        <v>329.292302323654</v>
      </c>
      <c r="AB4" t="n">
        <v>450.552255390314</v>
      </c>
      <c r="AC4" t="n">
        <v>407.5521804899237</v>
      </c>
      <c r="AD4" t="n">
        <v>329292.302323654</v>
      </c>
      <c r="AE4" t="n">
        <v>450552.255390314</v>
      </c>
      <c r="AF4" t="n">
        <v>4.189604017105337e-06</v>
      </c>
      <c r="AG4" t="n">
        <v>7.424768518518519</v>
      </c>
      <c r="AH4" t="n">
        <v>407552.1804899237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4.065</v>
      </c>
      <c r="E5" t="n">
        <v>24.6</v>
      </c>
      <c r="F5" t="n">
        <v>19.8</v>
      </c>
      <c r="G5" t="n">
        <v>13.35</v>
      </c>
      <c r="H5" t="n">
        <v>0.22</v>
      </c>
      <c r="I5" t="n">
        <v>89</v>
      </c>
      <c r="J5" t="n">
        <v>142.83</v>
      </c>
      <c r="K5" t="n">
        <v>47.83</v>
      </c>
      <c r="L5" t="n">
        <v>1.75</v>
      </c>
      <c r="M5" t="n">
        <v>87</v>
      </c>
      <c r="N5" t="n">
        <v>23.25</v>
      </c>
      <c r="O5" t="n">
        <v>17849.7</v>
      </c>
      <c r="P5" t="n">
        <v>213.06</v>
      </c>
      <c r="Q5" t="n">
        <v>1319.18</v>
      </c>
      <c r="R5" t="n">
        <v>142.76</v>
      </c>
      <c r="S5" t="n">
        <v>59.92</v>
      </c>
      <c r="T5" t="n">
        <v>40937.99</v>
      </c>
      <c r="U5" t="n">
        <v>0.42</v>
      </c>
      <c r="V5" t="n">
        <v>0.86</v>
      </c>
      <c r="W5" t="n">
        <v>0.31</v>
      </c>
      <c r="X5" t="n">
        <v>2.52</v>
      </c>
      <c r="Y5" t="n">
        <v>1</v>
      </c>
      <c r="Z5" t="n">
        <v>10</v>
      </c>
      <c r="AA5" t="n">
        <v>304.0934227332169</v>
      </c>
      <c r="AB5" t="n">
        <v>416.07403663857</v>
      </c>
      <c r="AC5" t="n">
        <v>376.3645145453622</v>
      </c>
      <c r="AD5" t="n">
        <v>304093.4227332169</v>
      </c>
      <c r="AE5" t="n">
        <v>416074.03663857</v>
      </c>
      <c r="AF5" t="n">
        <v>4.369657557288825e-06</v>
      </c>
      <c r="AG5" t="n">
        <v>7.118055555555556</v>
      </c>
      <c r="AH5" t="n">
        <v>376364.5145453622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4.1963</v>
      </c>
      <c r="E6" t="n">
        <v>23.83</v>
      </c>
      <c r="F6" t="n">
        <v>19.41</v>
      </c>
      <c r="G6" t="n">
        <v>15.32</v>
      </c>
      <c r="H6" t="n">
        <v>0.25</v>
      </c>
      <c r="I6" t="n">
        <v>76</v>
      </c>
      <c r="J6" t="n">
        <v>143.17</v>
      </c>
      <c r="K6" t="n">
        <v>47.83</v>
      </c>
      <c r="L6" t="n">
        <v>2</v>
      </c>
      <c r="M6" t="n">
        <v>74</v>
      </c>
      <c r="N6" t="n">
        <v>23.34</v>
      </c>
      <c r="O6" t="n">
        <v>17891.86</v>
      </c>
      <c r="P6" t="n">
        <v>206.64</v>
      </c>
      <c r="Q6" t="n">
        <v>1319.18</v>
      </c>
      <c r="R6" t="n">
        <v>130.18</v>
      </c>
      <c r="S6" t="n">
        <v>59.92</v>
      </c>
      <c r="T6" t="n">
        <v>34713.62</v>
      </c>
      <c r="U6" t="n">
        <v>0.46</v>
      </c>
      <c r="V6" t="n">
        <v>0.88</v>
      </c>
      <c r="W6" t="n">
        <v>0.28</v>
      </c>
      <c r="X6" t="n">
        <v>2.13</v>
      </c>
      <c r="Y6" t="n">
        <v>1</v>
      </c>
      <c r="Z6" t="n">
        <v>10</v>
      </c>
      <c r="AA6" t="n">
        <v>293.8167914286416</v>
      </c>
      <c r="AB6" t="n">
        <v>402.0130963146744</v>
      </c>
      <c r="AC6" t="n">
        <v>363.6455306313254</v>
      </c>
      <c r="AD6" t="n">
        <v>293816.7914286416</v>
      </c>
      <c r="AE6" t="n">
        <v>402013.0963146744</v>
      </c>
      <c r="AF6" t="n">
        <v>4.510798033862508e-06</v>
      </c>
      <c r="AG6" t="n">
        <v>6.89525462962963</v>
      </c>
      <c r="AH6" t="n">
        <v>363645.5306313254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4.3021</v>
      </c>
      <c r="E7" t="n">
        <v>23.24</v>
      </c>
      <c r="F7" t="n">
        <v>19.11</v>
      </c>
      <c r="G7" t="n">
        <v>17.37</v>
      </c>
      <c r="H7" t="n">
        <v>0.28</v>
      </c>
      <c r="I7" t="n">
        <v>66</v>
      </c>
      <c r="J7" t="n">
        <v>143.51</v>
      </c>
      <c r="K7" t="n">
        <v>47.83</v>
      </c>
      <c r="L7" t="n">
        <v>2.25</v>
      </c>
      <c r="M7" t="n">
        <v>64</v>
      </c>
      <c r="N7" t="n">
        <v>23.44</v>
      </c>
      <c r="O7" t="n">
        <v>17934.06</v>
      </c>
      <c r="P7" t="n">
        <v>201.29</v>
      </c>
      <c r="Q7" t="n">
        <v>1319.19</v>
      </c>
      <c r="R7" t="n">
        <v>120.31</v>
      </c>
      <c r="S7" t="n">
        <v>59.92</v>
      </c>
      <c r="T7" t="n">
        <v>29830.74</v>
      </c>
      <c r="U7" t="n">
        <v>0.5</v>
      </c>
      <c r="V7" t="n">
        <v>0.89</v>
      </c>
      <c r="W7" t="n">
        <v>0.27</v>
      </c>
      <c r="X7" t="n">
        <v>1.83</v>
      </c>
      <c r="Y7" t="n">
        <v>1</v>
      </c>
      <c r="Z7" t="n">
        <v>10</v>
      </c>
      <c r="AA7" t="n">
        <v>286.0557919434749</v>
      </c>
      <c r="AB7" t="n">
        <v>391.3941544279369</v>
      </c>
      <c r="AC7" t="n">
        <v>354.0400456544795</v>
      </c>
      <c r="AD7" t="n">
        <v>286055.7919434749</v>
      </c>
      <c r="AE7" t="n">
        <v>391394.1544279369</v>
      </c>
      <c r="AF7" t="n">
        <v>4.624527374467959e-06</v>
      </c>
      <c r="AG7" t="n">
        <v>6.724537037037037</v>
      </c>
      <c r="AH7" t="n">
        <v>354040.0456544795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4.4001</v>
      </c>
      <c r="E8" t="n">
        <v>22.73</v>
      </c>
      <c r="F8" t="n">
        <v>18.82</v>
      </c>
      <c r="G8" t="n">
        <v>19.47</v>
      </c>
      <c r="H8" t="n">
        <v>0.31</v>
      </c>
      <c r="I8" t="n">
        <v>58</v>
      </c>
      <c r="J8" t="n">
        <v>143.86</v>
      </c>
      <c r="K8" t="n">
        <v>47.83</v>
      </c>
      <c r="L8" t="n">
        <v>2.5</v>
      </c>
      <c r="M8" t="n">
        <v>56</v>
      </c>
      <c r="N8" t="n">
        <v>23.53</v>
      </c>
      <c r="O8" t="n">
        <v>17976.29</v>
      </c>
      <c r="P8" t="n">
        <v>196.12</v>
      </c>
      <c r="Q8" t="n">
        <v>1319.11</v>
      </c>
      <c r="R8" t="n">
        <v>110.62</v>
      </c>
      <c r="S8" t="n">
        <v>59.92</v>
      </c>
      <c r="T8" t="n">
        <v>25027.14</v>
      </c>
      <c r="U8" t="n">
        <v>0.54</v>
      </c>
      <c r="V8" t="n">
        <v>0.9</v>
      </c>
      <c r="W8" t="n">
        <v>0.26</v>
      </c>
      <c r="X8" t="n">
        <v>1.54</v>
      </c>
      <c r="Y8" t="n">
        <v>1</v>
      </c>
      <c r="Z8" t="n">
        <v>10</v>
      </c>
      <c r="AA8" t="n">
        <v>267.7021133376301</v>
      </c>
      <c r="AB8" t="n">
        <v>366.2818416522661</v>
      </c>
      <c r="AC8" t="n">
        <v>331.3244167647665</v>
      </c>
      <c r="AD8" t="n">
        <v>267702.1133376301</v>
      </c>
      <c r="AE8" t="n">
        <v>366281.841652266</v>
      </c>
      <c r="AF8" t="n">
        <v>4.729872132306657e-06</v>
      </c>
      <c r="AG8" t="n">
        <v>6.576967592592593</v>
      </c>
      <c r="AH8" t="n">
        <v>331324.4167647665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4.4629</v>
      </c>
      <c r="E9" t="n">
        <v>22.41</v>
      </c>
      <c r="F9" t="n">
        <v>18.68</v>
      </c>
      <c r="G9" t="n">
        <v>21.55</v>
      </c>
      <c r="H9" t="n">
        <v>0.34</v>
      </c>
      <c r="I9" t="n">
        <v>52</v>
      </c>
      <c r="J9" t="n">
        <v>144.2</v>
      </c>
      <c r="K9" t="n">
        <v>47.83</v>
      </c>
      <c r="L9" t="n">
        <v>2.75</v>
      </c>
      <c r="M9" t="n">
        <v>50</v>
      </c>
      <c r="N9" t="n">
        <v>23.62</v>
      </c>
      <c r="O9" t="n">
        <v>18018.55</v>
      </c>
      <c r="P9" t="n">
        <v>192.56</v>
      </c>
      <c r="Q9" t="n">
        <v>1319.21</v>
      </c>
      <c r="R9" t="n">
        <v>107.04</v>
      </c>
      <c r="S9" t="n">
        <v>59.92</v>
      </c>
      <c r="T9" t="n">
        <v>23267.02</v>
      </c>
      <c r="U9" t="n">
        <v>0.5600000000000001</v>
      </c>
      <c r="V9" t="n">
        <v>0.91</v>
      </c>
      <c r="W9" t="n">
        <v>0.22</v>
      </c>
      <c r="X9" t="n">
        <v>1.4</v>
      </c>
      <c r="Y9" t="n">
        <v>1</v>
      </c>
      <c r="Z9" t="n">
        <v>10</v>
      </c>
      <c r="AA9" t="n">
        <v>263.1750051987624</v>
      </c>
      <c r="AB9" t="n">
        <v>360.0876525747519</v>
      </c>
      <c r="AC9" t="n">
        <v>325.7213923992113</v>
      </c>
      <c r="AD9" t="n">
        <v>263175.0051987624</v>
      </c>
      <c r="AE9" t="n">
        <v>360087.6525747519</v>
      </c>
      <c r="AF9" t="n">
        <v>4.797378773044108e-06</v>
      </c>
      <c r="AG9" t="n">
        <v>6.484375</v>
      </c>
      <c r="AH9" t="n">
        <v>325721.3923992112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4.4911</v>
      </c>
      <c r="E10" t="n">
        <v>22.27</v>
      </c>
      <c r="F10" t="n">
        <v>18.68</v>
      </c>
      <c r="G10" t="n">
        <v>23.85</v>
      </c>
      <c r="H10" t="n">
        <v>0.37</v>
      </c>
      <c r="I10" t="n">
        <v>47</v>
      </c>
      <c r="J10" t="n">
        <v>144.54</v>
      </c>
      <c r="K10" t="n">
        <v>47.83</v>
      </c>
      <c r="L10" t="n">
        <v>3</v>
      </c>
      <c r="M10" t="n">
        <v>45</v>
      </c>
      <c r="N10" t="n">
        <v>23.71</v>
      </c>
      <c r="O10" t="n">
        <v>18060.85</v>
      </c>
      <c r="P10" t="n">
        <v>190.33</v>
      </c>
      <c r="Q10" t="n">
        <v>1319.08</v>
      </c>
      <c r="R10" t="n">
        <v>106.66</v>
      </c>
      <c r="S10" t="n">
        <v>59.92</v>
      </c>
      <c r="T10" t="n">
        <v>23099.05</v>
      </c>
      <c r="U10" t="n">
        <v>0.5600000000000001</v>
      </c>
      <c r="V10" t="n">
        <v>0.91</v>
      </c>
      <c r="W10" t="n">
        <v>0.24</v>
      </c>
      <c r="X10" t="n">
        <v>1.4</v>
      </c>
      <c r="Y10" t="n">
        <v>1</v>
      </c>
      <c r="Z10" t="n">
        <v>10</v>
      </c>
      <c r="AA10" t="n">
        <v>261.0575014600513</v>
      </c>
      <c r="AB10" t="n">
        <v>357.1903905417755</v>
      </c>
      <c r="AC10" t="n">
        <v>323.1006409883294</v>
      </c>
      <c r="AD10" t="n">
        <v>261057.5014600513</v>
      </c>
      <c r="AE10" t="n">
        <v>357190.3905417755</v>
      </c>
      <c r="AF10" t="n">
        <v>4.827692264585447e-06</v>
      </c>
      <c r="AG10" t="n">
        <v>6.44386574074074</v>
      </c>
      <c r="AH10" t="n">
        <v>323100.6409883294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4.5626</v>
      </c>
      <c r="E11" t="n">
        <v>21.92</v>
      </c>
      <c r="F11" t="n">
        <v>18.48</v>
      </c>
      <c r="G11" t="n">
        <v>26.39</v>
      </c>
      <c r="H11" t="n">
        <v>0.4</v>
      </c>
      <c r="I11" t="n">
        <v>42</v>
      </c>
      <c r="J11" t="n">
        <v>144.89</v>
      </c>
      <c r="K11" t="n">
        <v>47.83</v>
      </c>
      <c r="L11" t="n">
        <v>3.25</v>
      </c>
      <c r="M11" t="n">
        <v>40</v>
      </c>
      <c r="N11" t="n">
        <v>23.81</v>
      </c>
      <c r="O11" t="n">
        <v>18103.18</v>
      </c>
      <c r="P11" t="n">
        <v>185.9</v>
      </c>
      <c r="Q11" t="n">
        <v>1319.12</v>
      </c>
      <c r="R11" t="n">
        <v>99.67</v>
      </c>
      <c r="S11" t="n">
        <v>59.92</v>
      </c>
      <c r="T11" t="n">
        <v>19629.19</v>
      </c>
      <c r="U11" t="n">
        <v>0.6</v>
      </c>
      <c r="V11" t="n">
        <v>0.92</v>
      </c>
      <c r="W11" t="n">
        <v>0.23</v>
      </c>
      <c r="X11" t="n">
        <v>1.2</v>
      </c>
      <c r="Y11" t="n">
        <v>1</v>
      </c>
      <c r="Z11" t="n">
        <v>10</v>
      </c>
      <c r="AA11" t="n">
        <v>256.0190659620669</v>
      </c>
      <c r="AB11" t="n">
        <v>350.2965808131811</v>
      </c>
      <c r="AC11" t="n">
        <v>316.8647667848147</v>
      </c>
      <c r="AD11" t="n">
        <v>256019.0659620668</v>
      </c>
      <c r="AE11" t="n">
        <v>350296.5808131811</v>
      </c>
      <c r="AF11" t="n">
        <v>4.904550939947353e-06</v>
      </c>
      <c r="AG11" t="n">
        <v>6.342592592592593</v>
      </c>
      <c r="AH11" t="n">
        <v>316864.7667848147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4.6003</v>
      </c>
      <c r="E12" t="n">
        <v>21.74</v>
      </c>
      <c r="F12" t="n">
        <v>18.38</v>
      </c>
      <c r="G12" t="n">
        <v>28.28</v>
      </c>
      <c r="H12" t="n">
        <v>0.43</v>
      </c>
      <c r="I12" t="n">
        <v>39</v>
      </c>
      <c r="J12" t="n">
        <v>145.23</v>
      </c>
      <c r="K12" t="n">
        <v>47.83</v>
      </c>
      <c r="L12" t="n">
        <v>3.5</v>
      </c>
      <c r="M12" t="n">
        <v>37</v>
      </c>
      <c r="N12" t="n">
        <v>23.9</v>
      </c>
      <c r="O12" t="n">
        <v>18145.54</v>
      </c>
      <c r="P12" t="n">
        <v>182.28</v>
      </c>
      <c r="Q12" t="n">
        <v>1319.14</v>
      </c>
      <c r="R12" t="n">
        <v>96.62</v>
      </c>
      <c r="S12" t="n">
        <v>59.92</v>
      </c>
      <c r="T12" t="n">
        <v>18118.76</v>
      </c>
      <c r="U12" t="n">
        <v>0.62</v>
      </c>
      <c r="V12" t="n">
        <v>0.92</v>
      </c>
      <c r="W12" t="n">
        <v>0.23</v>
      </c>
      <c r="X12" t="n">
        <v>1.1</v>
      </c>
      <c r="Y12" t="n">
        <v>1</v>
      </c>
      <c r="Z12" t="n">
        <v>10</v>
      </c>
      <c r="AA12" t="n">
        <v>252.7621162497565</v>
      </c>
      <c r="AB12" t="n">
        <v>345.8402785303199</v>
      </c>
      <c r="AC12" t="n">
        <v>312.8337677373688</v>
      </c>
      <c r="AD12" t="n">
        <v>252762.1162497565</v>
      </c>
      <c r="AE12" t="n">
        <v>345840.2785303199</v>
      </c>
      <c r="AF12" t="n">
        <v>4.945076423319996e-06</v>
      </c>
      <c r="AG12" t="n">
        <v>6.29050925925926</v>
      </c>
      <c r="AH12" t="n">
        <v>312833.7677373688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4.64</v>
      </c>
      <c r="E13" t="n">
        <v>21.55</v>
      </c>
      <c r="F13" t="n">
        <v>18.28</v>
      </c>
      <c r="G13" t="n">
        <v>30.47</v>
      </c>
      <c r="H13" t="n">
        <v>0.46</v>
      </c>
      <c r="I13" t="n">
        <v>36</v>
      </c>
      <c r="J13" t="n">
        <v>145.57</v>
      </c>
      <c r="K13" t="n">
        <v>47.83</v>
      </c>
      <c r="L13" t="n">
        <v>3.75</v>
      </c>
      <c r="M13" t="n">
        <v>34</v>
      </c>
      <c r="N13" t="n">
        <v>23.99</v>
      </c>
      <c r="O13" t="n">
        <v>18187.93</v>
      </c>
      <c r="P13" t="n">
        <v>179.64</v>
      </c>
      <c r="Q13" t="n">
        <v>1319.16</v>
      </c>
      <c r="R13" t="n">
        <v>93.34999999999999</v>
      </c>
      <c r="S13" t="n">
        <v>59.92</v>
      </c>
      <c r="T13" t="n">
        <v>16501.24</v>
      </c>
      <c r="U13" t="n">
        <v>0.64</v>
      </c>
      <c r="V13" t="n">
        <v>0.93</v>
      </c>
      <c r="W13" t="n">
        <v>0.22</v>
      </c>
      <c r="X13" t="n">
        <v>1.01</v>
      </c>
      <c r="Y13" t="n">
        <v>1</v>
      </c>
      <c r="Z13" t="n">
        <v>10</v>
      </c>
      <c r="AA13" t="n">
        <v>250.0119015135141</v>
      </c>
      <c r="AB13" t="n">
        <v>342.077313397284</v>
      </c>
      <c r="AC13" t="n">
        <v>309.4299347152739</v>
      </c>
      <c r="AD13" t="n">
        <v>250011.9015135141</v>
      </c>
      <c r="AE13" t="n">
        <v>342077.313397284</v>
      </c>
      <c r="AF13" t="n">
        <v>4.987751799709754e-06</v>
      </c>
      <c r="AG13" t="n">
        <v>6.235532407407408</v>
      </c>
      <c r="AH13" t="n">
        <v>309429.9347152739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4.6802</v>
      </c>
      <c r="E14" t="n">
        <v>21.37</v>
      </c>
      <c r="F14" t="n">
        <v>18.18</v>
      </c>
      <c r="G14" t="n">
        <v>33.06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31</v>
      </c>
      <c r="N14" t="n">
        <v>24.09</v>
      </c>
      <c r="O14" t="n">
        <v>18230.35</v>
      </c>
      <c r="P14" t="n">
        <v>175.93</v>
      </c>
      <c r="Q14" t="n">
        <v>1319.22</v>
      </c>
      <c r="R14" t="n">
        <v>90.2</v>
      </c>
      <c r="S14" t="n">
        <v>59.92</v>
      </c>
      <c r="T14" t="n">
        <v>14941.23</v>
      </c>
      <c r="U14" t="n">
        <v>0.66</v>
      </c>
      <c r="V14" t="n">
        <v>0.93</v>
      </c>
      <c r="W14" t="n">
        <v>0.22</v>
      </c>
      <c r="X14" t="n">
        <v>0.91</v>
      </c>
      <c r="Y14" t="n">
        <v>1</v>
      </c>
      <c r="Z14" t="n">
        <v>10</v>
      </c>
      <c r="AA14" t="n">
        <v>246.7414922148051</v>
      </c>
      <c r="AB14" t="n">
        <v>337.6025951145171</v>
      </c>
      <c r="AC14" t="n">
        <v>305.3822772651063</v>
      </c>
      <c r="AD14" t="n">
        <v>246741.4922148051</v>
      </c>
      <c r="AE14" t="n">
        <v>337602.5951145171</v>
      </c>
      <c r="AF14" t="n">
        <v>5.030964649353791e-06</v>
      </c>
      <c r="AG14" t="n">
        <v>6.183449074074075</v>
      </c>
      <c r="AH14" t="n">
        <v>305382.2772651063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4.7053</v>
      </c>
      <c r="E15" t="n">
        <v>21.25</v>
      </c>
      <c r="F15" t="n">
        <v>18.13</v>
      </c>
      <c r="G15" t="n">
        <v>35.09</v>
      </c>
      <c r="H15" t="n">
        <v>0.51</v>
      </c>
      <c r="I15" t="n">
        <v>31</v>
      </c>
      <c r="J15" t="n">
        <v>146.26</v>
      </c>
      <c r="K15" t="n">
        <v>47.83</v>
      </c>
      <c r="L15" t="n">
        <v>4.25</v>
      </c>
      <c r="M15" t="n">
        <v>29</v>
      </c>
      <c r="N15" t="n">
        <v>24.18</v>
      </c>
      <c r="O15" t="n">
        <v>18272.81</v>
      </c>
      <c r="P15" t="n">
        <v>172.65</v>
      </c>
      <c r="Q15" t="n">
        <v>1319.21</v>
      </c>
      <c r="R15" t="n">
        <v>88.29000000000001</v>
      </c>
      <c r="S15" t="n">
        <v>59.92</v>
      </c>
      <c r="T15" t="n">
        <v>13996.38</v>
      </c>
      <c r="U15" t="n">
        <v>0.68</v>
      </c>
      <c r="V15" t="n">
        <v>0.9399999999999999</v>
      </c>
      <c r="W15" t="n">
        <v>0.22</v>
      </c>
      <c r="X15" t="n">
        <v>0.85</v>
      </c>
      <c r="Y15" t="n">
        <v>1</v>
      </c>
      <c r="Z15" t="n">
        <v>10</v>
      </c>
      <c r="AA15" t="n">
        <v>244.2588444609526</v>
      </c>
      <c r="AB15" t="n">
        <v>334.2057269310089</v>
      </c>
      <c r="AC15" t="n">
        <v>302.3096014134965</v>
      </c>
      <c r="AD15" t="n">
        <v>244258.8444609526</v>
      </c>
      <c r="AE15" t="n">
        <v>334205.7269310089</v>
      </c>
      <c r="AF15" t="n">
        <v>5.0579458067186e-06</v>
      </c>
      <c r="AG15" t="n">
        <v>6.148726851851852</v>
      </c>
      <c r="AH15" t="n">
        <v>302309.6014134965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4.748</v>
      </c>
      <c r="E16" t="n">
        <v>21.06</v>
      </c>
      <c r="F16" t="n">
        <v>18.02</v>
      </c>
      <c r="G16" t="n">
        <v>38.62</v>
      </c>
      <c r="H16" t="n">
        <v>0.54</v>
      </c>
      <c r="I16" t="n">
        <v>28</v>
      </c>
      <c r="J16" t="n">
        <v>146.61</v>
      </c>
      <c r="K16" t="n">
        <v>47.83</v>
      </c>
      <c r="L16" t="n">
        <v>4.5</v>
      </c>
      <c r="M16" t="n">
        <v>26</v>
      </c>
      <c r="N16" t="n">
        <v>24.28</v>
      </c>
      <c r="O16" t="n">
        <v>18315.3</v>
      </c>
      <c r="P16" t="n">
        <v>169.51</v>
      </c>
      <c r="Q16" t="n">
        <v>1319.11</v>
      </c>
      <c r="R16" t="n">
        <v>84.94</v>
      </c>
      <c r="S16" t="n">
        <v>59.92</v>
      </c>
      <c r="T16" t="n">
        <v>12334.89</v>
      </c>
      <c r="U16" t="n">
        <v>0.71</v>
      </c>
      <c r="V16" t="n">
        <v>0.9399999999999999</v>
      </c>
      <c r="W16" t="n">
        <v>0.21</v>
      </c>
      <c r="X16" t="n">
        <v>0.75</v>
      </c>
      <c r="Y16" t="n">
        <v>1</v>
      </c>
      <c r="Z16" t="n">
        <v>10</v>
      </c>
      <c r="AA16" t="n">
        <v>241.2863681474326</v>
      </c>
      <c r="AB16" t="n">
        <v>330.138653702453</v>
      </c>
      <c r="AC16" t="n">
        <v>298.6306839456997</v>
      </c>
      <c r="AD16" t="n">
        <v>241286.3681474326</v>
      </c>
      <c r="AE16" t="n">
        <v>330138.653702453</v>
      </c>
      <c r="AF16" t="n">
        <v>5.103846022634033e-06</v>
      </c>
      <c r="AG16" t="n">
        <v>6.09375</v>
      </c>
      <c r="AH16" t="n">
        <v>298630.6839456997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4.7804</v>
      </c>
      <c r="E17" t="n">
        <v>20.92</v>
      </c>
      <c r="F17" t="n">
        <v>17.94</v>
      </c>
      <c r="G17" t="n">
        <v>41.4</v>
      </c>
      <c r="H17" t="n">
        <v>0.57</v>
      </c>
      <c r="I17" t="n">
        <v>26</v>
      </c>
      <c r="J17" t="n">
        <v>146.95</v>
      </c>
      <c r="K17" t="n">
        <v>47.83</v>
      </c>
      <c r="L17" t="n">
        <v>4.75</v>
      </c>
      <c r="M17" t="n">
        <v>24</v>
      </c>
      <c r="N17" t="n">
        <v>24.37</v>
      </c>
      <c r="O17" t="n">
        <v>18357.82</v>
      </c>
      <c r="P17" t="n">
        <v>165.74</v>
      </c>
      <c r="Q17" t="n">
        <v>1319.09</v>
      </c>
      <c r="R17" t="n">
        <v>82.56999999999999</v>
      </c>
      <c r="S17" t="n">
        <v>59.92</v>
      </c>
      <c r="T17" t="n">
        <v>11161.88</v>
      </c>
      <c r="U17" t="n">
        <v>0.73</v>
      </c>
      <c r="V17" t="n">
        <v>0.95</v>
      </c>
      <c r="W17" t="n">
        <v>0.19</v>
      </c>
      <c r="X17" t="n">
        <v>0.66</v>
      </c>
      <c r="Y17" t="n">
        <v>1</v>
      </c>
      <c r="Z17" t="n">
        <v>10</v>
      </c>
      <c r="AA17" t="n">
        <v>238.3715790515343</v>
      </c>
      <c r="AB17" t="n">
        <v>326.1505106700276</v>
      </c>
      <c r="AC17" t="n">
        <v>295.0231636868938</v>
      </c>
      <c r="AD17" t="n">
        <v>238371.5790515343</v>
      </c>
      <c r="AE17" t="n">
        <v>326150.5106700276</v>
      </c>
      <c r="AF17" t="n">
        <v>5.138674289511316e-06</v>
      </c>
      <c r="AG17" t="n">
        <v>6.053240740740741</v>
      </c>
      <c r="AH17" t="n">
        <v>295023.1636868938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4.7722</v>
      </c>
      <c r="E18" t="n">
        <v>20.95</v>
      </c>
      <c r="F18" t="n">
        <v>18</v>
      </c>
      <c r="G18" t="n">
        <v>43.21</v>
      </c>
      <c r="H18" t="n">
        <v>0.6</v>
      </c>
      <c r="I18" t="n">
        <v>25</v>
      </c>
      <c r="J18" t="n">
        <v>147.3</v>
      </c>
      <c r="K18" t="n">
        <v>47.83</v>
      </c>
      <c r="L18" t="n">
        <v>5</v>
      </c>
      <c r="M18" t="n">
        <v>23</v>
      </c>
      <c r="N18" t="n">
        <v>24.47</v>
      </c>
      <c r="O18" t="n">
        <v>18400.38</v>
      </c>
      <c r="P18" t="n">
        <v>165.07</v>
      </c>
      <c r="Q18" t="n">
        <v>1319.12</v>
      </c>
      <c r="R18" t="n">
        <v>84.43000000000001</v>
      </c>
      <c r="S18" t="n">
        <v>59.92</v>
      </c>
      <c r="T18" t="n">
        <v>12096.83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238.3652026354239</v>
      </c>
      <c r="AB18" t="n">
        <v>326.1417861761977</v>
      </c>
      <c r="AC18" t="n">
        <v>295.0152718465101</v>
      </c>
      <c r="AD18" t="n">
        <v>238365.2026354239</v>
      </c>
      <c r="AE18" t="n">
        <v>326141.7861761977</v>
      </c>
      <c r="AF18" t="n">
        <v>5.12985972814114e-06</v>
      </c>
      <c r="AG18" t="n">
        <v>6.061921296296297</v>
      </c>
      <c r="AH18" t="n">
        <v>295015.2718465101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4.8046</v>
      </c>
      <c r="E19" t="n">
        <v>20.81</v>
      </c>
      <c r="F19" t="n">
        <v>17.92</v>
      </c>
      <c r="G19" t="n">
        <v>46.75</v>
      </c>
      <c r="H19" t="n">
        <v>0.63</v>
      </c>
      <c r="I19" t="n">
        <v>23</v>
      </c>
      <c r="J19" t="n">
        <v>147.64</v>
      </c>
      <c r="K19" t="n">
        <v>47.83</v>
      </c>
      <c r="L19" t="n">
        <v>5.25</v>
      </c>
      <c r="M19" t="n">
        <v>21</v>
      </c>
      <c r="N19" t="n">
        <v>24.56</v>
      </c>
      <c r="O19" t="n">
        <v>18442.97</v>
      </c>
      <c r="P19" t="n">
        <v>160.2</v>
      </c>
      <c r="Q19" t="n">
        <v>1319.15</v>
      </c>
      <c r="R19" t="n">
        <v>81.56999999999999</v>
      </c>
      <c r="S19" t="n">
        <v>59.92</v>
      </c>
      <c r="T19" t="n">
        <v>10675.39</v>
      </c>
      <c r="U19" t="n">
        <v>0.73</v>
      </c>
      <c r="V19" t="n">
        <v>0.95</v>
      </c>
      <c r="W19" t="n">
        <v>0.2</v>
      </c>
      <c r="X19" t="n">
        <v>0.64</v>
      </c>
      <c r="Y19" t="n">
        <v>1</v>
      </c>
      <c r="Z19" t="n">
        <v>10</v>
      </c>
      <c r="AA19" t="n">
        <v>234.9310509664769</v>
      </c>
      <c r="AB19" t="n">
        <v>321.4430283586678</v>
      </c>
      <c r="AC19" t="n">
        <v>290.7649568803358</v>
      </c>
      <c r="AD19" t="n">
        <v>234931.0509664769</v>
      </c>
      <c r="AE19" t="n">
        <v>321443.0283586678</v>
      </c>
      <c r="AF19" t="n">
        <v>5.164687995018423e-06</v>
      </c>
      <c r="AG19" t="n">
        <v>6.021412037037037</v>
      </c>
      <c r="AH19" t="n">
        <v>290764.9568803358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4.8226</v>
      </c>
      <c r="E20" t="n">
        <v>20.74</v>
      </c>
      <c r="F20" t="n">
        <v>17.87</v>
      </c>
      <c r="G20" t="n">
        <v>48.74</v>
      </c>
      <c r="H20" t="n">
        <v>0.66</v>
      </c>
      <c r="I20" t="n">
        <v>22</v>
      </c>
      <c r="J20" t="n">
        <v>147.99</v>
      </c>
      <c r="K20" t="n">
        <v>47.83</v>
      </c>
      <c r="L20" t="n">
        <v>5.5</v>
      </c>
      <c r="M20" t="n">
        <v>19</v>
      </c>
      <c r="N20" t="n">
        <v>24.66</v>
      </c>
      <c r="O20" t="n">
        <v>18485.59</v>
      </c>
      <c r="P20" t="n">
        <v>157.05</v>
      </c>
      <c r="Q20" t="n">
        <v>1319.1</v>
      </c>
      <c r="R20" t="n">
        <v>80.01000000000001</v>
      </c>
      <c r="S20" t="n">
        <v>59.92</v>
      </c>
      <c r="T20" t="n">
        <v>9898.879999999999</v>
      </c>
      <c r="U20" t="n">
        <v>0.75</v>
      </c>
      <c r="V20" t="n">
        <v>0.95</v>
      </c>
      <c r="W20" t="n">
        <v>0.2</v>
      </c>
      <c r="X20" t="n">
        <v>0.59</v>
      </c>
      <c r="Y20" t="n">
        <v>1</v>
      </c>
      <c r="Z20" t="n">
        <v>10</v>
      </c>
      <c r="AA20" t="n">
        <v>232.8087754561051</v>
      </c>
      <c r="AB20" t="n">
        <v>318.5392373771909</v>
      </c>
      <c r="AC20" t="n">
        <v>288.1382996346339</v>
      </c>
      <c r="AD20" t="n">
        <v>232808.7754561051</v>
      </c>
      <c r="AE20" t="n">
        <v>318539.237377191</v>
      </c>
      <c r="AF20" t="n">
        <v>5.18403703217247e-06</v>
      </c>
      <c r="AG20" t="n">
        <v>6.001157407407407</v>
      </c>
      <c r="AH20" t="n">
        <v>288138.2996346339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4.8351</v>
      </c>
      <c r="E21" t="n">
        <v>20.68</v>
      </c>
      <c r="F21" t="n">
        <v>17.85</v>
      </c>
      <c r="G21" t="n">
        <v>50.99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155.37</v>
      </c>
      <c r="Q21" t="n">
        <v>1319.1</v>
      </c>
      <c r="R21" t="n">
        <v>78.83</v>
      </c>
      <c r="S21" t="n">
        <v>59.92</v>
      </c>
      <c r="T21" t="n">
        <v>9317.33</v>
      </c>
      <c r="U21" t="n">
        <v>0.76</v>
      </c>
      <c r="V21" t="n">
        <v>0.95</v>
      </c>
      <c r="W21" t="n">
        <v>0.21</v>
      </c>
      <c r="X21" t="n">
        <v>0.57</v>
      </c>
      <c r="Y21" t="n">
        <v>1</v>
      </c>
      <c r="Z21" t="n">
        <v>10</v>
      </c>
      <c r="AA21" t="n">
        <v>231.4578141366456</v>
      </c>
      <c r="AB21" t="n">
        <v>316.6907924997003</v>
      </c>
      <c r="AC21" t="n">
        <v>286.4662677419417</v>
      </c>
      <c r="AD21" t="n">
        <v>231457.8141366456</v>
      </c>
      <c r="AE21" t="n">
        <v>316690.7924997003</v>
      </c>
      <c r="AF21" t="n">
        <v>5.197473863529446e-06</v>
      </c>
      <c r="AG21" t="n">
        <v>5.983796296296297</v>
      </c>
      <c r="AH21" t="n">
        <v>286466.2677419417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4.8422</v>
      </c>
      <c r="E22" t="n">
        <v>20.65</v>
      </c>
      <c r="F22" t="n">
        <v>17.85</v>
      </c>
      <c r="G22" t="n">
        <v>53.54</v>
      </c>
      <c r="H22" t="n">
        <v>0.71</v>
      </c>
      <c r="I22" t="n">
        <v>20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153.59</v>
      </c>
      <c r="Q22" t="n">
        <v>1319.14</v>
      </c>
      <c r="R22" t="n">
        <v>78.56999999999999</v>
      </c>
      <c r="S22" t="n">
        <v>59.92</v>
      </c>
      <c r="T22" t="n">
        <v>9191.34</v>
      </c>
      <c r="U22" t="n">
        <v>0.76</v>
      </c>
      <c r="V22" t="n">
        <v>0.95</v>
      </c>
      <c r="W22" t="n">
        <v>0.21</v>
      </c>
      <c r="X22" t="n">
        <v>0.57</v>
      </c>
      <c r="Y22" t="n">
        <v>1</v>
      </c>
      <c r="Z22" t="n">
        <v>10</v>
      </c>
      <c r="AA22" t="n">
        <v>230.4009401199894</v>
      </c>
      <c r="AB22" t="n">
        <v>315.2447308441212</v>
      </c>
      <c r="AC22" t="n">
        <v>285.1582161812103</v>
      </c>
      <c r="AD22" t="n">
        <v>230400.9401199894</v>
      </c>
      <c r="AE22" t="n">
        <v>315244.7308441212</v>
      </c>
      <c r="AF22" t="n">
        <v>5.205105983740208e-06</v>
      </c>
      <c r="AG22" t="n">
        <v>5.97511574074074</v>
      </c>
      <c r="AH22" t="n">
        <v>285158.2161812102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4.8405</v>
      </c>
      <c r="E23" t="n">
        <v>20.66</v>
      </c>
      <c r="F23" t="n">
        <v>17.85</v>
      </c>
      <c r="G23" t="n">
        <v>53.56</v>
      </c>
      <c r="H23" t="n">
        <v>0.74</v>
      </c>
      <c r="I23" t="n">
        <v>20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153.79</v>
      </c>
      <c r="Q23" t="n">
        <v>1319.22</v>
      </c>
      <c r="R23" t="n">
        <v>78.51000000000001</v>
      </c>
      <c r="S23" t="n">
        <v>59.92</v>
      </c>
      <c r="T23" t="n">
        <v>9160.83</v>
      </c>
      <c r="U23" t="n">
        <v>0.76</v>
      </c>
      <c r="V23" t="n">
        <v>0.95</v>
      </c>
      <c r="W23" t="n">
        <v>0.22</v>
      </c>
      <c r="X23" t="n">
        <v>0.58</v>
      </c>
      <c r="Y23" t="n">
        <v>1</v>
      </c>
      <c r="Z23" t="n">
        <v>10</v>
      </c>
      <c r="AA23" t="n">
        <v>230.5406884161527</v>
      </c>
      <c r="AB23" t="n">
        <v>315.4359406281914</v>
      </c>
      <c r="AC23" t="n">
        <v>285.3311771718535</v>
      </c>
      <c r="AD23" t="n">
        <v>230540.6884161527</v>
      </c>
      <c r="AE23" t="n">
        <v>315435.9406281914</v>
      </c>
      <c r="AF23" t="n">
        <v>5.20327857467566e-06</v>
      </c>
      <c r="AG23" t="n">
        <v>5.97800925925926</v>
      </c>
      <c r="AH23" t="n">
        <v>285331.1771718535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2.917</v>
      </c>
      <c r="E2" t="n">
        <v>34.28</v>
      </c>
      <c r="F2" t="n">
        <v>23.9</v>
      </c>
      <c r="G2" t="n">
        <v>6.4</v>
      </c>
      <c r="H2" t="n">
        <v>0.1</v>
      </c>
      <c r="I2" t="n">
        <v>224</v>
      </c>
      <c r="J2" t="n">
        <v>176.73</v>
      </c>
      <c r="K2" t="n">
        <v>52.44</v>
      </c>
      <c r="L2" t="n">
        <v>1</v>
      </c>
      <c r="M2" t="n">
        <v>222</v>
      </c>
      <c r="N2" t="n">
        <v>33.29</v>
      </c>
      <c r="O2" t="n">
        <v>22031.19</v>
      </c>
      <c r="P2" t="n">
        <v>308.06</v>
      </c>
      <c r="Q2" t="n">
        <v>1319.51</v>
      </c>
      <c r="R2" t="n">
        <v>276.87</v>
      </c>
      <c r="S2" t="n">
        <v>59.92</v>
      </c>
      <c r="T2" t="n">
        <v>107318.07</v>
      </c>
      <c r="U2" t="n">
        <v>0.22</v>
      </c>
      <c r="V2" t="n">
        <v>0.71</v>
      </c>
      <c r="W2" t="n">
        <v>0.53</v>
      </c>
      <c r="X2" t="n">
        <v>6.61</v>
      </c>
      <c r="Y2" t="n">
        <v>1</v>
      </c>
      <c r="Z2" t="n">
        <v>10</v>
      </c>
      <c r="AA2" t="n">
        <v>539.5088293890659</v>
      </c>
      <c r="AB2" t="n">
        <v>738.1797818198513</v>
      </c>
      <c r="AC2" t="n">
        <v>667.7289394847949</v>
      </c>
      <c r="AD2" t="n">
        <v>539508.8293890659</v>
      </c>
      <c r="AE2" t="n">
        <v>738179.7818198514</v>
      </c>
      <c r="AF2" t="n">
        <v>2.921641294520672e-06</v>
      </c>
      <c r="AG2" t="n">
        <v>9.918981481481483</v>
      </c>
      <c r="AH2" t="n">
        <v>667728.9394847949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3.3028</v>
      </c>
      <c r="E3" t="n">
        <v>30.28</v>
      </c>
      <c r="F3" t="n">
        <v>22.03</v>
      </c>
      <c r="G3" t="n">
        <v>8.06</v>
      </c>
      <c r="H3" t="n">
        <v>0.13</v>
      </c>
      <c r="I3" t="n">
        <v>164</v>
      </c>
      <c r="J3" t="n">
        <v>177.1</v>
      </c>
      <c r="K3" t="n">
        <v>52.44</v>
      </c>
      <c r="L3" t="n">
        <v>1.25</v>
      </c>
      <c r="M3" t="n">
        <v>162</v>
      </c>
      <c r="N3" t="n">
        <v>33.41</v>
      </c>
      <c r="O3" t="n">
        <v>22076.81</v>
      </c>
      <c r="P3" t="n">
        <v>282.1</v>
      </c>
      <c r="Q3" t="n">
        <v>1319.35</v>
      </c>
      <c r="R3" t="n">
        <v>216.01</v>
      </c>
      <c r="S3" t="n">
        <v>59.92</v>
      </c>
      <c r="T3" t="n">
        <v>77191.74000000001</v>
      </c>
      <c r="U3" t="n">
        <v>0.28</v>
      </c>
      <c r="V3" t="n">
        <v>0.77</v>
      </c>
      <c r="W3" t="n">
        <v>0.41</v>
      </c>
      <c r="X3" t="n">
        <v>4.75</v>
      </c>
      <c r="Y3" t="n">
        <v>1</v>
      </c>
      <c r="Z3" t="n">
        <v>10</v>
      </c>
      <c r="AA3" t="n">
        <v>449.92859571588</v>
      </c>
      <c r="AB3" t="n">
        <v>615.6121541072072</v>
      </c>
      <c r="AC3" t="n">
        <v>556.8589941362994</v>
      </c>
      <c r="AD3" t="n">
        <v>449928.59571588</v>
      </c>
      <c r="AE3" t="n">
        <v>615612.1541072072</v>
      </c>
      <c r="AF3" t="n">
        <v>3.308055148283467e-06</v>
      </c>
      <c r="AG3" t="n">
        <v>8.761574074074074</v>
      </c>
      <c r="AH3" t="n">
        <v>556858.9941362995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3.5621</v>
      </c>
      <c r="E4" t="n">
        <v>28.07</v>
      </c>
      <c r="F4" t="n">
        <v>21.03</v>
      </c>
      <c r="G4" t="n">
        <v>9.710000000000001</v>
      </c>
      <c r="H4" t="n">
        <v>0.15</v>
      </c>
      <c r="I4" t="n">
        <v>130</v>
      </c>
      <c r="J4" t="n">
        <v>177.47</v>
      </c>
      <c r="K4" t="n">
        <v>52.44</v>
      </c>
      <c r="L4" t="n">
        <v>1.5</v>
      </c>
      <c r="M4" t="n">
        <v>128</v>
      </c>
      <c r="N4" t="n">
        <v>33.53</v>
      </c>
      <c r="O4" t="n">
        <v>22122.46</v>
      </c>
      <c r="P4" t="n">
        <v>267.64</v>
      </c>
      <c r="Q4" t="n">
        <v>1319.22</v>
      </c>
      <c r="R4" t="n">
        <v>182.98</v>
      </c>
      <c r="S4" t="n">
        <v>59.92</v>
      </c>
      <c r="T4" t="n">
        <v>60843.52</v>
      </c>
      <c r="U4" t="n">
        <v>0.33</v>
      </c>
      <c r="V4" t="n">
        <v>0.8100000000000001</v>
      </c>
      <c r="W4" t="n">
        <v>0.38</v>
      </c>
      <c r="X4" t="n">
        <v>3.75</v>
      </c>
      <c r="Y4" t="n">
        <v>1</v>
      </c>
      <c r="Z4" t="n">
        <v>10</v>
      </c>
      <c r="AA4" t="n">
        <v>404.6546963460274</v>
      </c>
      <c r="AB4" t="n">
        <v>553.6664076459</v>
      </c>
      <c r="AC4" t="n">
        <v>500.8252627758583</v>
      </c>
      <c r="AD4" t="n">
        <v>404654.6963460274</v>
      </c>
      <c r="AE4" t="n">
        <v>553666.4076459</v>
      </c>
      <c r="AF4" t="n">
        <v>3.567767725475518e-06</v>
      </c>
      <c r="AG4" t="n">
        <v>8.122106481481483</v>
      </c>
      <c r="AH4" t="n">
        <v>500825.2627758583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3.7634</v>
      </c>
      <c r="E5" t="n">
        <v>26.57</v>
      </c>
      <c r="F5" t="n">
        <v>20.35</v>
      </c>
      <c r="G5" t="n">
        <v>11.41</v>
      </c>
      <c r="H5" t="n">
        <v>0.17</v>
      </c>
      <c r="I5" t="n">
        <v>107</v>
      </c>
      <c r="J5" t="n">
        <v>177.84</v>
      </c>
      <c r="K5" t="n">
        <v>52.44</v>
      </c>
      <c r="L5" t="n">
        <v>1.75</v>
      </c>
      <c r="M5" t="n">
        <v>105</v>
      </c>
      <c r="N5" t="n">
        <v>33.65</v>
      </c>
      <c r="O5" t="n">
        <v>22168.15</v>
      </c>
      <c r="P5" t="n">
        <v>257.24</v>
      </c>
      <c r="Q5" t="n">
        <v>1319.33</v>
      </c>
      <c r="R5" t="n">
        <v>160.78</v>
      </c>
      <c r="S5" t="n">
        <v>59.92</v>
      </c>
      <c r="T5" t="n">
        <v>49858.18</v>
      </c>
      <c r="U5" t="n">
        <v>0.37</v>
      </c>
      <c r="V5" t="n">
        <v>0.84</v>
      </c>
      <c r="W5" t="n">
        <v>0.33</v>
      </c>
      <c r="X5" t="n">
        <v>3.07</v>
      </c>
      <c r="Y5" t="n">
        <v>1</v>
      </c>
      <c r="Z5" t="n">
        <v>10</v>
      </c>
      <c r="AA5" t="n">
        <v>370.8013556845749</v>
      </c>
      <c r="AB5" t="n">
        <v>507.3467734489171</v>
      </c>
      <c r="AC5" t="n">
        <v>458.9263094566205</v>
      </c>
      <c r="AD5" t="n">
        <v>370801.3556845749</v>
      </c>
      <c r="AE5" t="n">
        <v>507346.7734489171</v>
      </c>
      <c r="AF5" t="n">
        <v>3.76938801775766e-06</v>
      </c>
      <c r="AG5" t="n">
        <v>7.688078703703703</v>
      </c>
      <c r="AH5" t="n">
        <v>458926.3094566205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3.9184</v>
      </c>
      <c r="E6" t="n">
        <v>25.52</v>
      </c>
      <c r="F6" t="n">
        <v>19.86</v>
      </c>
      <c r="G6" t="n">
        <v>13.1</v>
      </c>
      <c r="H6" t="n">
        <v>0.2</v>
      </c>
      <c r="I6" t="n">
        <v>91</v>
      </c>
      <c r="J6" t="n">
        <v>178.21</v>
      </c>
      <c r="K6" t="n">
        <v>52.44</v>
      </c>
      <c r="L6" t="n">
        <v>2</v>
      </c>
      <c r="M6" t="n">
        <v>89</v>
      </c>
      <c r="N6" t="n">
        <v>33.77</v>
      </c>
      <c r="O6" t="n">
        <v>22213.89</v>
      </c>
      <c r="P6" t="n">
        <v>249.39</v>
      </c>
      <c r="Q6" t="n">
        <v>1319.22</v>
      </c>
      <c r="R6" t="n">
        <v>144.93</v>
      </c>
      <c r="S6" t="n">
        <v>59.92</v>
      </c>
      <c r="T6" t="n">
        <v>42015.46</v>
      </c>
      <c r="U6" t="n">
        <v>0.41</v>
      </c>
      <c r="V6" t="n">
        <v>0.86</v>
      </c>
      <c r="W6" t="n">
        <v>0.31</v>
      </c>
      <c r="X6" t="n">
        <v>2.59</v>
      </c>
      <c r="Y6" t="n">
        <v>1</v>
      </c>
      <c r="Z6" t="n">
        <v>10</v>
      </c>
      <c r="AA6" t="n">
        <v>355.5164237963548</v>
      </c>
      <c r="AB6" t="n">
        <v>486.4332553158509</v>
      </c>
      <c r="AC6" t="n">
        <v>440.008748141867</v>
      </c>
      <c r="AD6" t="n">
        <v>355516.4237963549</v>
      </c>
      <c r="AE6" t="n">
        <v>486433.2553158509</v>
      </c>
      <c r="AF6" t="n">
        <v>3.924634641223791e-06</v>
      </c>
      <c r="AG6" t="n">
        <v>7.38425925925926</v>
      </c>
      <c r="AH6" t="n">
        <v>440008.748141867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4.0443</v>
      </c>
      <c r="E7" t="n">
        <v>24.73</v>
      </c>
      <c r="F7" t="n">
        <v>19.5</v>
      </c>
      <c r="G7" t="n">
        <v>14.81</v>
      </c>
      <c r="H7" t="n">
        <v>0.22</v>
      </c>
      <c r="I7" t="n">
        <v>79</v>
      </c>
      <c r="J7" t="n">
        <v>178.59</v>
      </c>
      <c r="K7" t="n">
        <v>52.44</v>
      </c>
      <c r="L7" t="n">
        <v>2.25</v>
      </c>
      <c r="M7" t="n">
        <v>77</v>
      </c>
      <c r="N7" t="n">
        <v>33.89</v>
      </c>
      <c r="O7" t="n">
        <v>22259.66</v>
      </c>
      <c r="P7" t="n">
        <v>243.03</v>
      </c>
      <c r="Q7" t="n">
        <v>1319.33</v>
      </c>
      <c r="R7" t="n">
        <v>133.09</v>
      </c>
      <c r="S7" t="n">
        <v>59.92</v>
      </c>
      <c r="T7" t="n">
        <v>36156.19</v>
      </c>
      <c r="U7" t="n">
        <v>0.45</v>
      </c>
      <c r="V7" t="n">
        <v>0.87</v>
      </c>
      <c r="W7" t="n">
        <v>0.29</v>
      </c>
      <c r="X7" t="n">
        <v>2.22</v>
      </c>
      <c r="Y7" t="n">
        <v>1</v>
      </c>
      <c r="Z7" t="n">
        <v>10</v>
      </c>
      <c r="AA7" t="n">
        <v>332.3893204867173</v>
      </c>
      <c r="AB7" t="n">
        <v>454.7897322718156</v>
      </c>
      <c r="AC7" t="n">
        <v>411.385238525191</v>
      </c>
      <c r="AD7" t="n">
        <v>332389.3204867173</v>
      </c>
      <c r="AE7" t="n">
        <v>454789.7322718157</v>
      </c>
      <c r="AF7" t="n">
        <v>4.050734963123055e-06</v>
      </c>
      <c r="AG7" t="n">
        <v>7.155671296296297</v>
      </c>
      <c r="AH7" t="n">
        <v>411385.238525191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4.1431</v>
      </c>
      <c r="E8" t="n">
        <v>24.14</v>
      </c>
      <c r="F8" t="n">
        <v>19.23</v>
      </c>
      <c r="G8" t="n">
        <v>16.48</v>
      </c>
      <c r="H8" t="n">
        <v>0.25</v>
      </c>
      <c r="I8" t="n">
        <v>70</v>
      </c>
      <c r="J8" t="n">
        <v>178.96</v>
      </c>
      <c r="K8" t="n">
        <v>52.44</v>
      </c>
      <c r="L8" t="n">
        <v>2.5</v>
      </c>
      <c r="M8" t="n">
        <v>68</v>
      </c>
      <c r="N8" t="n">
        <v>34.02</v>
      </c>
      <c r="O8" t="n">
        <v>22305.48</v>
      </c>
      <c r="P8" t="n">
        <v>238.25</v>
      </c>
      <c r="Q8" t="n">
        <v>1319.12</v>
      </c>
      <c r="R8" t="n">
        <v>123.99</v>
      </c>
      <c r="S8" t="n">
        <v>59.92</v>
      </c>
      <c r="T8" t="n">
        <v>31647.98</v>
      </c>
      <c r="U8" t="n">
        <v>0.48</v>
      </c>
      <c r="V8" t="n">
        <v>0.88</v>
      </c>
      <c r="W8" t="n">
        <v>0.28</v>
      </c>
      <c r="X8" t="n">
        <v>1.95</v>
      </c>
      <c r="Y8" t="n">
        <v>1</v>
      </c>
      <c r="Z8" t="n">
        <v>10</v>
      </c>
      <c r="AA8" t="n">
        <v>323.9802648629658</v>
      </c>
      <c r="AB8" t="n">
        <v>443.2840913860472</v>
      </c>
      <c r="AC8" t="n">
        <v>400.9776798572919</v>
      </c>
      <c r="AD8" t="n">
        <v>323980.2648629658</v>
      </c>
      <c r="AE8" t="n">
        <v>443284.0913860472</v>
      </c>
      <c r="AF8" t="n">
        <v>4.149692165693725e-06</v>
      </c>
      <c r="AG8" t="n">
        <v>6.984953703703703</v>
      </c>
      <c r="AH8" t="n">
        <v>400977.6798572919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4.2372</v>
      </c>
      <c r="E9" t="n">
        <v>23.6</v>
      </c>
      <c r="F9" t="n">
        <v>18.98</v>
      </c>
      <c r="G9" t="n">
        <v>18.36</v>
      </c>
      <c r="H9" t="n">
        <v>0.27</v>
      </c>
      <c r="I9" t="n">
        <v>62</v>
      </c>
      <c r="J9" t="n">
        <v>179.33</v>
      </c>
      <c r="K9" t="n">
        <v>52.44</v>
      </c>
      <c r="L9" t="n">
        <v>2.75</v>
      </c>
      <c r="M9" t="n">
        <v>60</v>
      </c>
      <c r="N9" t="n">
        <v>34.14</v>
      </c>
      <c r="O9" t="n">
        <v>22351.34</v>
      </c>
      <c r="P9" t="n">
        <v>233.5</v>
      </c>
      <c r="Q9" t="n">
        <v>1319.21</v>
      </c>
      <c r="R9" t="n">
        <v>115.81</v>
      </c>
      <c r="S9" t="n">
        <v>59.92</v>
      </c>
      <c r="T9" t="n">
        <v>27599.82</v>
      </c>
      <c r="U9" t="n">
        <v>0.52</v>
      </c>
      <c r="V9" t="n">
        <v>0.9</v>
      </c>
      <c r="W9" t="n">
        <v>0.26</v>
      </c>
      <c r="X9" t="n">
        <v>1.7</v>
      </c>
      <c r="Y9" t="n">
        <v>1</v>
      </c>
      <c r="Z9" t="n">
        <v>10</v>
      </c>
      <c r="AA9" t="n">
        <v>316.3968382868845</v>
      </c>
      <c r="AB9" t="n">
        <v>432.9081125874842</v>
      </c>
      <c r="AC9" t="n">
        <v>391.5919699124859</v>
      </c>
      <c r="AD9" t="n">
        <v>316396.8382868845</v>
      </c>
      <c r="AE9" t="n">
        <v>432908.1125874842</v>
      </c>
      <c r="AF9" t="n">
        <v>4.243941890004453e-06</v>
      </c>
      <c r="AG9" t="n">
        <v>6.828703703703705</v>
      </c>
      <c r="AH9" t="n">
        <v>391591.9699124859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4.3242</v>
      </c>
      <c r="E10" t="n">
        <v>23.13</v>
      </c>
      <c r="F10" t="n">
        <v>18.71</v>
      </c>
      <c r="G10" t="n">
        <v>20.05</v>
      </c>
      <c r="H10" t="n">
        <v>0.3</v>
      </c>
      <c r="I10" t="n">
        <v>56</v>
      </c>
      <c r="J10" t="n">
        <v>179.7</v>
      </c>
      <c r="K10" t="n">
        <v>52.44</v>
      </c>
      <c r="L10" t="n">
        <v>3</v>
      </c>
      <c r="M10" t="n">
        <v>54</v>
      </c>
      <c r="N10" t="n">
        <v>34.26</v>
      </c>
      <c r="O10" t="n">
        <v>22397.24</v>
      </c>
      <c r="P10" t="n">
        <v>228.55</v>
      </c>
      <c r="Q10" t="n">
        <v>1319.16</v>
      </c>
      <c r="R10" t="n">
        <v>106.77</v>
      </c>
      <c r="S10" t="n">
        <v>59.92</v>
      </c>
      <c r="T10" t="n">
        <v>23108.93</v>
      </c>
      <c r="U10" t="n">
        <v>0.5600000000000001</v>
      </c>
      <c r="V10" t="n">
        <v>0.91</v>
      </c>
      <c r="W10" t="n">
        <v>0.26</v>
      </c>
      <c r="X10" t="n">
        <v>1.44</v>
      </c>
      <c r="Y10" t="n">
        <v>1</v>
      </c>
      <c r="Z10" t="n">
        <v>10</v>
      </c>
      <c r="AA10" t="n">
        <v>309.2680202994466</v>
      </c>
      <c r="AB10" t="n">
        <v>423.1541493158183</v>
      </c>
      <c r="AC10" t="n">
        <v>382.7689112056945</v>
      </c>
      <c r="AD10" t="n">
        <v>309268.0202994465</v>
      </c>
      <c r="AE10" t="n">
        <v>423154.1493158183</v>
      </c>
      <c r="AF10" t="n">
        <v>4.331080317369314e-06</v>
      </c>
      <c r="AG10" t="n">
        <v>6.692708333333333</v>
      </c>
      <c r="AH10" t="n">
        <v>382768.9112056944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4.3494</v>
      </c>
      <c r="E11" t="n">
        <v>22.99</v>
      </c>
      <c r="F11" t="n">
        <v>18.72</v>
      </c>
      <c r="G11" t="n">
        <v>21.6</v>
      </c>
      <c r="H11" t="n">
        <v>0.32</v>
      </c>
      <c r="I11" t="n">
        <v>52</v>
      </c>
      <c r="J11" t="n">
        <v>180.07</v>
      </c>
      <c r="K11" t="n">
        <v>52.44</v>
      </c>
      <c r="L11" t="n">
        <v>3.25</v>
      </c>
      <c r="M11" t="n">
        <v>50</v>
      </c>
      <c r="N11" t="n">
        <v>34.38</v>
      </c>
      <c r="O11" t="n">
        <v>22443.18</v>
      </c>
      <c r="P11" t="n">
        <v>227.06</v>
      </c>
      <c r="Q11" t="n">
        <v>1319.29</v>
      </c>
      <c r="R11" t="n">
        <v>108.63</v>
      </c>
      <c r="S11" t="n">
        <v>59.92</v>
      </c>
      <c r="T11" t="n">
        <v>24059.99</v>
      </c>
      <c r="U11" t="n">
        <v>0.55</v>
      </c>
      <c r="V11" t="n">
        <v>0.91</v>
      </c>
      <c r="W11" t="n">
        <v>0.22</v>
      </c>
      <c r="X11" t="n">
        <v>1.44</v>
      </c>
      <c r="Y11" t="n">
        <v>1</v>
      </c>
      <c r="Z11" t="n">
        <v>10</v>
      </c>
      <c r="AA11" t="n">
        <v>307.448264334992</v>
      </c>
      <c r="AB11" t="n">
        <v>420.6642789232844</v>
      </c>
      <c r="AC11" t="n">
        <v>380.5166705488689</v>
      </c>
      <c r="AD11" t="n">
        <v>307448.264334992</v>
      </c>
      <c r="AE11" t="n">
        <v>420664.2789232844</v>
      </c>
      <c r="AF11" t="n">
        <v>4.35632041357155e-06</v>
      </c>
      <c r="AG11" t="n">
        <v>6.652199074074074</v>
      </c>
      <c r="AH11" t="n">
        <v>380516.6705488689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4.3724</v>
      </c>
      <c r="E12" t="n">
        <v>22.87</v>
      </c>
      <c r="F12" t="n">
        <v>18.74</v>
      </c>
      <c r="G12" t="n">
        <v>23.43</v>
      </c>
      <c r="H12" t="n">
        <v>0.34</v>
      </c>
      <c r="I12" t="n">
        <v>48</v>
      </c>
      <c r="J12" t="n">
        <v>180.45</v>
      </c>
      <c r="K12" t="n">
        <v>52.44</v>
      </c>
      <c r="L12" t="n">
        <v>3.5</v>
      </c>
      <c r="M12" t="n">
        <v>46</v>
      </c>
      <c r="N12" t="n">
        <v>34.51</v>
      </c>
      <c r="O12" t="n">
        <v>22489.16</v>
      </c>
      <c r="P12" t="n">
        <v>225.95</v>
      </c>
      <c r="Q12" t="n">
        <v>1319.15</v>
      </c>
      <c r="R12" t="n">
        <v>108.65</v>
      </c>
      <c r="S12" t="n">
        <v>59.92</v>
      </c>
      <c r="T12" t="n">
        <v>24089.66</v>
      </c>
      <c r="U12" t="n">
        <v>0.55</v>
      </c>
      <c r="V12" t="n">
        <v>0.91</v>
      </c>
      <c r="W12" t="n">
        <v>0.25</v>
      </c>
      <c r="X12" t="n">
        <v>1.47</v>
      </c>
      <c r="Y12" t="n">
        <v>1</v>
      </c>
      <c r="Z12" t="n">
        <v>10</v>
      </c>
      <c r="AA12" t="n">
        <v>305.9712919442995</v>
      </c>
      <c r="AB12" t="n">
        <v>418.6434201389158</v>
      </c>
      <c r="AC12" t="n">
        <v>378.6886796905873</v>
      </c>
      <c r="AD12" t="n">
        <v>305971.2919442995</v>
      </c>
      <c r="AE12" t="n">
        <v>418643.4201389158</v>
      </c>
      <c r="AF12" t="n">
        <v>4.379357009311685e-06</v>
      </c>
      <c r="AG12" t="n">
        <v>6.617476851851852</v>
      </c>
      <c r="AH12" t="n">
        <v>378688.6796905873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4.4371</v>
      </c>
      <c r="E13" t="n">
        <v>22.54</v>
      </c>
      <c r="F13" t="n">
        <v>18.55</v>
      </c>
      <c r="G13" t="n">
        <v>25.3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42</v>
      </c>
      <c r="N13" t="n">
        <v>34.63</v>
      </c>
      <c r="O13" t="n">
        <v>22535.19</v>
      </c>
      <c r="P13" t="n">
        <v>221.96</v>
      </c>
      <c r="Q13" t="n">
        <v>1319.16</v>
      </c>
      <c r="R13" t="n">
        <v>102.34</v>
      </c>
      <c r="S13" t="n">
        <v>59.92</v>
      </c>
      <c r="T13" t="n">
        <v>20955.81</v>
      </c>
      <c r="U13" t="n">
        <v>0.59</v>
      </c>
      <c r="V13" t="n">
        <v>0.92</v>
      </c>
      <c r="W13" t="n">
        <v>0.23</v>
      </c>
      <c r="X13" t="n">
        <v>1.27</v>
      </c>
      <c r="Y13" t="n">
        <v>1</v>
      </c>
      <c r="Z13" t="n">
        <v>10</v>
      </c>
      <c r="AA13" t="n">
        <v>288.9989541704803</v>
      </c>
      <c r="AB13" t="n">
        <v>395.4211188300791</v>
      </c>
      <c r="AC13" t="n">
        <v>357.6826822259615</v>
      </c>
      <c r="AD13" t="n">
        <v>288998.9541704803</v>
      </c>
      <c r="AE13" t="n">
        <v>395421.1188300792</v>
      </c>
      <c r="AF13" t="n">
        <v>4.444159954719806e-06</v>
      </c>
      <c r="AG13" t="n">
        <v>6.52199074074074</v>
      </c>
      <c r="AH13" t="n">
        <v>357682.6822259615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4.4785</v>
      </c>
      <c r="E14" t="n">
        <v>22.33</v>
      </c>
      <c r="F14" t="n">
        <v>18.45</v>
      </c>
      <c r="G14" t="n">
        <v>27</v>
      </c>
      <c r="H14" t="n">
        <v>0.39</v>
      </c>
      <c r="I14" t="n">
        <v>41</v>
      </c>
      <c r="J14" t="n">
        <v>181.19</v>
      </c>
      <c r="K14" t="n">
        <v>52.44</v>
      </c>
      <c r="L14" t="n">
        <v>4</v>
      </c>
      <c r="M14" t="n">
        <v>39</v>
      </c>
      <c r="N14" t="n">
        <v>34.75</v>
      </c>
      <c r="O14" t="n">
        <v>22581.25</v>
      </c>
      <c r="P14" t="n">
        <v>218.95</v>
      </c>
      <c r="Q14" t="n">
        <v>1319.16</v>
      </c>
      <c r="R14" t="n">
        <v>98.88</v>
      </c>
      <c r="S14" t="n">
        <v>59.92</v>
      </c>
      <c r="T14" t="n">
        <v>19241.33</v>
      </c>
      <c r="U14" t="n">
        <v>0.61</v>
      </c>
      <c r="V14" t="n">
        <v>0.92</v>
      </c>
      <c r="W14" t="n">
        <v>0.23</v>
      </c>
      <c r="X14" t="n">
        <v>1.17</v>
      </c>
      <c r="Y14" t="n">
        <v>1</v>
      </c>
      <c r="Z14" t="n">
        <v>10</v>
      </c>
      <c r="AA14" t="n">
        <v>285.4134614769144</v>
      </c>
      <c r="AB14" t="n">
        <v>390.5152895459685</v>
      </c>
      <c r="AC14" t="n">
        <v>353.2450584033517</v>
      </c>
      <c r="AD14" t="n">
        <v>285413.4614769144</v>
      </c>
      <c r="AE14" t="n">
        <v>390515.2895459685</v>
      </c>
      <c r="AF14" t="n">
        <v>4.48562582705205e-06</v>
      </c>
      <c r="AG14" t="n">
        <v>6.461226851851851</v>
      </c>
      <c r="AH14" t="n">
        <v>353245.0584033517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4.5196</v>
      </c>
      <c r="E15" t="n">
        <v>22.13</v>
      </c>
      <c r="F15" t="n">
        <v>18.35</v>
      </c>
      <c r="G15" t="n">
        <v>28.98</v>
      </c>
      <c r="H15" t="n">
        <v>0.42</v>
      </c>
      <c r="I15" t="n">
        <v>38</v>
      </c>
      <c r="J15" t="n">
        <v>181.57</v>
      </c>
      <c r="K15" t="n">
        <v>52.44</v>
      </c>
      <c r="L15" t="n">
        <v>4.25</v>
      </c>
      <c r="M15" t="n">
        <v>36</v>
      </c>
      <c r="N15" t="n">
        <v>34.88</v>
      </c>
      <c r="O15" t="n">
        <v>22627.36</v>
      </c>
      <c r="P15" t="n">
        <v>216.09</v>
      </c>
      <c r="Q15" t="n">
        <v>1319.1</v>
      </c>
      <c r="R15" t="n">
        <v>95.84</v>
      </c>
      <c r="S15" t="n">
        <v>59.92</v>
      </c>
      <c r="T15" t="n">
        <v>17735.63</v>
      </c>
      <c r="U15" t="n">
        <v>0.63</v>
      </c>
      <c r="V15" t="n">
        <v>0.93</v>
      </c>
      <c r="W15" t="n">
        <v>0.23</v>
      </c>
      <c r="X15" t="n">
        <v>1.08</v>
      </c>
      <c r="Y15" t="n">
        <v>1</v>
      </c>
      <c r="Z15" t="n">
        <v>10</v>
      </c>
      <c r="AA15" t="n">
        <v>282.1520254818354</v>
      </c>
      <c r="AB15" t="n">
        <v>386.0528489331001</v>
      </c>
      <c r="AC15" t="n">
        <v>349.2085068595008</v>
      </c>
      <c r="AD15" t="n">
        <v>282152.0254818354</v>
      </c>
      <c r="AE15" t="n">
        <v>386052.8489331001</v>
      </c>
      <c r="AF15" t="n">
        <v>4.526791222048553e-06</v>
      </c>
      <c r="AG15" t="n">
        <v>6.403356481481481</v>
      </c>
      <c r="AH15" t="n">
        <v>349208.5068595008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4.5634</v>
      </c>
      <c r="E16" t="n">
        <v>21.91</v>
      </c>
      <c r="F16" t="n">
        <v>18.25</v>
      </c>
      <c r="G16" t="n">
        <v>31.28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33</v>
      </c>
      <c r="N16" t="n">
        <v>35</v>
      </c>
      <c r="O16" t="n">
        <v>22673.63</v>
      </c>
      <c r="P16" t="n">
        <v>213.33</v>
      </c>
      <c r="Q16" t="n">
        <v>1319.12</v>
      </c>
      <c r="R16" t="n">
        <v>92.28</v>
      </c>
      <c r="S16" t="n">
        <v>59.92</v>
      </c>
      <c r="T16" t="n">
        <v>15970.61</v>
      </c>
      <c r="U16" t="n">
        <v>0.65</v>
      </c>
      <c r="V16" t="n">
        <v>0.93</v>
      </c>
      <c r="W16" t="n">
        <v>0.22</v>
      </c>
      <c r="X16" t="n">
        <v>0.97</v>
      </c>
      <c r="Y16" t="n">
        <v>1</v>
      </c>
      <c r="Z16" t="n">
        <v>10</v>
      </c>
      <c r="AA16" t="n">
        <v>278.9094180076865</v>
      </c>
      <c r="AB16" t="n">
        <v>381.616170333224</v>
      </c>
      <c r="AC16" t="n">
        <v>345.1952586382793</v>
      </c>
      <c r="AD16" t="n">
        <v>278909.4180076865</v>
      </c>
      <c r="AE16" t="n">
        <v>381616.1703332241</v>
      </c>
      <c r="AF16" t="n">
        <v>4.570660913066723e-06</v>
      </c>
      <c r="AG16" t="n">
        <v>6.339699074074074</v>
      </c>
      <c r="AH16" t="n">
        <v>345195.2586382793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4.5929</v>
      </c>
      <c r="E17" t="n">
        <v>21.77</v>
      </c>
      <c r="F17" t="n">
        <v>18.18</v>
      </c>
      <c r="G17" t="n">
        <v>33.05</v>
      </c>
      <c r="H17" t="n">
        <v>0.46</v>
      </c>
      <c r="I17" t="n">
        <v>33</v>
      </c>
      <c r="J17" t="n">
        <v>182.32</v>
      </c>
      <c r="K17" t="n">
        <v>52.44</v>
      </c>
      <c r="L17" t="n">
        <v>4.75</v>
      </c>
      <c r="M17" t="n">
        <v>31</v>
      </c>
      <c r="N17" t="n">
        <v>35.12</v>
      </c>
      <c r="O17" t="n">
        <v>22719.83</v>
      </c>
      <c r="P17" t="n">
        <v>210.45</v>
      </c>
      <c r="Q17" t="n">
        <v>1319.14</v>
      </c>
      <c r="R17" t="n">
        <v>89.97</v>
      </c>
      <c r="S17" t="n">
        <v>59.92</v>
      </c>
      <c r="T17" t="n">
        <v>14823.12</v>
      </c>
      <c r="U17" t="n">
        <v>0.67</v>
      </c>
      <c r="V17" t="n">
        <v>0.93</v>
      </c>
      <c r="W17" t="n">
        <v>0.22</v>
      </c>
      <c r="X17" t="n">
        <v>0.9</v>
      </c>
      <c r="Y17" t="n">
        <v>1</v>
      </c>
      <c r="Z17" t="n">
        <v>10</v>
      </c>
      <c r="AA17" t="n">
        <v>276.2162651481183</v>
      </c>
      <c r="AB17" t="n">
        <v>377.9312797772441</v>
      </c>
      <c r="AC17" t="n">
        <v>341.8620488651857</v>
      </c>
      <c r="AD17" t="n">
        <v>276216.2651481183</v>
      </c>
      <c r="AE17" t="n">
        <v>377931.2797772441</v>
      </c>
      <c r="AF17" t="n">
        <v>4.600207851081246e-06</v>
      </c>
      <c r="AG17" t="n">
        <v>6.299189814814814</v>
      </c>
      <c r="AH17" t="n">
        <v>341862.0488651857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4.6187</v>
      </c>
      <c r="E18" t="n">
        <v>21.65</v>
      </c>
      <c r="F18" t="n">
        <v>18.13</v>
      </c>
      <c r="G18" t="n">
        <v>35.09</v>
      </c>
      <c r="H18" t="n">
        <v>0.49</v>
      </c>
      <c r="I18" t="n">
        <v>31</v>
      </c>
      <c r="J18" t="n">
        <v>182.69</v>
      </c>
      <c r="K18" t="n">
        <v>52.44</v>
      </c>
      <c r="L18" t="n">
        <v>5</v>
      </c>
      <c r="M18" t="n">
        <v>29</v>
      </c>
      <c r="N18" t="n">
        <v>35.25</v>
      </c>
      <c r="O18" t="n">
        <v>22766.06</v>
      </c>
      <c r="P18" t="n">
        <v>208.26</v>
      </c>
      <c r="Q18" t="n">
        <v>1319.08</v>
      </c>
      <c r="R18" t="n">
        <v>88.31</v>
      </c>
      <c r="S18" t="n">
        <v>59.92</v>
      </c>
      <c r="T18" t="n">
        <v>14003.46</v>
      </c>
      <c r="U18" t="n">
        <v>0.68</v>
      </c>
      <c r="V18" t="n">
        <v>0.9399999999999999</v>
      </c>
      <c r="W18" t="n">
        <v>0.21</v>
      </c>
      <c r="X18" t="n">
        <v>0.85</v>
      </c>
      <c r="Y18" t="n">
        <v>1</v>
      </c>
      <c r="Z18" t="n">
        <v>10</v>
      </c>
      <c r="AA18" t="n">
        <v>274.0879971610867</v>
      </c>
      <c r="AB18" t="n">
        <v>375.0192896248304</v>
      </c>
      <c r="AC18" t="n">
        <v>339.2279749659146</v>
      </c>
      <c r="AD18" t="n">
        <v>274087.9971610866</v>
      </c>
      <c r="AE18" t="n">
        <v>375019.2896248304</v>
      </c>
      <c r="AF18" t="n">
        <v>4.626048901954963e-06</v>
      </c>
      <c r="AG18" t="n">
        <v>6.264467592592593</v>
      </c>
      <c r="AH18" t="n">
        <v>339227.9749659146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4.6351</v>
      </c>
      <c r="E19" t="n">
        <v>21.57</v>
      </c>
      <c r="F19" t="n">
        <v>18.09</v>
      </c>
      <c r="G19" t="n">
        <v>36.17</v>
      </c>
      <c r="H19" t="n">
        <v>0.51</v>
      </c>
      <c r="I19" t="n">
        <v>30</v>
      </c>
      <c r="J19" t="n">
        <v>183.07</v>
      </c>
      <c r="K19" t="n">
        <v>52.44</v>
      </c>
      <c r="L19" t="n">
        <v>5.25</v>
      </c>
      <c r="M19" t="n">
        <v>28</v>
      </c>
      <c r="N19" t="n">
        <v>35.37</v>
      </c>
      <c r="O19" t="n">
        <v>22812.34</v>
      </c>
      <c r="P19" t="n">
        <v>205.91</v>
      </c>
      <c r="Q19" t="n">
        <v>1319.15</v>
      </c>
      <c r="R19" t="n">
        <v>86.98</v>
      </c>
      <c r="S19" t="n">
        <v>59.92</v>
      </c>
      <c r="T19" t="n">
        <v>13346.8</v>
      </c>
      <c r="U19" t="n">
        <v>0.6899999999999999</v>
      </c>
      <c r="V19" t="n">
        <v>0.9399999999999999</v>
      </c>
      <c r="W19" t="n">
        <v>0.21</v>
      </c>
      <c r="X19" t="n">
        <v>0.8100000000000001</v>
      </c>
      <c r="Y19" t="n">
        <v>1</v>
      </c>
      <c r="Z19" t="n">
        <v>10</v>
      </c>
      <c r="AA19" t="n">
        <v>272.2281098351839</v>
      </c>
      <c r="AB19" t="n">
        <v>372.4745097330925</v>
      </c>
      <c r="AC19" t="n">
        <v>336.9260652954231</v>
      </c>
      <c r="AD19" t="n">
        <v>272228.1098351839</v>
      </c>
      <c r="AE19" t="n">
        <v>372474.5097330925</v>
      </c>
      <c r="AF19" t="n">
        <v>4.642474996308799e-06</v>
      </c>
      <c r="AG19" t="n">
        <v>6.241319444444446</v>
      </c>
      <c r="AH19" t="n">
        <v>336926.0652954231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4.6668</v>
      </c>
      <c r="E20" t="n">
        <v>21.43</v>
      </c>
      <c r="F20" t="n">
        <v>18.01</v>
      </c>
      <c r="G20" t="n">
        <v>38.6</v>
      </c>
      <c r="H20" t="n">
        <v>0.53</v>
      </c>
      <c r="I20" t="n">
        <v>28</v>
      </c>
      <c r="J20" t="n">
        <v>183.44</v>
      </c>
      <c r="K20" t="n">
        <v>52.44</v>
      </c>
      <c r="L20" t="n">
        <v>5.5</v>
      </c>
      <c r="M20" t="n">
        <v>26</v>
      </c>
      <c r="N20" t="n">
        <v>35.5</v>
      </c>
      <c r="O20" t="n">
        <v>22858.66</v>
      </c>
      <c r="P20" t="n">
        <v>203.1</v>
      </c>
      <c r="Q20" t="n">
        <v>1319.2</v>
      </c>
      <c r="R20" t="n">
        <v>84.34999999999999</v>
      </c>
      <c r="S20" t="n">
        <v>59.92</v>
      </c>
      <c r="T20" t="n">
        <v>12041.13</v>
      </c>
      <c r="U20" t="n">
        <v>0.71</v>
      </c>
      <c r="V20" t="n">
        <v>0.9399999999999999</v>
      </c>
      <c r="W20" t="n">
        <v>0.21</v>
      </c>
      <c r="X20" t="n">
        <v>0.73</v>
      </c>
      <c r="Y20" t="n">
        <v>1</v>
      </c>
      <c r="Z20" t="n">
        <v>10</v>
      </c>
      <c r="AA20" t="n">
        <v>269.5616461737047</v>
      </c>
      <c r="AB20" t="n">
        <v>368.8261365153822</v>
      </c>
      <c r="AC20" t="n">
        <v>333.6258876970871</v>
      </c>
      <c r="AD20" t="n">
        <v>269561.6461737046</v>
      </c>
      <c r="AE20" t="n">
        <v>368826.1365153822</v>
      </c>
      <c r="AF20" t="n">
        <v>4.67422543478542e-06</v>
      </c>
      <c r="AG20" t="n">
        <v>6.200810185185186</v>
      </c>
      <c r="AH20" t="n">
        <v>333625.8876970871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4.6959</v>
      </c>
      <c r="E21" t="n">
        <v>21.3</v>
      </c>
      <c r="F21" t="n">
        <v>17.95</v>
      </c>
      <c r="G21" t="n">
        <v>41.42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24</v>
      </c>
      <c r="N21" t="n">
        <v>35.63</v>
      </c>
      <c r="O21" t="n">
        <v>22905.03</v>
      </c>
      <c r="P21" t="n">
        <v>200.46</v>
      </c>
      <c r="Q21" t="n">
        <v>1319.12</v>
      </c>
      <c r="R21" t="n">
        <v>82.95999999999999</v>
      </c>
      <c r="S21" t="n">
        <v>59.92</v>
      </c>
      <c r="T21" t="n">
        <v>11356.39</v>
      </c>
      <c r="U21" t="n">
        <v>0.72</v>
      </c>
      <c r="V21" t="n">
        <v>0.95</v>
      </c>
      <c r="W21" t="n">
        <v>0.19</v>
      </c>
      <c r="X21" t="n">
        <v>0.67</v>
      </c>
      <c r="Y21" t="n">
        <v>1</v>
      </c>
      <c r="Z21" t="n">
        <v>10</v>
      </c>
      <c r="AA21" t="n">
        <v>267.1459144175904</v>
      </c>
      <c r="AB21" t="n">
        <v>365.5208257521032</v>
      </c>
      <c r="AC21" t="n">
        <v>330.6360311540226</v>
      </c>
      <c r="AD21" t="n">
        <v>267145.9144175904</v>
      </c>
      <c r="AE21" t="n">
        <v>365520.8257521032</v>
      </c>
      <c r="AF21" t="n">
        <v>4.703371736352287e-06</v>
      </c>
      <c r="AG21" t="n">
        <v>6.163194444444446</v>
      </c>
      <c r="AH21" t="n">
        <v>330636.0311540227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4.6962</v>
      </c>
      <c r="E22" t="n">
        <v>21.29</v>
      </c>
      <c r="F22" t="n">
        <v>17.98</v>
      </c>
      <c r="G22" t="n">
        <v>43.16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23</v>
      </c>
      <c r="N22" t="n">
        <v>35.75</v>
      </c>
      <c r="O22" t="n">
        <v>22951.43</v>
      </c>
      <c r="P22" t="n">
        <v>199.67</v>
      </c>
      <c r="Q22" t="n">
        <v>1319.17</v>
      </c>
      <c r="R22" t="n">
        <v>83.76000000000001</v>
      </c>
      <c r="S22" t="n">
        <v>59.92</v>
      </c>
      <c r="T22" t="n">
        <v>11761.87</v>
      </c>
      <c r="U22" t="n">
        <v>0.72</v>
      </c>
      <c r="V22" t="n">
        <v>0.9399999999999999</v>
      </c>
      <c r="W22" t="n">
        <v>0.2</v>
      </c>
      <c r="X22" t="n">
        <v>0.71</v>
      </c>
      <c r="Y22" t="n">
        <v>1</v>
      </c>
      <c r="Z22" t="n">
        <v>10</v>
      </c>
      <c r="AA22" t="n">
        <v>266.8000494073945</v>
      </c>
      <c r="AB22" t="n">
        <v>365.0475979866657</v>
      </c>
      <c r="AC22" t="n">
        <v>330.2079675823392</v>
      </c>
      <c r="AD22" t="n">
        <v>266800.0494073944</v>
      </c>
      <c r="AE22" t="n">
        <v>365047.5979866657</v>
      </c>
      <c r="AF22" t="n">
        <v>4.703672213688028e-06</v>
      </c>
      <c r="AG22" t="n">
        <v>6.160300925925926</v>
      </c>
      <c r="AH22" t="n">
        <v>330207.9675823392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4.7105</v>
      </c>
      <c r="E23" t="n">
        <v>21.23</v>
      </c>
      <c r="F23" t="n">
        <v>17.96</v>
      </c>
      <c r="G23" t="n">
        <v>44.89</v>
      </c>
      <c r="H23" t="n">
        <v>0.6</v>
      </c>
      <c r="I23" t="n">
        <v>24</v>
      </c>
      <c r="J23" t="n">
        <v>184.57</v>
      </c>
      <c r="K23" t="n">
        <v>52.44</v>
      </c>
      <c r="L23" t="n">
        <v>6.25</v>
      </c>
      <c r="M23" t="n">
        <v>22</v>
      </c>
      <c r="N23" t="n">
        <v>35.88</v>
      </c>
      <c r="O23" t="n">
        <v>22997.88</v>
      </c>
      <c r="P23" t="n">
        <v>197.51</v>
      </c>
      <c r="Q23" t="n">
        <v>1319.15</v>
      </c>
      <c r="R23" t="n">
        <v>82.8</v>
      </c>
      <c r="S23" t="n">
        <v>59.92</v>
      </c>
      <c r="T23" t="n">
        <v>11282.7</v>
      </c>
      <c r="U23" t="n">
        <v>0.72</v>
      </c>
      <c r="V23" t="n">
        <v>0.95</v>
      </c>
      <c r="W23" t="n">
        <v>0.2</v>
      </c>
      <c r="X23" t="n">
        <v>0.68</v>
      </c>
      <c r="Y23" t="n">
        <v>1</v>
      </c>
      <c r="Z23" t="n">
        <v>10</v>
      </c>
      <c r="AA23" t="n">
        <v>265.204202481401</v>
      </c>
      <c r="AB23" t="n">
        <v>362.864089818724</v>
      </c>
      <c r="AC23" t="n">
        <v>328.2328503693729</v>
      </c>
      <c r="AD23" t="n">
        <v>265204.202481401</v>
      </c>
      <c r="AE23" t="n">
        <v>362864.089818724</v>
      </c>
      <c r="AF23" t="n">
        <v>4.717994966691678e-06</v>
      </c>
      <c r="AG23" t="n">
        <v>6.142939814814816</v>
      </c>
      <c r="AH23" t="n">
        <v>328232.8503693729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4.7281</v>
      </c>
      <c r="E24" t="n">
        <v>21.15</v>
      </c>
      <c r="F24" t="n">
        <v>17.91</v>
      </c>
      <c r="G24" t="n">
        <v>46.73</v>
      </c>
      <c r="H24" t="n">
        <v>0.62</v>
      </c>
      <c r="I24" t="n">
        <v>23</v>
      </c>
      <c r="J24" t="n">
        <v>184.95</v>
      </c>
      <c r="K24" t="n">
        <v>52.44</v>
      </c>
      <c r="L24" t="n">
        <v>6.5</v>
      </c>
      <c r="M24" t="n">
        <v>21</v>
      </c>
      <c r="N24" t="n">
        <v>36.01</v>
      </c>
      <c r="O24" t="n">
        <v>23044.38</v>
      </c>
      <c r="P24" t="n">
        <v>194.57</v>
      </c>
      <c r="Q24" t="n">
        <v>1319.16</v>
      </c>
      <c r="R24" t="n">
        <v>81.42</v>
      </c>
      <c r="S24" t="n">
        <v>59.92</v>
      </c>
      <c r="T24" t="n">
        <v>10599.74</v>
      </c>
      <c r="U24" t="n">
        <v>0.74</v>
      </c>
      <c r="V24" t="n">
        <v>0.95</v>
      </c>
      <c r="W24" t="n">
        <v>0.2</v>
      </c>
      <c r="X24" t="n">
        <v>0.63</v>
      </c>
      <c r="Y24" t="n">
        <v>1</v>
      </c>
      <c r="Z24" t="n">
        <v>10</v>
      </c>
      <c r="AA24" t="n">
        <v>263.0502439347581</v>
      </c>
      <c r="AB24" t="n">
        <v>359.9169487092627</v>
      </c>
      <c r="AC24" t="n">
        <v>325.56698027106</v>
      </c>
      <c r="AD24" t="n">
        <v>263050.2439347581</v>
      </c>
      <c r="AE24" t="n">
        <v>359916.9487092627</v>
      </c>
      <c r="AF24" t="n">
        <v>4.735622970388478e-06</v>
      </c>
      <c r="AG24" t="n">
        <v>6.119791666666667</v>
      </c>
      <c r="AH24" t="n">
        <v>325566.98027106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4.7432</v>
      </c>
      <c r="E25" t="n">
        <v>21.08</v>
      </c>
      <c r="F25" t="n">
        <v>17.88</v>
      </c>
      <c r="G25" t="n">
        <v>48.76</v>
      </c>
      <c r="H25" t="n">
        <v>0.65</v>
      </c>
      <c r="I25" t="n">
        <v>22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192.34</v>
      </c>
      <c r="Q25" t="n">
        <v>1319.15</v>
      </c>
      <c r="R25" t="n">
        <v>80.3</v>
      </c>
      <c r="S25" t="n">
        <v>59.92</v>
      </c>
      <c r="T25" t="n">
        <v>10046.12</v>
      </c>
      <c r="U25" t="n">
        <v>0.75</v>
      </c>
      <c r="V25" t="n">
        <v>0.95</v>
      </c>
      <c r="W25" t="n">
        <v>0.2</v>
      </c>
      <c r="X25" t="n">
        <v>0.6</v>
      </c>
      <c r="Y25" t="n">
        <v>1</v>
      </c>
      <c r="Z25" t="n">
        <v>10</v>
      </c>
      <c r="AA25" t="n">
        <v>261.3939968349989</v>
      </c>
      <c r="AB25" t="n">
        <v>357.6507983589069</v>
      </c>
      <c r="AC25" t="n">
        <v>323.5171081295802</v>
      </c>
      <c r="AD25" t="n">
        <v>261393.9968349988</v>
      </c>
      <c r="AE25" t="n">
        <v>357650.7983589069</v>
      </c>
      <c r="AF25" t="n">
        <v>4.750746996287436e-06</v>
      </c>
      <c r="AG25" t="n">
        <v>6.099537037037037</v>
      </c>
      <c r="AH25" t="n">
        <v>323517.1081295802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4.7578</v>
      </c>
      <c r="E26" t="n">
        <v>21.02</v>
      </c>
      <c r="F26" t="n">
        <v>17.85</v>
      </c>
      <c r="G26" t="n">
        <v>51</v>
      </c>
      <c r="H26" t="n">
        <v>0.67</v>
      </c>
      <c r="I26" t="n">
        <v>21</v>
      </c>
      <c r="J26" t="n">
        <v>185.7</v>
      </c>
      <c r="K26" t="n">
        <v>52.44</v>
      </c>
      <c r="L26" t="n">
        <v>7</v>
      </c>
      <c r="M26" t="n">
        <v>19</v>
      </c>
      <c r="N26" t="n">
        <v>36.26</v>
      </c>
      <c r="O26" t="n">
        <v>23137.49</v>
      </c>
      <c r="P26" t="n">
        <v>190.11</v>
      </c>
      <c r="Q26" t="n">
        <v>1319.1</v>
      </c>
      <c r="R26" t="n">
        <v>79.33</v>
      </c>
      <c r="S26" t="n">
        <v>59.92</v>
      </c>
      <c r="T26" t="n">
        <v>9566.950000000001</v>
      </c>
      <c r="U26" t="n">
        <v>0.76</v>
      </c>
      <c r="V26" t="n">
        <v>0.95</v>
      </c>
      <c r="W26" t="n">
        <v>0.2</v>
      </c>
      <c r="X26" t="n">
        <v>0.57</v>
      </c>
      <c r="Y26" t="n">
        <v>1</v>
      </c>
      <c r="Z26" t="n">
        <v>10</v>
      </c>
      <c r="AA26" t="n">
        <v>259.762754324245</v>
      </c>
      <c r="AB26" t="n">
        <v>355.4188603903531</v>
      </c>
      <c r="AC26" t="n">
        <v>321.4981831882006</v>
      </c>
      <c r="AD26" t="n">
        <v>259762.754324245</v>
      </c>
      <c r="AE26" t="n">
        <v>355418.8603903531</v>
      </c>
      <c r="AF26" t="n">
        <v>4.765370226626826e-06</v>
      </c>
      <c r="AG26" t="n">
        <v>6.082175925925926</v>
      </c>
      <c r="AH26" t="n">
        <v>321498.1831882006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4.7766</v>
      </c>
      <c r="E27" t="n">
        <v>20.94</v>
      </c>
      <c r="F27" t="n">
        <v>17.8</v>
      </c>
      <c r="G27" t="n">
        <v>53.41</v>
      </c>
      <c r="H27" t="n">
        <v>0.6899999999999999</v>
      </c>
      <c r="I27" t="n">
        <v>20</v>
      </c>
      <c r="J27" t="n">
        <v>186.08</v>
      </c>
      <c r="K27" t="n">
        <v>52.44</v>
      </c>
      <c r="L27" t="n">
        <v>7.25</v>
      </c>
      <c r="M27" t="n">
        <v>18</v>
      </c>
      <c r="N27" t="n">
        <v>36.39</v>
      </c>
      <c r="O27" t="n">
        <v>23184.11</v>
      </c>
      <c r="P27" t="n">
        <v>186.7</v>
      </c>
      <c r="Q27" t="n">
        <v>1319.08</v>
      </c>
      <c r="R27" t="n">
        <v>77.76000000000001</v>
      </c>
      <c r="S27" t="n">
        <v>59.92</v>
      </c>
      <c r="T27" t="n">
        <v>8784.26</v>
      </c>
      <c r="U27" t="n">
        <v>0.77</v>
      </c>
      <c r="V27" t="n">
        <v>0.95</v>
      </c>
      <c r="W27" t="n">
        <v>0.2</v>
      </c>
      <c r="X27" t="n">
        <v>0.53</v>
      </c>
      <c r="Y27" t="n">
        <v>1</v>
      </c>
      <c r="Z27" t="n">
        <v>10</v>
      </c>
      <c r="AA27" t="n">
        <v>257.3780806627393</v>
      </c>
      <c r="AB27" t="n">
        <v>352.1560446821373</v>
      </c>
      <c r="AC27" t="n">
        <v>318.5467660318923</v>
      </c>
      <c r="AD27" t="n">
        <v>257378.0806627393</v>
      </c>
      <c r="AE27" t="n">
        <v>352156.0446821374</v>
      </c>
      <c r="AF27" t="n">
        <v>4.784200139666589e-06</v>
      </c>
      <c r="AG27" t="n">
        <v>6.059027777777779</v>
      </c>
      <c r="AH27" t="n">
        <v>318546.7660318923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4.7876</v>
      </c>
      <c r="E28" t="n">
        <v>20.89</v>
      </c>
      <c r="F28" t="n">
        <v>17.79</v>
      </c>
      <c r="G28" t="n">
        <v>56.18</v>
      </c>
      <c r="H28" t="n">
        <v>0.71</v>
      </c>
      <c r="I28" t="n">
        <v>19</v>
      </c>
      <c r="J28" t="n">
        <v>186.46</v>
      </c>
      <c r="K28" t="n">
        <v>52.44</v>
      </c>
      <c r="L28" t="n">
        <v>7.5</v>
      </c>
      <c r="M28" t="n">
        <v>17</v>
      </c>
      <c r="N28" t="n">
        <v>36.52</v>
      </c>
      <c r="O28" t="n">
        <v>23230.78</v>
      </c>
      <c r="P28" t="n">
        <v>184.89</v>
      </c>
      <c r="Q28" t="n">
        <v>1319.12</v>
      </c>
      <c r="R28" t="n">
        <v>77.25</v>
      </c>
      <c r="S28" t="n">
        <v>59.92</v>
      </c>
      <c r="T28" t="n">
        <v>8534.790000000001</v>
      </c>
      <c r="U28" t="n">
        <v>0.78</v>
      </c>
      <c r="V28" t="n">
        <v>0.96</v>
      </c>
      <c r="W28" t="n">
        <v>0.2</v>
      </c>
      <c r="X28" t="n">
        <v>0.51</v>
      </c>
      <c r="Y28" t="n">
        <v>1</v>
      </c>
      <c r="Z28" t="n">
        <v>10</v>
      </c>
      <c r="AA28" t="n">
        <v>256.1292961335694</v>
      </c>
      <c r="AB28" t="n">
        <v>350.4474025968428</v>
      </c>
      <c r="AC28" t="n">
        <v>317.0011943491235</v>
      </c>
      <c r="AD28" t="n">
        <v>256129.2961335694</v>
      </c>
      <c r="AE28" t="n">
        <v>350447.4025968428</v>
      </c>
      <c r="AF28" t="n">
        <v>4.795217641977089e-06</v>
      </c>
      <c r="AG28" t="n">
        <v>6.044560185185186</v>
      </c>
      <c r="AH28" t="n">
        <v>317001.1943491235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4.8242</v>
      </c>
      <c r="E29" t="n">
        <v>20.73</v>
      </c>
      <c r="F29" t="n">
        <v>17.67</v>
      </c>
      <c r="G29" t="n">
        <v>58.89</v>
      </c>
      <c r="H29" t="n">
        <v>0.74</v>
      </c>
      <c r="I29" t="n">
        <v>18</v>
      </c>
      <c r="J29" t="n">
        <v>186.84</v>
      </c>
      <c r="K29" t="n">
        <v>52.44</v>
      </c>
      <c r="L29" t="n">
        <v>7.75</v>
      </c>
      <c r="M29" t="n">
        <v>16</v>
      </c>
      <c r="N29" t="n">
        <v>36.65</v>
      </c>
      <c r="O29" t="n">
        <v>23277.49</v>
      </c>
      <c r="P29" t="n">
        <v>181.15</v>
      </c>
      <c r="Q29" t="n">
        <v>1319.08</v>
      </c>
      <c r="R29" t="n">
        <v>73.40000000000001</v>
      </c>
      <c r="S29" t="n">
        <v>59.92</v>
      </c>
      <c r="T29" t="n">
        <v>6615.41</v>
      </c>
      <c r="U29" t="n">
        <v>0.82</v>
      </c>
      <c r="V29" t="n">
        <v>0.96</v>
      </c>
      <c r="W29" t="n">
        <v>0.18</v>
      </c>
      <c r="X29" t="n">
        <v>0.39</v>
      </c>
      <c r="Y29" t="n">
        <v>1</v>
      </c>
      <c r="Z29" t="n">
        <v>10</v>
      </c>
      <c r="AA29" t="n">
        <v>252.7911383199288</v>
      </c>
      <c r="AB29" t="n">
        <v>345.8799878070932</v>
      </c>
      <c r="AC29" t="n">
        <v>312.8696872164991</v>
      </c>
      <c r="AD29" t="n">
        <v>252791.1383199288</v>
      </c>
      <c r="AE29" t="n">
        <v>345879.9878070932</v>
      </c>
      <c r="AF29" t="n">
        <v>4.831875876937479e-06</v>
      </c>
      <c r="AG29" t="n">
        <v>5.998263888888889</v>
      </c>
      <c r="AH29" t="n">
        <v>312869.6872164991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4.7922</v>
      </c>
      <c r="E30" t="n">
        <v>20.87</v>
      </c>
      <c r="F30" t="n">
        <v>17.81</v>
      </c>
      <c r="G30" t="n">
        <v>59.36</v>
      </c>
      <c r="H30" t="n">
        <v>0.76</v>
      </c>
      <c r="I30" t="n">
        <v>18</v>
      </c>
      <c r="J30" t="n">
        <v>187.22</v>
      </c>
      <c r="K30" t="n">
        <v>52.44</v>
      </c>
      <c r="L30" t="n">
        <v>8</v>
      </c>
      <c r="M30" t="n">
        <v>16</v>
      </c>
      <c r="N30" t="n">
        <v>36.78</v>
      </c>
      <c r="O30" t="n">
        <v>23324.24</v>
      </c>
      <c r="P30" t="n">
        <v>181.07</v>
      </c>
      <c r="Q30" t="n">
        <v>1319.16</v>
      </c>
      <c r="R30" t="n">
        <v>78.15000000000001</v>
      </c>
      <c r="S30" t="n">
        <v>59.92</v>
      </c>
      <c r="T30" t="n">
        <v>8989.870000000001</v>
      </c>
      <c r="U30" t="n">
        <v>0.77</v>
      </c>
      <c r="V30" t="n">
        <v>0.95</v>
      </c>
      <c r="W30" t="n">
        <v>0.19</v>
      </c>
      <c r="X30" t="n">
        <v>0.53</v>
      </c>
      <c r="Y30" t="n">
        <v>1</v>
      </c>
      <c r="Z30" t="n">
        <v>10</v>
      </c>
      <c r="AA30" t="n">
        <v>254.1183382289609</v>
      </c>
      <c r="AB30" t="n">
        <v>347.6959212745573</v>
      </c>
      <c r="AC30" t="n">
        <v>314.5123105425078</v>
      </c>
      <c r="AD30" t="n">
        <v>254118.3382289608</v>
      </c>
      <c r="AE30" t="n">
        <v>347695.9212745574</v>
      </c>
      <c r="AF30" t="n">
        <v>4.799824961125117e-06</v>
      </c>
      <c r="AG30" t="n">
        <v>6.038773148148149</v>
      </c>
      <c r="AH30" t="n">
        <v>314512.3105425078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4.8117</v>
      </c>
      <c r="E31" t="n">
        <v>20.78</v>
      </c>
      <c r="F31" t="n">
        <v>17.76</v>
      </c>
      <c r="G31" t="n">
        <v>62.67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13</v>
      </c>
      <c r="N31" t="n">
        <v>36.9</v>
      </c>
      <c r="O31" t="n">
        <v>23371.04</v>
      </c>
      <c r="P31" t="n">
        <v>178.17</v>
      </c>
      <c r="Q31" t="n">
        <v>1319.09</v>
      </c>
      <c r="R31" t="n">
        <v>76.31</v>
      </c>
      <c r="S31" t="n">
        <v>59.92</v>
      </c>
      <c r="T31" t="n">
        <v>8074.07</v>
      </c>
      <c r="U31" t="n">
        <v>0.79</v>
      </c>
      <c r="V31" t="n">
        <v>0.96</v>
      </c>
      <c r="W31" t="n">
        <v>0.19</v>
      </c>
      <c r="X31" t="n">
        <v>0.48</v>
      </c>
      <c r="Y31" t="n">
        <v>1</v>
      </c>
      <c r="Z31" t="n">
        <v>10</v>
      </c>
      <c r="AA31" t="n">
        <v>252.0102266609086</v>
      </c>
      <c r="AB31" t="n">
        <v>344.8115100238311</v>
      </c>
      <c r="AC31" t="n">
        <v>311.9031834532533</v>
      </c>
      <c r="AD31" t="n">
        <v>252010.2266609085</v>
      </c>
      <c r="AE31" t="n">
        <v>344811.5100238311</v>
      </c>
      <c r="AF31" t="n">
        <v>4.819355987948274e-06</v>
      </c>
      <c r="AG31" t="n">
        <v>6.012731481481482</v>
      </c>
      <c r="AH31" t="n">
        <v>311903.1834532534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4.8302</v>
      </c>
      <c r="E32" t="n">
        <v>20.7</v>
      </c>
      <c r="F32" t="n">
        <v>17.71</v>
      </c>
      <c r="G32" t="n">
        <v>66.43000000000001</v>
      </c>
      <c r="H32" t="n">
        <v>0.8</v>
      </c>
      <c r="I32" t="n">
        <v>16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175.75</v>
      </c>
      <c r="Q32" t="n">
        <v>1319.16</v>
      </c>
      <c r="R32" t="n">
        <v>74.54000000000001</v>
      </c>
      <c r="S32" t="n">
        <v>59.92</v>
      </c>
      <c r="T32" t="n">
        <v>7194.12</v>
      </c>
      <c r="U32" t="n">
        <v>0.8</v>
      </c>
      <c r="V32" t="n">
        <v>0.96</v>
      </c>
      <c r="W32" t="n">
        <v>0.2</v>
      </c>
      <c r="X32" t="n">
        <v>0.44</v>
      </c>
      <c r="Y32" t="n">
        <v>1</v>
      </c>
      <c r="Z32" t="n">
        <v>10</v>
      </c>
      <c r="AA32" t="n">
        <v>250.0154093192812</v>
      </c>
      <c r="AB32" t="n">
        <v>342.082112931888</v>
      </c>
      <c r="AC32" t="n">
        <v>309.4342761890314</v>
      </c>
      <c r="AD32" t="n">
        <v>250015.4093192812</v>
      </c>
      <c r="AE32" t="n">
        <v>342082.112931888</v>
      </c>
      <c r="AF32" t="n">
        <v>4.837885423652296e-06</v>
      </c>
      <c r="AG32" t="n">
        <v>5.989583333333333</v>
      </c>
      <c r="AH32" t="n">
        <v>309434.2761890314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4.8289</v>
      </c>
      <c r="E33" t="n">
        <v>20.71</v>
      </c>
      <c r="F33" t="n">
        <v>17.72</v>
      </c>
      <c r="G33" t="n">
        <v>66.45</v>
      </c>
      <c r="H33" t="n">
        <v>0.82</v>
      </c>
      <c r="I33" t="n">
        <v>16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175.73</v>
      </c>
      <c r="Q33" t="n">
        <v>1319.13</v>
      </c>
      <c r="R33" t="n">
        <v>74.53</v>
      </c>
      <c r="S33" t="n">
        <v>59.92</v>
      </c>
      <c r="T33" t="n">
        <v>7192.01</v>
      </c>
      <c r="U33" t="n">
        <v>0.8</v>
      </c>
      <c r="V33" t="n">
        <v>0.96</v>
      </c>
      <c r="W33" t="n">
        <v>0.2</v>
      </c>
      <c r="X33" t="n">
        <v>0.44</v>
      </c>
      <c r="Y33" t="n">
        <v>1</v>
      </c>
      <c r="Z33" t="n">
        <v>10</v>
      </c>
      <c r="AA33" t="n">
        <v>250.0627283934772</v>
      </c>
      <c r="AB33" t="n">
        <v>342.146856976773</v>
      </c>
      <c r="AC33" t="n">
        <v>309.4928411531416</v>
      </c>
      <c r="AD33" t="n">
        <v>250062.7283934772</v>
      </c>
      <c r="AE33" t="n">
        <v>342146.856976773</v>
      </c>
      <c r="AF33" t="n">
        <v>4.836583355197419e-06</v>
      </c>
      <c r="AG33" t="n">
        <v>5.992476851851852</v>
      </c>
      <c r="AH33" t="n">
        <v>309492.8411531416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4.8286</v>
      </c>
      <c r="E34" t="n">
        <v>20.71</v>
      </c>
      <c r="F34" t="n">
        <v>17.72</v>
      </c>
      <c r="G34" t="n">
        <v>66.45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176.03</v>
      </c>
      <c r="Q34" t="n">
        <v>1319.08</v>
      </c>
      <c r="R34" t="n">
        <v>74.40000000000001</v>
      </c>
      <c r="S34" t="n">
        <v>59.92</v>
      </c>
      <c r="T34" t="n">
        <v>7127.22</v>
      </c>
      <c r="U34" t="n">
        <v>0.8100000000000001</v>
      </c>
      <c r="V34" t="n">
        <v>0.96</v>
      </c>
      <c r="W34" t="n">
        <v>0.21</v>
      </c>
      <c r="X34" t="n">
        <v>0.44</v>
      </c>
      <c r="Y34" t="n">
        <v>1</v>
      </c>
      <c r="Z34" t="n">
        <v>10</v>
      </c>
      <c r="AA34" t="n">
        <v>250.2209755147021</v>
      </c>
      <c r="AB34" t="n">
        <v>342.3633776694031</v>
      </c>
      <c r="AC34" t="n">
        <v>309.6886974147558</v>
      </c>
      <c r="AD34" t="n">
        <v>250220.9755147021</v>
      </c>
      <c r="AE34" t="n">
        <v>342363.3776694031</v>
      </c>
      <c r="AF34" t="n">
        <v>4.836282877861678e-06</v>
      </c>
      <c r="AG34" t="n">
        <v>5.992476851851852</v>
      </c>
      <c r="AH34" t="n">
        <v>309688.6974147558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2.5459</v>
      </c>
      <c r="E2" t="n">
        <v>39.28</v>
      </c>
      <c r="F2" t="n">
        <v>25.31</v>
      </c>
      <c r="G2" t="n">
        <v>5.64</v>
      </c>
      <c r="H2" t="n">
        <v>0.08</v>
      </c>
      <c r="I2" t="n">
        <v>269</v>
      </c>
      <c r="J2" t="n">
        <v>213.37</v>
      </c>
      <c r="K2" t="n">
        <v>56.13</v>
      </c>
      <c r="L2" t="n">
        <v>1</v>
      </c>
      <c r="M2" t="n">
        <v>267</v>
      </c>
      <c r="N2" t="n">
        <v>46.25</v>
      </c>
      <c r="O2" t="n">
        <v>26550.29</v>
      </c>
      <c r="P2" t="n">
        <v>369.91</v>
      </c>
      <c r="Q2" t="n">
        <v>1319.62</v>
      </c>
      <c r="R2" t="n">
        <v>323.4</v>
      </c>
      <c r="S2" t="n">
        <v>59.92</v>
      </c>
      <c r="T2" t="n">
        <v>130360.08</v>
      </c>
      <c r="U2" t="n">
        <v>0.19</v>
      </c>
      <c r="V2" t="n">
        <v>0.67</v>
      </c>
      <c r="W2" t="n">
        <v>0.59</v>
      </c>
      <c r="X2" t="n">
        <v>8.02</v>
      </c>
      <c r="Y2" t="n">
        <v>1</v>
      </c>
      <c r="Z2" t="n">
        <v>10</v>
      </c>
      <c r="AA2" t="n">
        <v>695.396939624132</v>
      </c>
      <c r="AB2" t="n">
        <v>951.4727715415171</v>
      </c>
      <c r="AC2" t="n">
        <v>860.665545626016</v>
      </c>
      <c r="AD2" t="n">
        <v>695396.939624132</v>
      </c>
      <c r="AE2" t="n">
        <v>951472.7715415171</v>
      </c>
      <c r="AF2" t="n">
        <v>2.406338873783184e-06</v>
      </c>
      <c r="AG2" t="n">
        <v>11.36574074074074</v>
      </c>
      <c r="AH2" t="n">
        <v>860665.545626016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2.9618</v>
      </c>
      <c r="E3" t="n">
        <v>33.76</v>
      </c>
      <c r="F3" t="n">
        <v>22.96</v>
      </c>
      <c r="G3" t="n">
        <v>7.1</v>
      </c>
      <c r="H3" t="n">
        <v>0.1</v>
      </c>
      <c r="I3" t="n">
        <v>194</v>
      </c>
      <c r="J3" t="n">
        <v>213.78</v>
      </c>
      <c r="K3" t="n">
        <v>56.13</v>
      </c>
      <c r="L3" t="n">
        <v>1.25</v>
      </c>
      <c r="M3" t="n">
        <v>192</v>
      </c>
      <c r="N3" t="n">
        <v>46.4</v>
      </c>
      <c r="O3" t="n">
        <v>26600.32</v>
      </c>
      <c r="P3" t="n">
        <v>333.91</v>
      </c>
      <c r="Q3" t="n">
        <v>1319.42</v>
      </c>
      <c r="R3" t="n">
        <v>246.46</v>
      </c>
      <c r="S3" t="n">
        <v>59.92</v>
      </c>
      <c r="T3" t="n">
        <v>92262.69</v>
      </c>
      <c r="U3" t="n">
        <v>0.24</v>
      </c>
      <c r="V3" t="n">
        <v>0.74</v>
      </c>
      <c r="W3" t="n">
        <v>0.47</v>
      </c>
      <c r="X3" t="n">
        <v>5.68</v>
      </c>
      <c r="Y3" t="n">
        <v>1</v>
      </c>
      <c r="Z3" t="n">
        <v>10</v>
      </c>
      <c r="AA3" t="n">
        <v>553.3553730204239</v>
      </c>
      <c r="AB3" t="n">
        <v>757.1252336826678</v>
      </c>
      <c r="AC3" t="n">
        <v>684.8662640119328</v>
      </c>
      <c r="AD3" t="n">
        <v>553355.3730204239</v>
      </c>
      <c r="AE3" t="n">
        <v>757125.2336826678</v>
      </c>
      <c r="AF3" t="n">
        <v>2.799440070847651e-06</v>
      </c>
      <c r="AG3" t="n">
        <v>9.768518518518517</v>
      </c>
      <c r="AH3" t="n">
        <v>684866.2640119328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3.2537</v>
      </c>
      <c r="E4" t="n">
        <v>30.73</v>
      </c>
      <c r="F4" t="n">
        <v>21.7</v>
      </c>
      <c r="G4" t="n">
        <v>8.57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314.21</v>
      </c>
      <c r="Q4" t="n">
        <v>1319.39</v>
      </c>
      <c r="R4" t="n">
        <v>204.76</v>
      </c>
      <c r="S4" t="n">
        <v>59.92</v>
      </c>
      <c r="T4" t="n">
        <v>71622.56</v>
      </c>
      <c r="U4" t="n">
        <v>0.29</v>
      </c>
      <c r="V4" t="n">
        <v>0.78</v>
      </c>
      <c r="W4" t="n">
        <v>0.42</v>
      </c>
      <c r="X4" t="n">
        <v>4.42</v>
      </c>
      <c r="Y4" t="n">
        <v>1</v>
      </c>
      <c r="Z4" t="n">
        <v>10</v>
      </c>
      <c r="AA4" t="n">
        <v>488.7691535037254</v>
      </c>
      <c r="AB4" t="n">
        <v>668.7555187970123</v>
      </c>
      <c r="AC4" t="n">
        <v>604.9304306872904</v>
      </c>
      <c r="AD4" t="n">
        <v>488769.1535037254</v>
      </c>
      <c r="AE4" t="n">
        <v>668755.5187970123</v>
      </c>
      <c r="AF4" t="n">
        <v>3.07533869893882e-06</v>
      </c>
      <c r="AG4" t="n">
        <v>8.891782407407408</v>
      </c>
      <c r="AH4" t="n">
        <v>604930.4306872904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3.4766</v>
      </c>
      <c r="E5" t="n">
        <v>28.76</v>
      </c>
      <c r="F5" t="n">
        <v>20.87</v>
      </c>
      <c r="G5" t="n">
        <v>10.02</v>
      </c>
      <c r="H5" t="n">
        <v>0.14</v>
      </c>
      <c r="I5" t="n">
        <v>125</v>
      </c>
      <c r="J5" t="n">
        <v>214.59</v>
      </c>
      <c r="K5" t="n">
        <v>56.13</v>
      </c>
      <c r="L5" t="n">
        <v>1.75</v>
      </c>
      <c r="M5" t="n">
        <v>123</v>
      </c>
      <c r="N5" t="n">
        <v>46.72</v>
      </c>
      <c r="O5" t="n">
        <v>26700.55</v>
      </c>
      <c r="P5" t="n">
        <v>300.85</v>
      </c>
      <c r="Q5" t="n">
        <v>1319.34</v>
      </c>
      <c r="R5" t="n">
        <v>178.11</v>
      </c>
      <c r="S5" t="n">
        <v>59.92</v>
      </c>
      <c r="T5" t="n">
        <v>58434.19</v>
      </c>
      <c r="U5" t="n">
        <v>0.34</v>
      </c>
      <c r="V5" t="n">
        <v>0.8100000000000001</v>
      </c>
      <c r="W5" t="n">
        <v>0.36</v>
      </c>
      <c r="X5" t="n">
        <v>3.59</v>
      </c>
      <c r="Y5" t="n">
        <v>1</v>
      </c>
      <c r="Z5" t="n">
        <v>10</v>
      </c>
      <c r="AA5" t="n">
        <v>444.1579568623621</v>
      </c>
      <c r="AB5" t="n">
        <v>607.7165114452054</v>
      </c>
      <c r="AC5" t="n">
        <v>549.7169005283549</v>
      </c>
      <c r="AD5" t="n">
        <v>444157.9568623621</v>
      </c>
      <c r="AE5" t="n">
        <v>607716.5114452053</v>
      </c>
      <c r="AF5" t="n">
        <v>3.286019768488399e-06</v>
      </c>
      <c r="AG5" t="n">
        <v>8.32175925925926</v>
      </c>
      <c r="AH5" t="n">
        <v>549716.9005283549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3.6492</v>
      </c>
      <c r="E6" t="n">
        <v>27.4</v>
      </c>
      <c r="F6" t="n">
        <v>20.32</v>
      </c>
      <c r="G6" t="n">
        <v>11.5</v>
      </c>
      <c r="H6" t="n">
        <v>0.17</v>
      </c>
      <c r="I6" t="n">
        <v>106</v>
      </c>
      <c r="J6" t="n">
        <v>215</v>
      </c>
      <c r="K6" t="n">
        <v>56.13</v>
      </c>
      <c r="L6" t="n">
        <v>2</v>
      </c>
      <c r="M6" t="n">
        <v>104</v>
      </c>
      <c r="N6" t="n">
        <v>46.87</v>
      </c>
      <c r="O6" t="n">
        <v>26750.75</v>
      </c>
      <c r="P6" t="n">
        <v>291.42</v>
      </c>
      <c r="Q6" t="n">
        <v>1319.18</v>
      </c>
      <c r="R6" t="n">
        <v>159.68</v>
      </c>
      <c r="S6" t="n">
        <v>59.92</v>
      </c>
      <c r="T6" t="n">
        <v>49313.99</v>
      </c>
      <c r="U6" t="n">
        <v>0.38</v>
      </c>
      <c r="V6" t="n">
        <v>0.84</v>
      </c>
      <c r="W6" t="n">
        <v>0.33</v>
      </c>
      <c r="X6" t="n">
        <v>3.04</v>
      </c>
      <c r="Y6" t="n">
        <v>1</v>
      </c>
      <c r="Z6" t="n">
        <v>10</v>
      </c>
      <c r="AA6" t="n">
        <v>422.6524594571</v>
      </c>
      <c r="AB6" t="n">
        <v>578.2917411397399</v>
      </c>
      <c r="AC6" t="n">
        <v>523.1003890029186</v>
      </c>
      <c r="AD6" t="n">
        <v>422652.4594571</v>
      </c>
      <c r="AE6" t="n">
        <v>578291.7411397399</v>
      </c>
      <c r="AF6" t="n">
        <v>3.449158183043165e-06</v>
      </c>
      <c r="AG6" t="n">
        <v>7.92824074074074</v>
      </c>
      <c r="AH6" t="n">
        <v>523100.3890029187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3.788</v>
      </c>
      <c r="E7" t="n">
        <v>26.4</v>
      </c>
      <c r="F7" t="n">
        <v>19.9</v>
      </c>
      <c r="G7" t="n">
        <v>12.98</v>
      </c>
      <c r="H7" t="n">
        <v>0.19</v>
      </c>
      <c r="I7" t="n">
        <v>92</v>
      </c>
      <c r="J7" t="n">
        <v>215.41</v>
      </c>
      <c r="K7" t="n">
        <v>56.13</v>
      </c>
      <c r="L7" t="n">
        <v>2.25</v>
      </c>
      <c r="M7" t="n">
        <v>90</v>
      </c>
      <c r="N7" t="n">
        <v>47.03</v>
      </c>
      <c r="O7" t="n">
        <v>26801</v>
      </c>
      <c r="P7" t="n">
        <v>284.18</v>
      </c>
      <c r="Q7" t="n">
        <v>1319.21</v>
      </c>
      <c r="R7" t="n">
        <v>146.17</v>
      </c>
      <c r="S7" t="n">
        <v>59.92</v>
      </c>
      <c r="T7" t="n">
        <v>42632.13</v>
      </c>
      <c r="U7" t="n">
        <v>0.41</v>
      </c>
      <c r="V7" t="n">
        <v>0.85</v>
      </c>
      <c r="W7" t="n">
        <v>0.31</v>
      </c>
      <c r="X7" t="n">
        <v>2.62</v>
      </c>
      <c r="Y7" t="n">
        <v>1</v>
      </c>
      <c r="Z7" t="n">
        <v>10</v>
      </c>
      <c r="AA7" t="n">
        <v>394.9738197753334</v>
      </c>
      <c r="AB7" t="n">
        <v>540.4206052317447</v>
      </c>
      <c r="AC7" t="n">
        <v>488.8436211535095</v>
      </c>
      <c r="AD7" t="n">
        <v>394973.8197753334</v>
      </c>
      <c r="AE7" t="n">
        <v>540420.6052317447</v>
      </c>
      <c r="AF7" t="n">
        <v>3.580349445732628e-06</v>
      </c>
      <c r="AG7" t="n">
        <v>7.638888888888889</v>
      </c>
      <c r="AH7" t="n">
        <v>488843.6211535095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3.9079</v>
      </c>
      <c r="E8" t="n">
        <v>25.59</v>
      </c>
      <c r="F8" t="n">
        <v>19.56</v>
      </c>
      <c r="G8" t="n">
        <v>14.49</v>
      </c>
      <c r="H8" t="n">
        <v>0.21</v>
      </c>
      <c r="I8" t="n">
        <v>81</v>
      </c>
      <c r="J8" t="n">
        <v>215.82</v>
      </c>
      <c r="K8" t="n">
        <v>56.13</v>
      </c>
      <c r="L8" t="n">
        <v>2.5</v>
      </c>
      <c r="M8" t="n">
        <v>79</v>
      </c>
      <c r="N8" t="n">
        <v>47.19</v>
      </c>
      <c r="O8" t="n">
        <v>26851.31</v>
      </c>
      <c r="P8" t="n">
        <v>277.96</v>
      </c>
      <c r="Q8" t="n">
        <v>1319.12</v>
      </c>
      <c r="R8" t="n">
        <v>134.78</v>
      </c>
      <c r="S8" t="n">
        <v>59.92</v>
      </c>
      <c r="T8" t="n">
        <v>36992.24</v>
      </c>
      <c r="U8" t="n">
        <v>0.44</v>
      </c>
      <c r="V8" t="n">
        <v>0.87</v>
      </c>
      <c r="W8" t="n">
        <v>0.3</v>
      </c>
      <c r="X8" t="n">
        <v>2.28</v>
      </c>
      <c r="Y8" t="n">
        <v>1</v>
      </c>
      <c r="Z8" t="n">
        <v>10</v>
      </c>
      <c r="AA8" t="n">
        <v>382.4255875105803</v>
      </c>
      <c r="AB8" t="n">
        <v>523.2515602581725</v>
      </c>
      <c r="AC8" t="n">
        <v>473.3131657353088</v>
      </c>
      <c r="AD8" t="n">
        <v>382425.5875105803</v>
      </c>
      <c r="AE8" t="n">
        <v>523251.5602581725</v>
      </c>
      <c r="AF8" t="n">
        <v>3.693676768473743e-06</v>
      </c>
      <c r="AG8" t="n">
        <v>7.404513888888889</v>
      </c>
      <c r="AH8" t="n">
        <v>473313.1657353088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3.9949</v>
      </c>
      <c r="E9" t="n">
        <v>25.03</v>
      </c>
      <c r="F9" t="n">
        <v>19.34</v>
      </c>
      <c r="G9" t="n">
        <v>15.89</v>
      </c>
      <c r="H9" t="n">
        <v>0.23</v>
      </c>
      <c r="I9" t="n">
        <v>73</v>
      </c>
      <c r="J9" t="n">
        <v>216.22</v>
      </c>
      <c r="K9" t="n">
        <v>56.13</v>
      </c>
      <c r="L9" t="n">
        <v>2.75</v>
      </c>
      <c r="M9" t="n">
        <v>71</v>
      </c>
      <c r="N9" t="n">
        <v>47.35</v>
      </c>
      <c r="O9" t="n">
        <v>26901.66</v>
      </c>
      <c r="P9" t="n">
        <v>273.48</v>
      </c>
      <c r="Q9" t="n">
        <v>1319.21</v>
      </c>
      <c r="R9" t="n">
        <v>127.65</v>
      </c>
      <c r="S9" t="n">
        <v>59.92</v>
      </c>
      <c r="T9" t="n">
        <v>33465.27</v>
      </c>
      <c r="U9" t="n">
        <v>0.47</v>
      </c>
      <c r="V9" t="n">
        <v>0.88</v>
      </c>
      <c r="W9" t="n">
        <v>0.28</v>
      </c>
      <c r="X9" t="n">
        <v>2.06</v>
      </c>
      <c r="Y9" t="n">
        <v>1</v>
      </c>
      <c r="Z9" t="n">
        <v>10</v>
      </c>
      <c r="AA9" t="n">
        <v>361.7877804130837</v>
      </c>
      <c r="AB9" t="n">
        <v>495.0140021115867</v>
      </c>
      <c r="AC9" t="n">
        <v>447.7705605065715</v>
      </c>
      <c r="AD9" t="n">
        <v>361787.7804130837</v>
      </c>
      <c r="AE9" t="n">
        <v>495014.0021115867</v>
      </c>
      <c r="AF9" t="n">
        <v>3.77590760315662e-06</v>
      </c>
      <c r="AG9" t="n">
        <v>7.242476851851852</v>
      </c>
      <c r="AH9" t="n">
        <v>447770.5605065715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4.0808</v>
      </c>
      <c r="E10" t="n">
        <v>24.5</v>
      </c>
      <c r="F10" t="n">
        <v>19.11</v>
      </c>
      <c r="G10" t="n">
        <v>17.37</v>
      </c>
      <c r="H10" t="n">
        <v>0.25</v>
      </c>
      <c r="I10" t="n">
        <v>66</v>
      </c>
      <c r="J10" t="n">
        <v>216.63</v>
      </c>
      <c r="K10" t="n">
        <v>56.13</v>
      </c>
      <c r="L10" t="n">
        <v>3</v>
      </c>
      <c r="M10" t="n">
        <v>64</v>
      </c>
      <c r="N10" t="n">
        <v>47.51</v>
      </c>
      <c r="O10" t="n">
        <v>26952.08</v>
      </c>
      <c r="P10" t="n">
        <v>269</v>
      </c>
      <c r="Q10" t="n">
        <v>1319.16</v>
      </c>
      <c r="R10" t="n">
        <v>119.96</v>
      </c>
      <c r="S10" t="n">
        <v>59.92</v>
      </c>
      <c r="T10" t="n">
        <v>29654.97</v>
      </c>
      <c r="U10" t="n">
        <v>0.5</v>
      </c>
      <c r="V10" t="n">
        <v>0.89</v>
      </c>
      <c r="W10" t="n">
        <v>0.27</v>
      </c>
      <c r="X10" t="n">
        <v>1.83</v>
      </c>
      <c r="Y10" t="n">
        <v>1</v>
      </c>
      <c r="Z10" t="n">
        <v>10</v>
      </c>
      <c r="AA10" t="n">
        <v>353.7590987457793</v>
      </c>
      <c r="AB10" t="n">
        <v>484.0288056539438</v>
      </c>
      <c r="AC10" t="n">
        <v>437.8337757810261</v>
      </c>
      <c r="AD10" t="n">
        <v>353759.0987457794</v>
      </c>
      <c r="AE10" t="n">
        <v>484028.8056539439</v>
      </c>
      <c r="AF10" t="n">
        <v>3.857098737630863e-06</v>
      </c>
      <c r="AG10" t="n">
        <v>7.08912037037037</v>
      </c>
      <c r="AH10" t="n">
        <v>437833.7757810261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4.1577</v>
      </c>
      <c r="E11" t="n">
        <v>24.05</v>
      </c>
      <c r="F11" t="n">
        <v>18.91</v>
      </c>
      <c r="G11" t="n">
        <v>18.91</v>
      </c>
      <c r="H11" t="n">
        <v>0.27</v>
      </c>
      <c r="I11" t="n">
        <v>60</v>
      </c>
      <c r="J11" t="n">
        <v>217.04</v>
      </c>
      <c r="K11" t="n">
        <v>56.13</v>
      </c>
      <c r="L11" t="n">
        <v>3.25</v>
      </c>
      <c r="M11" t="n">
        <v>58</v>
      </c>
      <c r="N11" t="n">
        <v>47.66</v>
      </c>
      <c r="O11" t="n">
        <v>27002.55</v>
      </c>
      <c r="P11" t="n">
        <v>264.92</v>
      </c>
      <c r="Q11" t="n">
        <v>1319.15</v>
      </c>
      <c r="R11" t="n">
        <v>113.45</v>
      </c>
      <c r="S11" t="n">
        <v>59.92</v>
      </c>
      <c r="T11" t="n">
        <v>26428.02</v>
      </c>
      <c r="U11" t="n">
        <v>0.53</v>
      </c>
      <c r="V11" t="n">
        <v>0.9</v>
      </c>
      <c r="W11" t="n">
        <v>0.26</v>
      </c>
      <c r="X11" t="n">
        <v>1.63</v>
      </c>
      <c r="Y11" t="n">
        <v>1</v>
      </c>
      <c r="Z11" t="n">
        <v>10</v>
      </c>
      <c r="AA11" t="n">
        <v>346.6590229329332</v>
      </c>
      <c r="AB11" t="n">
        <v>474.3141686935699</v>
      </c>
      <c r="AC11" t="n">
        <v>429.0462901375715</v>
      </c>
      <c r="AD11" t="n">
        <v>346659.0229329332</v>
      </c>
      <c r="AE11" t="n">
        <v>474314.1686935698</v>
      </c>
      <c r="AF11" t="n">
        <v>3.929783234034464e-06</v>
      </c>
      <c r="AG11" t="n">
        <v>6.958912037037037</v>
      </c>
      <c r="AH11" t="n">
        <v>429046.2901375715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4.2648</v>
      </c>
      <c r="E12" t="n">
        <v>23.45</v>
      </c>
      <c r="F12" t="n">
        <v>18.55</v>
      </c>
      <c r="G12" t="n">
        <v>20.62</v>
      </c>
      <c r="H12" t="n">
        <v>0.29</v>
      </c>
      <c r="I12" t="n">
        <v>54</v>
      </c>
      <c r="J12" t="n">
        <v>217.45</v>
      </c>
      <c r="K12" t="n">
        <v>56.13</v>
      </c>
      <c r="L12" t="n">
        <v>3.5</v>
      </c>
      <c r="M12" t="n">
        <v>52</v>
      </c>
      <c r="N12" t="n">
        <v>47.82</v>
      </c>
      <c r="O12" t="n">
        <v>27053.07</v>
      </c>
      <c r="P12" t="n">
        <v>258.37</v>
      </c>
      <c r="Q12" t="n">
        <v>1319.09</v>
      </c>
      <c r="R12" t="n">
        <v>101.5</v>
      </c>
      <c r="S12" t="n">
        <v>59.92</v>
      </c>
      <c r="T12" t="n">
        <v>20486.84</v>
      </c>
      <c r="U12" t="n">
        <v>0.59</v>
      </c>
      <c r="V12" t="n">
        <v>0.92</v>
      </c>
      <c r="W12" t="n">
        <v>0.25</v>
      </c>
      <c r="X12" t="n">
        <v>1.28</v>
      </c>
      <c r="Y12" t="n">
        <v>1</v>
      </c>
      <c r="Z12" t="n">
        <v>10</v>
      </c>
      <c r="AA12" t="n">
        <v>336.7046258579328</v>
      </c>
      <c r="AB12" t="n">
        <v>460.6941234585494</v>
      </c>
      <c r="AC12" t="n">
        <v>416.7261229039279</v>
      </c>
      <c r="AD12" t="n">
        <v>336704.6258579328</v>
      </c>
      <c r="AE12" t="n">
        <v>460694.1234585494</v>
      </c>
      <c r="AF12" t="n">
        <v>4.031012227075109e-06</v>
      </c>
      <c r="AG12" t="n">
        <v>6.785300925925926</v>
      </c>
      <c r="AH12" t="n">
        <v>416726.1229039279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4.2465</v>
      </c>
      <c r="E13" t="n">
        <v>23.55</v>
      </c>
      <c r="F13" t="n">
        <v>18.78</v>
      </c>
      <c r="G13" t="n">
        <v>22.1</v>
      </c>
      <c r="H13" t="n">
        <v>0.31</v>
      </c>
      <c r="I13" t="n">
        <v>51</v>
      </c>
      <c r="J13" t="n">
        <v>217.86</v>
      </c>
      <c r="K13" t="n">
        <v>56.13</v>
      </c>
      <c r="L13" t="n">
        <v>3.75</v>
      </c>
      <c r="M13" t="n">
        <v>49</v>
      </c>
      <c r="N13" t="n">
        <v>47.98</v>
      </c>
      <c r="O13" t="n">
        <v>27103.65</v>
      </c>
      <c r="P13" t="n">
        <v>260.75</v>
      </c>
      <c r="Q13" t="n">
        <v>1319.25</v>
      </c>
      <c r="R13" t="n">
        <v>111.1</v>
      </c>
      <c r="S13" t="n">
        <v>59.92</v>
      </c>
      <c r="T13" t="n">
        <v>25300.62</v>
      </c>
      <c r="U13" t="n">
        <v>0.54</v>
      </c>
      <c r="V13" t="n">
        <v>0.9</v>
      </c>
      <c r="W13" t="n">
        <v>0.21</v>
      </c>
      <c r="X13" t="n">
        <v>1.5</v>
      </c>
      <c r="Y13" t="n">
        <v>1</v>
      </c>
      <c r="Z13" t="n">
        <v>10</v>
      </c>
      <c r="AA13" t="n">
        <v>339.5614058384804</v>
      </c>
      <c r="AB13" t="n">
        <v>464.6028958601725</v>
      </c>
      <c r="AC13" t="n">
        <v>420.2618475535367</v>
      </c>
      <c r="AD13" t="n">
        <v>339561.4058384804</v>
      </c>
      <c r="AE13" t="n">
        <v>464602.8958601725</v>
      </c>
      <c r="AF13" t="n">
        <v>4.01371539633147e-06</v>
      </c>
      <c r="AG13" t="n">
        <v>6.814236111111112</v>
      </c>
      <c r="AH13" t="n">
        <v>420261.8475535366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4.2769</v>
      </c>
      <c r="E14" t="n">
        <v>23.38</v>
      </c>
      <c r="F14" t="n">
        <v>18.74</v>
      </c>
      <c r="G14" t="n">
        <v>23.43</v>
      </c>
      <c r="H14" t="n">
        <v>0.33</v>
      </c>
      <c r="I14" t="n">
        <v>48</v>
      </c>
      <c r="J14" t="n">
        <v>218.27</v>
      </c>
      <c r="K14" t="n">
        <v>56.13</v>
      </c>
      <c r="L14" t="n">
        <v>4</v>
      </c>
      <c r="M14" t="n">
        <v>46</v>
      </c>
      <c r="N14" t="n">
        <v>48.15</v>
      </c>
      <c r="O14" t="n">
        <v>27154.29</v>
      </c>
      <c r="P14" t="n">
        <v>259.05</v>
      </c>
      <c r="Q14" t="n">
        <v>1319.17</v>
      </c>
      <c r="R14" t="n">
        <v>108.83</v>
      </c>
      <c r="S14" t="n">
        <v>59.92</v>
      </c>
      <c r="T14" t="n">
        <v>24180.53</v>
      </c>
      <c r="U14" t="n">
        <v>0.55</v>
      </c>
      <c r="V14" t="n">
        <v>0.91</v>
      </c>
      <c r="W14" t="n">
        <v>0.24</v>
      </c>
      <c r="X14" t="n">
        <v>1.46</v>
      </c>
      <c r="Y14" t="n">
        <v>1</v>
      </c>
      <c r="Z14" t="n">
        <v>10</v>
      </c>
      <c r="AA14" t="n">
        <v>337.0578119667297</v>
      </c>
      <c r="AB14" t="n">
        <v>461.1773682740769</v>
      </c>
      <c r="AC14" t="n">
        <v>417.1632475124998</v>
      </c>
      <c r="AD14" t="n">
        <v>337057.8119667298</v>
      </c>
      <c r="AE14" t="n">
        <v>461177.3682740769</v>
      </c>
      <c r="AF14" t="n">
        <v>4.042448929370084e-06</v>
      </c>
      <c r="AG14" t="n">
        <v>6.765046296296297</v>
      </c>
      <c r="AH14" t="n">
        <v>417163.2475124998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4.344</v>
      </c>
      <c r="E15" t="n">
        <v>23.02</v>
      </c>
      <c r="F15" t="n">
        <v>18.55</v>
      </c>
      <c r="G15" t="n">
        <v>25.29</v>
      </c>
      <c r="H15" t="n">
        <v>0.35</v>
      </c>
      <c r="I15" t="n">
        <v>44</v>
      </c>
      <c r="J15" t="n">
        <v>218.68</v>
      </c>
      <c r="K15" t="n">
        <v>56.13</v>
      </c>
      <c r="L15" t="n">
        <v>4.25</v>
      </c>
      <c r="M15" t="n">
        <v>42</v>
      </c>
      <c r="N15" t="n">
        <v>48.31</v>
      </c>
      <c r="O15" t="n">
        <v>27204.98</v>
      </c>
      <c r="P15" t="n">
        <v>254.93</v>
      </c>
      <c r="Q15" t="n">
        <v>1319.18</v>
      </c>
      <c r="R15" t="n">
        <v>102.13</v>
      </c>
      <c r="S15" t="n">
        <v>59.92</v>
      </c>
      <c r="T15" t="n">
        <v>20850.31</v>
      </c>
      <c r="U15" t="n">
        <v>0.59</v>
      </c>
      <c r="V15" t="n">
        <v>0.92</v>
      </c>
      <c r="W15" t="n">
        <v>0.24</v>
      </c>
      <c r="X15" t="n">
        <v>1.27</v>
      </c>
      <c r="Y15" t="n">
        <v>1</v>
      </c>
      <c r="Z15" t="n">
        <v>10</v>
      </c>
      <c r="AA15" t="n">
        <v>331.1717615143422</v>
      </c>
      <c r="AB15" t="n">
        <v>453.1238143709012</v>
      </c>
      <c r="AC15" t="n">
        <v>409.8783134906093</v>
      </c>
      <c r="AD15" t="n">
        <v>331171.7615143422</v>
      </c>
      <c r="AE15" t="n">
        <v>453123.8143709012</v>
      </c>
      <c r="AF15" t="n">
        <v>4.105870642096763e-06</v>
      </c>
      <c r="AG15" t="n">
        <v>6.66087962962963</v>
      </c>
      <c r="AH15" t="n">
        <v>409878.3134906093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4.3722</v>
      </c>
      <c r="E16" t="n">
        <v>22.87</v>
      </c>
      <c r="F16" t="n">
        <v>18.49</v>
      </c>
      <c r="G16" t="n">
        <v>26.41</v>
      </c>
      <c r="H16" t="n">
        <v>0.36</v>
      </c>
      <c r="I16" t="n">
        <v>42</v>
      </c>
      <c r="J16" t="n">
        <v>219.09</v>
      </c>
      <c r="K16" t="n">
        <v>56.13</v>
      </c>
      <c r="L16" t="n">
        <v>4.5</v>
      </c>
      <c r="M16" t="n">
        <v>40</v>
      </c>
      <c r="N16" t="n">
        <v>48.47</v>
      </c>
      <c r="O16" t="n">
        <v>27255.72</v>
      </c>
      <c r="P16" t="n">
        <v>253.03</v>
      </c>
      <c r="Q16" t="n">
        <v>1319.13</v>
      </c>
      <c r="R16" t="n">
        <v>100.05</v>
      </c>
      <c r="S16" t="n">
        <v>59.92</v>
      </c>
      <c r="T16" t="n">
        <v>19820.54</v>
      </c>
      <c r="U16" t="n">
        <v>0.6</v>
      </c>
      <c r="V16" t="n">
        <v>0.92</v>
      </c>
      <c r="W16" t="n">
        <v>0.23</v>
      </c>
      <c r="X16" t="n">
        <v>1.21</v>
      </c>
      <c r="Y16" t="n">
        <v>1</v>
      </c>
      <c r="Z16" t="n">
        <v>10</v>
      </c>
      <c r="AA16" t="n">
        <v>328.7129168034833</v>
      </c>
      <c r="AB16" t="n">
        <v>449.7595145609312</v>
      </c>
      <c r="AC16" t="n">
        <v>406.8350977326785</v>
      </c>
      <c r="AD16" t="n">
        <v>328712.9168034833</v>
      </c>
      <c r="AE16" t="n">
        <v>449759.5145609312</v>
      </c>
      <c r="AF16" t="n">
        <v>4.13252477471811e-06</v>
      </c>
      <c r="AG16" t="n">
        <v>6.617476851851852</v>
      </c>
      <c r="AH16" t="n">
        <v>406835.0977326785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4.4188</v>
      </c>
      <c r="E17" t="n">
        <v>22.63</v>
      </c>
      <c r="F17" t="n">
        <v>18.37</v>
      </c>
      <c r="G17" t="n">
        <v>28.26</v>
      </c>
      <c r="H17" t="n">
        <v>0.38</v>
      </c>
      <c r="I17" t="n">
        <v>39</v>
      </c>
      <c r="J17" t="n">
        <v>219.51</v>
      </c>
      <c r="K17" t="n">
        <v>56.13</v>
      </c>
      <c r="L17" t="n">
        <v>4.75</v>
      </c>
      <c r="M17" t="n">
        <v>37</v>
      </c>
      <c r="N17" t="n">
        <v>48.63</v>
      </c>
      <c r="O17" t="n">
        <v>27306.53</v>
      </c>
      <c r="P17" t="n">
        <v>249.95</v>
      </c>
      <c r="Q17" t="n">
        <v>1319.1</v>
      </c>
      <c r="R17" t="n">
        <v>96.18000000000001</v>
      </c>
      <c r="S17" t="n">
        <v>59.92</v>
      </c>
      <c r="T17" t="n">
        <v>17898.32</v>
      </c>
      <c r="U17" t="n">
        <v>0.62</v>
      </c>
      <c r="V17" t="n">
        <v>0.92</v>
      </c>
      <c r="W17" t="n">
        <v>0.23</v>
      </c>
      <c r="X17" t="n">
        <v>1.09</v>
      </c>
      <c r="Y17" t="n">
        <v>1</v>
      </c>
      <c r="Z17" t="n">
        <v>10</v>
      </c>
      <c r="AA17" t="n">
        <v>312.4733198420598</v>
      </c>
      <c r="AB17" t="n">
        <v>427.5397815578574</v>
      </c>
      <c r="AC17" t="n">
        <v>386.7359848618269</v>
      </c>
      <c r="AD17" t="n">
        <v>312473.3198420597</v>
      </c>
      <c r="AE17" t="n">
        <v>427539.7815578574</v>
      </c>
      <c r="AF17" t="n">
        <v>4.17657025628388e-06</v>
      </c>
      <c r="AG17" t="n">
        <v>6.548032407407407</v>
      </c>
      <c r="AH17" t="n">
        <v>386735.9848618269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4.4462</v>
      </c>
      <c r="E18" t="n">
        <v>22.49</v>
      </c>
      <c r="F18" t="n">
        <v>18.32</v>
      </c>
      <c r="G18" t="n">
        <v>29.7</v>
      </c>
      <c r="H18" t="n">
        <v>0.4</v>
      </c>
      <c r="I18" t="n">
        <v>37</v>
      </c>
      <c r="J18" t="n">
        <v>219.92</v>
      </c>
      <c r="K18" t="n">
        <v>56.13</v>
      </c>
      <c r="L18" t="n">
        <v>5</v>
      </c>
      <c r="M18" t="n">
        <v>35</v>
      </c>
      <c r="N18" t="n">
        <v>48.79</v>
      </c>
      <c r="O18" t="n">
        <v>27357.39</v>
      </c>
      <c r="P18" t="n">
        <v>247.89</v>
      </c>
      <c r="Q18" t="n">
        <v>1319.11</v>
      </c>
      <c r="R18" t="n">
        <v>94.52</v>
      </c>
      <c r="S18" t="n">
        <v>59.92</v>
      </c>
      <c r="T18" t="n">
        <v>17078.14</v>
      </c>
      <c r="U18" t="n">
        <v>0.63</v>
      </c>
      <c r="V18" t="n">
        <v>0.93</v>
      </c>
      <c r="W18" t="n">
        <v>0.22</v>
      </c>
      <c r="X18" t="n">
        <v>1.04</v>
      </c>
      <c r="Y18" t="n">
        <v>1</v>
      </c>
      <c r="Z18" t="n">
        <v>10</v>
      </c>
      <c r="AA18" t="n">
        <v>310.069813269509</v>
      </c>
      <c r="AB18" t="n">
        <v>424.2511978300673</v>
      </c>
      <c r="AC18" t="n">
        <v>383.7612589494607</v>
      </c>
      <c r="AD18" t="n">
        <v>310069.8132695091</v>
      </c>
      <c r="AE18" t="n">
        <v>424251.1978300672</v>
      </c>
      <c r="AF18" t="n">
        <v>4.202468243298948e-06</v>
      </c>
      <c r="AG18" t="n">
        <v>6.507523148148148</v>
      </c>
      <c r="AH18" t="n">
        <v>383761.2589494607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4.4776</v>
      </c>
      <c r="E19" t="n">
        <v>22.33</v>
      </c>
      <c r="F19" t="n">
        <v>18.24</v>
      </c>
      <c r="G19" t="n">
        <v>31.27</v>
      </c>
      <c r="H19" t="n">
        <v>0.42</v>
      </c>
      <c r="I19" t="n">
        <v>35</v>
      </c>
      <c r="J19" t="n">
        <v>220.33</v>
      </c>
      <c r="K19" t="n">
        <v>56.13</v>
      </c>
      <c r="L19" t="n">
        <v>5.25</v>
      </c>
      <c r="M19" t="n">
        <v>33</v>
      </c>
      <c r="N19" t="n">
        <v>48.95</v>
      </c>
      <c r="O19" t="n">
        <v>27408.3</v>
      </c>
      <c r="P19" t="n">
        <v>245.71</v>
      </c>
      <c r="Q19" t="n">
        <v>1319.08</v>
      </c>
      <c r="R19" t="n">
        <v>92.01000000000001</v>
      </c>
      <c r="S19" t="n">
        <v>59.92</v>
      </c>
      <c r="T19" t="n">
        <v>15836.4</v>
      </c>
      <c r="U19" t="n">
        <v>0.65</v>
      </c>
      <c r="V19" t="n">
        <v>0.93</v>
      </c>
      <c r="W19" t="n">
        <v>0.22</v>
      </c>
      <c r="X19" t="n">
        <v>0.97</v>
      </c>
      <c r="Y19" t="n">
        <v>1</v>
      </c>
      <c r="Z19" t="n">
        <v>10</v>
      </c>
      <c r="AA19" t="n">
        <v>307.2181491366015</v>
      </c>
      <c r="AB19" t="n">
        <v>420.3494251568805</v>
      </c>
      <c r="AC19" t="n">
        <v>380.2318659840307</v>
      </c>
      <c r="AD19" t="n">
        <v>307218.1491366015</v>
      </c>
      <c r="AE19" t="n">
        <v>420349.4251568805</v>
      </c>
      <c r="AF19" t="n">
        <v>4.232146958345411e-06</v>
      </c>
      <c r="AG19" t="n">
        <v>6.461226851851851</v>
      </c>
      <c r="AH19" t="n">
        <v>380231.8659840307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4.5068</v>
      </c>
      <c r="E20" t="n">
        <v>22.19</v>
      </c>
      <c r="F20" t="n">
        <v>18.18</v>
      </c>
      <c r="G20" t="n">
        <v>33.06</v>
      </c>
      <c r="H20" t="n">
        <v>0.44</v>
      </c>
      <c r="I20" t="n">
        <v>33</v>
      </c>
      <c r="J20" t="n">
        <v>220.74</v>
      </c>
      <c r="K20" t="n">
        <v>56.13</v>
      </c>
      <c r="L20" t="n">
        <v>5.5</v>
      </c>
      <c r="M20" t="n">
        <v>31</v>
      </c>
      <c r="N20" t="n">
        <v>49.12</v>
      </c>
      <c r="O20" t="n">
        <v>27459.27</v>
      </c>
      <c r="P20" t="n">
        <v>243.42</v>
      </c>
      <c r="Q20" t="n">
        <v>1319.08</v>
      </c>
      <c r="R20" t="n">
        <v>90.13</v>
      </c>
      <c r="S20" t="n">
        <v>59.92</v>
      </c>
      <c r="T20" t="n">
        <v>14903.94</v>
      </c>
      <c r="U20" t="n">
        <v>0.66</v>
      </c>
      <c r="V20" t="n">
        <v>0.93</v>
      </c>
      <c r="W20" t="n">
        <v>0.22</v>
      </c>
      <c r="X20" t="n">
        <v>0.91</v>
      </c>
      <c r="Y20" t="n">
        <v>1</v>
      </c>
      <c r="Z20" t="n">
        <v>10</v>
      </c>
      <c r="AA20" t="n">
        <v>304.6555496578094</v>
      </c>
      <c r="AB20" t="n">
        <v>416.8431634960871</v>
      </c>
      <c r="AC20" t="n">
        <v>377.0602370150742</v>
      </c>
      <c r="AD20" t="n">
        <v>304655.5496578094</v>
      </c>
      <c r="AE20" t="n">
        <v>416843.1634960871</v>
      </c>
      <c r="AF20" t="n">
        <v>4.259746272974606e-06</v>
      </c>
      <c r="AG20" t="n">
        <v>6.420717592592593</v>
      </c>
      <c r="AH20" t="n">
        <v>377060.2370150742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4.5201</v>
      </c>
      <c r="E21" t="n">
        <v>22.12</v>
      </c>
      <c r="F21" t="n">
        <v>18.16</v>
      </c>
      <c r="G21" t="n">
        <v>34.05</v>
      </c>
      <c r="H21" t="n">
        <v>0.46</v>
      </c>
      <c r="I21" t="n">
        <v>32</v>
      </c>
      <c r="J21" t="n">
        <v>221.16</v>
      </c>
      <c r="K21" t="n">
        <v>56.13</v>
      </c>
      <c r="L21" t="n">
        <v>5.75</v>
      </c>
      <c r="M21" t="n">
        <v>30</v>
      </c>
      <c r="N21" t="n">
        <v>49.28</v>
      </c>
      <c r="O21" t="n">
        <v>27510.3</v>
      </c>
      <c r="P21" t="n">
        <v>242.18</v>
      </c>
      <c r="Q21" t="n">
        <v>1319.09</v>
      </c>
      <c r="R21" t="n">
        <v>89.39</v>
      </c>
      <c r="S21" t="n">
        <v>59.92</v>
      </c>
      <c r="T21" t="n">
        <v>14541.08</v>
      </c>
      <c r="U21" t="n">
        <v>0.67</v>
      </c>
      <c r="V21" t="n">
        <v>0.9399999999999999</v>
      </c>
      <c r="W21" t="n">
        <v>0.22</v>
      </c>
      <c r="X21" t="n">
        <v>0.88</v>
      </c>
      <c r="Y21" t="n">
        <v>1</v>
      </c>
      <c r="Z21" t="n">
        <v>10</v>
      </c>
      <c r="AA21" t="n">
        <v>303.4132693603817</v>
      </c>
      <c r="AB21" t="n">
        <v>415.1434207876077</v>
      </c>
      <c r="AC21" t="n">
        <v>375.5227153650882</v>
      </c>
      <c r="AD21" t="n">
        <v>303413.2693603816</v>
      </c>
      <c r="AE21" t="n">
        <v>415143.4207876077</v>
      </c>
      <c r="AF21" t="n">
        <v>4.272317193679001e-06</v>
      </c>
      <c r="AG21" t="n">
        <v>6.400462962962963</v>
      </c>
      <c r="AH21" t="n">
        <v>375522.7153650882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4.5517</v>
      </c>
      <c r="E22" t="n">
        <v>21.97</v>
      </c>
      <c r="F22" t="n">
        <v>18.09</v>
      </c>
      <c r="G22" t="n">
        <v>36.18</v>
      </c>
      <c r="H22" t="n">
        <v>0.48</v>
      </c>
      <c r="I22" t="n">
        <v>30</v>
      </c>
      <c r="J22" t="n">
        <v>221.57</v>
      </c>
      <c r="K22" t="n">
        <v>56.13</v>
      </c>
      <c r="L22" t="n">
        <v>6</v>
      </c>
      <c r="M22" t="n">
        <v>28</v>
      </c>
      <c r="N22" t="n">
        <v>49.45</v>
      </c>
      <c r="O22" t="n">
        <v>27561.39</v>
      </c>
      <c r="P22" t="n">
        <v>239.69</v>
      </c>
      <c r="Q22" t="n">
        <v>1319.39</v>
      </c>
      <c r="R22" t="n">
        <v>87.09999999999999</v>
      </c>
      <c r="S22" t="n">
        <v>59.92</v>
      </c>
      <c r="T22" t="n">
        <v>13406.64</v>
      </c>
      <c r="U22" t="n">
        <v>0.6899999999999999</v>
      </c>
      <c r="V22" t="n">
        <v>0.9399999999999999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300.6742722712927</v>
      </c>
      <c r="AB22" t="n">
        <v>411.3958041342928</v>
      </c>
      <c r="AC22" t="n">
        <v>372.1327659853527</v>
      </c>
      <c r="AD22" t="n">
        <v>300674.2722712927</v>
      </c>
      <c r="AE22" t="n">
        <v>411395.8041342928</v>
      </c>
      <c r="AF22" t="n">
        <v>4.302184945127034e-06</v>
      </c>
      <c r="AG22" t="n">
        <v>6.357060185185184</v>
      </c>
      <c r="AH22" t="n">
        <v>372132.7659853527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4.5684</v>
      </c>
      <c r="E23" t="n">
        <v>21.89</v>
      </c>
      <c r="F23" t="n">
        <v>18.05</v>
      </c>
      <c r="G23" t="n">
        <v>37.35</v>
      </c>
      <c r="H23" t="n">
        <v>0.5</v>
      </c>
      <c r="I23" t="n">
        <v>29</v>
      </c>
      <c r="J23" t="n">
        <v>221.99</v>
      </c>
      <c r="K23" t="n">
        <v>56.13</v>
      </c>
      <c r="L23" t="n">
        <v>6.25</v>
      </c>
      <c r="M23" t="n">
        <v>27</v>
      </c>
      <c r="N23" t="n">
        <v>49.61</v>
      </c>
      <c r="O23" t="n">
        <v>27612.53</v>
      </c>
      <c r="P23" t="n">
        <v>237.62</v>
      </c>
      <c r="Q23" t="n">
        <v>1319.17</v>
      </c>
      <c r="R23" t="n">
        <v>85.75</v>
      </c>
      <c r="S23" t="n">
        <v>59.92</v>
      </c>
      <c r="T23" t="n">
        <v>12732.81</v>
      </c>
      <c r="U23" t="n">
        <v>0.7</v>
      </c>
      <c r="V23" t="n">
        <v>0.9399999999999999</v>
      </c>
      <c r="W23" t="n">
        <v>0.21</v>
      </c>
      <c r="X23" t="n">
        <v>0.77</v>
      </c>
      <c r="Y23" t="n">
        <v>1</v>
      </c>
      <c r="Z23" t="n">
        <v>10</v>
      </c>
      <c r="AA23" t="n">
        <v>298.8349836646661</v>
      </c>
      <c r="AB23" t="n">
        <v>408.8792083190198</v>
      </c>
      <c r="AC23" t="n">
        <v>369.8563505426249</v>
      </c>
      <c r="AD23" t="n">
        <v>298834.9836646661</v>
      </c>
      <c r="AE23" t="n">
        <v>408879.2083190198</v>
      </c>
      <c r="AF23" t="n">
        <v>4.317969484658115e-06</v>
      </c>
      <c r="AG23" t="n">
        <v>6.333912037037037</v>
      </c>
      <c r="AH23" t="n">
        <v>369856.3505426249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4.6256</v>
      </c>
      <c r="E24" t="n">
        <v>21.62</v>
      </c>
      <c r="F24" t="n">
        <v>17.87</v>
      </c>
      <c r="G24" t="n">
        <v>39.7</v>
      </c>
      <c r="H24" t="n">
        <v>0.52</v>
      </c>
      <c r="I24" t="n">
        <v>27</v>
      </c>
      <c r="J24" t="n">
        <v>222.4</v>
      </c>
      <c r="K24" t="n">
        <v>56.13</v>
      </c>
      <c r="L24" t="n">
        <v>6.5</v>
      </c>
      <c r="M24" t="n">
        <v>25</v>
      </c>
      <c r="N24" t="n">
        <v>49.78</v>
      </c>
      <c r="O24" t="n">
        <v>27663.85</v>
      </c>
      <c r="P24" t="n">
        <v>233.52</v>
      </c>
      <c r="Q24" t="n">
        <v>1319.11</v>
      </c>
      <c r="R24" t="n">
        <v>79.29000000000001</v>
      </c>
      <c r="S24" t="n">
        <v>59.92</v>
      </c>
      <c r="T24" t="n">
        <v>9516.24</v>
      </c>
      <c r="U24" t="n">
        <v>0.76</v>
      </c>
      <c r="V24" t="n">
        <v>0.95</v>
      </c>
      <c r="W24" t="n">
        <v>0.21</v>
      </c>
      <c r="X24" t="n">
        <v>0.59</v>
      </c>
      <c r="Y24" t="n">
        <v>1</v>
      </c>
      <c r="Z24" t="n">
        <v>10</v>
      </c>
      <c r="AA24" t="n">
        <v>294.0883577502904</v>
      </c>
      <c r="AB24" t="n">
        <v>402.3846653366147</v>
      </c>
      <c r="AC24" t="n">
        <v>363.9816376273122</v>
      </c>
      <c r="AD24" t="n">
        <v>294088.3577502904</v>
      </c>
      <c r="AE24" t="n">
        <v>402384.6653366147</v>
      </c>
      <c r="AF24" t="n">
        <v>4.372033895507087e-06</v>
      </c>
      <c r="AG24" t="n">
        <v>6.255787037037038</v>
      </c>
      <c r="AH24" t="n">
        <v>363981.6376273122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4.601</v>
      </c>
      <c r="E25" t="n">
        <v>21.73</v>
      </c>
      <c r="F25" t="n">
        <v>18.02</v>
      </c>
      <c r="G25" t="n">
        <v>41.59</v>
      </c>
      <c r="H25" t="n">
        <v>0.54</v>
      </c>
      <c r="I25" t="n">
        <v>26</v>
      </c>
      <c r="J25" t="n">
        <v>222.82</v>
      </c>
      <c r="K25" t="n">
        <v>56.13</v>
      </c>
      <c r="L25" t="n">
        <v>6.75</v>
      </c>
      <c r="M25" t="n">
        <v>24</v>
      </c>
      <c r="N25" t="n">
        <v>49.94</v>
      </c>
      <c r="O25" t="n">
        <v>27715.11</v>
      </c>
      <c r="P25" t="n">
        <v>234.73</v>
      </c>
      <c r="Q25" t="n">
        <v>1319.08</v>
      </c>
      <c r="R25" t="n">
        <v>85.64</v>
      </c>
      <c r="S25" t="n">
        <v>59.92</v>
      </c>
      <c r="T25" t="n">
        <v>12695</v>
      </c>
      <c r="U25" t="n">
        <v>0.7</v>
      </c>
      <c r="V25" t="n">
        <v>0.9399999999999999</v>
      </c>
      <c r="W25" t="n">
        <v>0.19</v>
      </c>
      <c r="X25" t="n">
        <v>0.75</v>
      </c>
      <c r="Y25" t="n">
        <v>1</v>
      </c>
      <c r="Z25" t="n">
        <v>10</v>
      </c>
      <c r="AA25" t="n">
        <v>296.0126370157463</v>
      </c>
      <c r="AB25" t="n">
        <v>405.0175491208213</v>
      </c>
      <c r="AC25" t="n">
        <v>366.3632426784297</v>
      </c>
      <c r="AD25" t="n">
        <v>296012.6370157463</v>
      </c>
      <c r="AE25" t="n">
        <v>405017.5491208213</v>
      </c>
      <c r="AF25" t="n">
        <v>4.348782418113997e-06</v>
      </c>
      <c r="AG25" t="n">
        <v>6.28761574074074</v>
      </c>
      <c r="AH25" t="n">
        <v>366363.2426784297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4.6182</v>
      </c>
      <c r="E26" t="n">
        <v>21.65</v>
      </c>
      <c r="F26" t="n">
        <v>17.98</v>
      </c>
      <c r="G26" t="n">
        <v>43.16</v>
      </c>
      <c r="H26" t="n">
        <v>0.5600000000000001</v>
      </c>
      <c r="I26" t="n">
        <v>25</v>
      </c>
      <c r="J26" t="n">
        <v>223.23</v>
      </c>
      <c r="K26" t="n">
        <v>56.13</v>
      </c>
      <c r="L26" t="n">
        <v>7</v>
      </c>
      <c r="M26" t="n">
        <v>23</v>
      </c>
      <c r="N26" t="n">
        <v>50.11</v>
      </c>
      <c r="O26" t="n">
        <v>27766.43</v>
      </c>
      <c r="P26" t="n">
        <v>233.1</v>
      </c>
      <c r="Q26" t="n">
        <v>1319.08</v>
      </c>
      <c r="R26" t="n">
        <v>83.75</v>
      </c>
      <c r="S26" t="n">
        <v>59.92</v>
      </c>
      <c r="T26" t="n">
        <v>11755.49</v>
      </c>
      <c r="U26" t="n">
        <v>0.72</v>
      </c>
      <c r="V26" t="n">
        <v>0.9399999999999999</v>
      </c>
      <c r="W26" t="n">
        <v>0.2</v>
      </c>
      <c r="X26" t="n">
        <v>0.71</v>
      </c>
      <c r="Y26" t="n">
        <v>1</v>
      </c>
      <c r="Z26" t="n">
        <v>10</v>
      </c>
      <c r="AA26" t="n">
        <v>294.4220584284052</v>
      </c>
      <c r="AB26" t="n">
        <v>402.8412493262463</v>
      </c>
      <c r="AC26" t="n">
        <v>364.3946458817931</v>
      </c>
      <c r="AD26" t="n">
        <v>294422.0584284052</v>
      </c>
      <c r="AE26" t="n">
        <v>402841.2493262463</v>
      </c>
      <c r="AF26" t="n">
        <v>4.365039548649003e-06</v>
      </c>
      <c r="AG26" t="n">
        <v>6.264467592592593</v>
      </c>
      <c r="AH26" t="n">
        <v>364394.6458817931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4.6346</v>
      </c>
      <c r="E27" t="n">
        <v>21.58</v>
      </c>
      <c r="F27" t="n">
        <v>17.95</v>
      </c>
      <c r="G27" t="n">
        <v>44.88</v>
      </c>
      <c r="H27" t="n">
        <v>0.58</v>
      </c>
      <c r="I27" t="n">
        <v>24</v>
      </c>
      <c r="J27" t="n">
        <v>223.65</v>
      </c>
      <c r="K27" t="n">
        <v>56.13</v>
      </c>
      <c r="L27" t="n">
        <v>7.25</v>
      </c>
      <c r="M27" t="n">
        <v>22</v>
      </c>
      <c r="N27" t="n">
        <v>50.27</v>
      </c>
      <c r="O27" t="n">
        <v>27817.81</v>
      </c>
      <c r="P27" t="n">
        <v>230.51</v>
      </c>
      <c r="Q27" t="n">
        <v>1319.12</v>
      </c>
      <c r="R27" t="n">
        <v>82.62</v>
      </c>
      <c r="S27" t="n">
        <v>59.92</v>
      </c>
      <c r="T27" t="n">
        <v>11197.23</v>
      </c>
      <c r="U27" t="n">
        <v>0.73</v>
      </c>
      <c r="V27" t="n">
        <v>0.95</v>
      </c>
      <c r="W27" t="n">
        <v>0.2</v>
      </c>
      <c r="X27" t="n">
        <v>0.67</v>
      </c>
      <c r="Y27" t="n">
        <v>1</v>
      </c>
      <c r="Z27" t="n">
        <v>10</v>
      </c>
      <c r="AA27" t="n">
        <v>292.3968495585795</v>
      </c>
      <c r="AB27" t="n">
        <v>400.0702692046412</v>
      </c>
      <c r="AC27" t="n">
        <v>361.8881242138989</v>
      </c>
      <c r="AD27" t="n">
        <v>292396.8495585795</v>
      </c>
      <c r="AE27" t="n">
        <v>400070.2692046412</v>
      </c>
      <c r="AF27" t="n">
        <v>4.380540533577729e-06</v>
      </c>
      <c r="AG27" t="n">
        <v>6.244212962962963</v>
      </c>
      <c r="AH27" t="n">
        <v>361888.1242138989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4.652</v>
      </c>
      <c r="E28" t="n">
        <v>21.5</v>
      </c>
      <c r="F28" t="n">
        <v>17.91</v>
      </c>
      <c r="G28" t="n">
        <v>46.73</v>
      </c>
      <c r="H28" t="n">
        <v>0.59</v>
      </c>
      <c r="I28" t="n">
        <v>23</v>
      </c>
      <c r="J28" t="n">
        <v>224.07</v>
      </c>
      <c r="K28" t="n">
        <v>56.13</v>
      </c>
      <c r="L28" t="n">
        <v>7.5</v>
      </c>
      <c r="M28" t="n">
        <v>21</v>
      </c>
      <c r="N28" t="n">
        <v>50.44</v>
      </c>
      <c r="O28" t="n">
        <v>27869.24</v>
      </c>
      <c r="P28" t="n">
        <v>228.8</v>
      </c>
      <c r="Q28" t="n">
        <v>1319.12</v>
      </c>
      <c r="R28" t="n">
        <v>81.29000000000001</v>
      </c>
      <c r="S28" t="n">
        <v>59.92</v>
      </c>
      <c r="T28" t="n">
        <v>10536.17</v>
      </c>
      <c r="U28" t="n">
        <v>0.74</v>
      </c>
      <c r="V28" t="n">
        <v>0.95</v>
      </c>
      <c r="W28" t="n">
        <v>0.2</v>
      </c>
      <c r="X28" t="n">
        <v>0.64</v>
      </c>
      <c r="Y28" t="n">
        <v>1</v>
      </c>
      <c r="Z28" t="n">
        <v>10</v>
      </c>
      <c r="AA28" t="n">
        <v>290.7824448743712</v>
      </c>
      <c r="AB28" t="n">
        <v>397.8613694931994</v>
      </c>
      <c r="AC28" t="n">
        <v>359.890038790707</v>
      </c>
      <c r="AD28" t="n">
        <v>290782.4448743712</v>
      </c>
      <c r="AE28" t="n">
        <v>397861.3694931995</v>
      </c>
      <c r="AF28" t="n">
        <v>4.396986700514305e-06</v>
      </c>
      <c r="AG28" t="n">
        <v>6.221064814814816</v>
      </c>
      <c r="AH28" t="n">
        <v>359890.038790707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4.6693</v>
      </c>
      <c r="E29" t="n">
        <v>21.42</v>
      </c>
      <c r="F29" t="n">
        <v>17.88</v>
      </c>
      <c r="G29" t="n">
        <v>48.75</v>
      </c>
      <c r="H29" t="n">
        <v>0.61</v>
      </c>
      <c r="I29" t="n">
        <v>22</v>
      </c>
      <c r="J29" t="n">
        <v>224.49</v>
      </c>
      <c r="K29" t="n">
        <v>56.13</v>
      </c>
      <c r="L29" t="n">
        <v>7.75</v>
      </c>
      <c r="M29" t="n">
        <v>20</v>
      </c>
      <c r="N29" t="n">
        <v>50.61</v>
      </c>
      <c r="O29" t="n">
        <v>27920.73</v>
      </c>
      <c r="P29" t="n">
        <v>226.88</v>
      </c>
      <c r="Q29" t="n">
        <v>1319.09</v>
      </c>
      <c r="R29" t="n">
        <v>80.12</v>
      </c>
      <c r="S29" t="n">
        <v>59.92</v>
      </c>
      <c r="T29" t="n">
        <v>9954.18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289.1003410973198</v>
      </c>
      <c r="AB29" t="n">
        <v>395.5598408962564</v>
      </c>
      <c r="AC29" t="n">
        <v>357.8081648528404</v>
      </c>
      <c r="AD29" t="n">
        <v>289100.3410973197</v>
      </c>
      <c r="AE29" t="n">
        <v>395559.8408962564</v>
      </c>
      <c r="AF29" t="n">
        <v>4.413338349250096e-06</v>
      </c>
      <c r="AG29" t="n">
        <v>6.197916666666668</v>
      </c>
      <c r="AH29" t="n">
        <v>357808.1648528404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4.6642</v>
      </c>
      <c r="E30" t="n">
        <v>21.44</v>
      </c>
      <c r="F30" t="n">
        <v>17.9</v>
      </c>
      <c r="G30" t="n">
        <v>48.81</v>
      </c>
      <c r="H30" t="n">
        <v>0.63</v>
      </c>
      <c r="I30" t="n">
        <v>22</v>
      </c>
      <c r="J30" t="n">
        <v>224.9</v>
      </c>
      <c r="K30" t="n">
        <v>56.13</v>
      </c>
      <c r="L30" t="n">
        <v>8</v>
      </c>
      <c r="M30" t="n">
        <v>20</v>
      </c>
      <c r="N30" t="n">
        <v>50.78</v>
      </c>
      <c r="O30" t="n">
        <v>27972.28</v>
      </c>
      <c r="P30" t="n">
        <v>226.46</v>
      </c>
      <c r="Q30" t="n">
        <v>1319.13</v>
      </c>
      <c r="R30" t="n">
        <v>80.92</v>
      </c>
      <c r="S30" t="n">
        <v>59.92</v>
      </c>
      <c r="T30" t="n">
        <v>10356.41</v>
      </c>
      <c r="U30" t="n">
        <v>0.74</v>
      </c>
      <c r="V30" t="n">
        <v>0.95</v>
      </c>
      <c r="W30" t="n">
        <v>0.2</v>
      </c>
      <c r="X30" t="n">
        <v>0.62</v>
      </c>
      <c r="Y30" t="n">
        <v>1</v>
      </c>
      <c r="Z30" t="n">
        <v>10</v>
      </c>
      <c r="AA30" t="n">
        <v>289.1121571016402</v>
      </c>
      <c r="AB30" t="n">
        <v>395.5760080746529</v>
      </c>
      <c r="AC30" t="n">
        <v>357.8227890584216</v>
      </c>
      <c r="AD30" t="n">
        <v>289112.1571016402</v>
      </c>
      <c r="AE30" t="n">
        <v>395576.0080746529</v>
      </c>
      <c r="AF30" t="n">
        <v>4.408517921010065e-06</v>
      </c>
      <c r="AG30" t="n">
        <v>6.203703703703705</v>
      </c>
      <c r="AH30" t="n">
        <v>357822.7890584216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4.6836</v>
      </c>
      <c r="E31" t="n">
        <v>21.35</v>
      </c>
      <c r="F31" t="n">
        <v>17.85</v>
      </c>
      <c r="G31" t="n">
        <v>51</v>
      </c>
      <c r="H31" t="n">
        <v>0.65</v>
      </c>
      <c r="I31" t="n">
        <v>21</v>
      </c>
      <c r="J31" t="n">
        <v>225.32</v>
      </c>
      <c r="K31" t="n">
        <v>56.13</v>
      </c>
      <c r="L31" t="n">
        <v>8.25</v>
      </c>
      <c r="M31" t="n">
        <v>19</v>
      </c>
      <c r="N31" t="n">
        <v>50.95</v>
      </c>
      <c r="O31" t="n">
        <v>28023.89</v>
      </c>
      <c r="P31" t="n">
        <v>224.03</v>
      </c>
      <c r="Q31" t="n">
        <v>1319.11</v>
      </c>
      <c r="R31" t="n">
        <v>79.3</v>
      </c>
      <c r="S31" t="n">
        <v>59.92</v>
      </c>
      <c r="T31" t="n">
        <v>9548.83</v>
      </c>
      <c r="U31" t="n">
        <v>0.76</v>
      </c>
      <c r="V31" t="n">
        <v>0.95</v>
      </c>
      <c r="W31" t="n">
        <v>0.2</v>
      </c>
      <c r="X31" t="n">
        <v>0.57</v>
      </c>
      <c r="Y31" t="n">
        <v>1</v>
      </c>
      <c r="Z31" t="n">
        <v>10</v>
      </c>
      <c r="AA31" t="n">
        <v>287.053864983683</v>
      </c>
      <c r="AB31" t="n">
        <v>392.7597619934243</v>
      </c>
      <c r="AC31" t="n">
        <v>355.2753215505592</v>
      </c>
      <c r="AD31" t="n">
        <v>287053.8649836829</v>
      </c>
      <c r="AE31" t="n">
        <v>392759.7619934243</v>
      </c>
      <c r="AF31" t="n">
        <v>4.426854451962339e-06</v>
      </c>
      <c r="AG31" t="n">
        <v>6.177662037037038</v>
      </c>
      <c r="AH31" t="n">
        <v>355275.3215505593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4.702</v>
      </c>
      <c r="E32" t="n">
        <v>21.27</v>
      </c>
      <c r="F32" t="n">
        <v>17.81</v>
      </c>
      <c r="G32" t="n">
        <v>53.43</v>
      </c>
      <c r="H32" t="n">
        <v>0.67</v>
      </c>
      <c r="I32" t="n">
        <v>20</v>
      </c>
      <c r="J32" t="n">
        <v>225.74</v>
      </c>
      <c r="K32" t="n">
        <v>56.13</v>
      </c>
      <c r="L32" t="n">
        <v>8.5</v>
      </c>
      <c r="M32" t="n">
        <v>18</v>
      </c>
      <c r="N32" t="n">
        <v>51.11</v>
      </c>
      <c r="O32" t="n">
        <v>28075.56</v>
      </c>
      <c r="P32" t="n">
        <v>221.24</v>
      </c>
      <c r="Q32" t="n">
        <v>1319.14</v>
      </c>
      <c r="R32" t="n">
        <v>77.87</v>
      </c>
      <c r="S32" t="n">
        <v>59.92</v>
      </c>
      <c r="T32" t="n">
        <v>8837.950000000001</v>
      </c>
      <c r="U32" t="n">
        <v>0.77</v>
      </c>
      <c r="V32" t="n">
        <v>0.95</v>
      </c>
      <c r="W32" t="n">
        <v>0.2</v>
      </c>
      <c r="X32" t="n">
        <v>0.53</v>
      </c>
      <c r="Y32" t="n">
        <v>1</v>
      </c>
      <c r="Z32" t="n">
        <v>10</v>
      </c>
      <c r="AA32" t="n">
        <v>284.8865870164748</v>
      </c>
      <c r="AB32" t="n">
        <v>389.7943966651343</v>
      </c>
      <c r="AC32" t="n">
        <v>352.5929665272848</v>
      </c>
      <c r="AD32" t="n">
        <v>284886.5870164748</v>
      </c>
      <c r="AE32" t="n">
        <v>389794.3966651344</v>
      </c>
      <c r="AF32" t="n">
        <v>4.444245800906763e-06</v>
      </c>
      <c r="AG32" t="n">
        <v>6.154513888888889</v>
      </c>
      <c r="AH32" t="n">
        <v>352592.9665272848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4.718</v>
      </c>
      <c r="E33" t="n">
        <v>21.2</v>
      </c>
      <c r="F33" t="n">
        <v>17.78</v>
      </c>
      <c r="G33" t="n">
        <v>56.15</v>
      </c>
      <c r="H33" t="n">
        <v>0.6899999999999999</v>
      </c>
      <c r="I33" t="n">
        <v>19</v>
      </c>
      <c r="J33" t="n">
        <v>226.16</v>
      </c>
      <c r="K33" t="n">
        <v>56.13</v>
      </c>
      <c r="L33" t="n">
        <v>8.75</v>
      </c>
      <c r="M33" t="n">
        <v>17</v>
      </c>
      <c r="N33" t="n">
        <v>51.28</v>
      </c>
      <c r="O33" t="n">
        <v>28127.29</v>
      </c>
      <c r="P33" t="n">
        <v>219.35</v>
      </c>
      <c r="Q33" t="n">
        <v>1319.1</v>
      </c>
      <c r="R33" t="n">
        <v>76.95</v>
      </c>
      <c r="S33" t="n">
        <v>59.92</v>
      </c>
      <c r="T33" t="n">
        <v>8385.68</v>
      </c>
      <c r="U33" t="n">
        <v>0.78</v>
      </c>
      <c r="V33" t="n">
        <v>0.96</v>
      </c>
      <c r="W33" t="n">
        <v>0.2</v>
      </c>
      <c r="X33" t="n">
        <v>0.5</v>
      </c>
      <c r="Y33" t="n">
        <v>1</v>
      </c>
      <c r="Z33" t="n">
        <v>10</v>
      </c>
      <c r="AA33" t="n">
        <v>283.3026529046473</v>
      </c>
      <c r="AB33" t="n">
        <v>387.6271881350906</v>
      </c>
      <c r="AC33" t="n">
        <v>350.6325933376523</v>
      </c>
      <c r="AD33" t="n">
        <v>283302.6529046473</v>
      </c>
      <c r="AE33" t="n">
        <v>387627.1881350906</v>
      </c>
      <c r="AF33" t="n">
        <v>4.45936871303235e-06</v>
      </c>
      <c r="AG33" t="n">
        <v>6.13425925925926</v>
      </c>
      <c r="AH33" t="n">
        <v>350632.5933376523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4.7225</v>
      </c>
      <c r="E34" t="n">
        <v>21.18</v>
      </c>
      <c r="F34" t="n">
        <v>17.76</v>
      </c>
      <c r="G34" t="n">
        <v>56.09</v>
      </c>
      <c r="H34" t="n">
        <v>0.71</v>
      </c>
      <c r="I34" t="n">
        <v>19</v>
      </c>
      <c r="J34" t="n">
        <v>226.58</v>
      </c>
      <c r="K34" t="n">
        <v>56.13</v>
      </c>
      <c r="L34" t="n">
        <v>9</v>
      </c>
      <c r="M34" t="n">
        <v>17</v>
      </c>
      <c r="N34" t="n">
        <v>51.45</v>
      </c>
      <c r="O34" t="n">
        <v>28179.08</v>
      </c>
      <c r="P34" t="n">
        <v>218.68</v>
      </c>
      <c r="Q34" t="n">
        <v>1319.1</v>
      </c>
      <c r="R34" t="n">
        <v>76.27</v>
      </c>
      <c r="S34" t="n">
        <v>59.92</v>
      </c>
      <c r="T34" t="n">
        <v>8044.47</v>
      </c>
      <c r="U34" t="n">
        <v>0.79</v>
      </c>
      <c r="V34" t="n">
        <v>0.96</v>
      </c>
      <c r="W34" t="n">
        <v>0.19</v>
      </c>
      <c r="X34" t="n">
        <v>0.48</v>
      </c>
      <c r="Y34" t="n">
        <v>1</v>
      </c>
      <c r="Z34" t="n">
        <v>10</v>
      </c>
      <c r="AA34" t="n">
        <v>282.7589945920432</v>
      </c>
      <c r="AB34" t="n">
        <v>386.8833308472737</v>
      </c>
      <c r="AC34" t="n">
        <v>349.9597287453744</v>
      </c>
      <c r="AD34" t="n">
        <v>282758.9945920432</v>
      </c>
      <c r="AE34" t="n">
        <v>386883.3308472737</v>
      </c>
      <c r="AF34" t="n">
        <v>4.463622032067671e-06</v>
      </c>
      <c r="AG34" t="n">
        <v>6.128472222222222</v>
      </c>
      <c r="AH34" t="n">
        <v>349959.7287453744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4.7445</v>
      </c>
      <c r="E35" t="n">
        <v>21.08</v>
      </c>
      <c r="F35" t="n">
        <v>17.7</v>
      </c>
      <c r="G35" t="n">
        <v>59.01</v>
      </c>
      <c r="H35" t="n">
        <v>0.72</v>
      </c>
      <c r="I35" t="n">
        <v>18</v>
      </c>
      <c r="J35" t="n">
        <v>227</v>
      </c>
      <c r="K35" t="n">
        <v>56.13</v>
      </c>
      <c r="L35" t="n">
        <v>9.25</v>
      </c>
      <c r="M35" t="n">
        <v>16</v>
      </c>
      <c r="N35" t="n">
        <v>51.62</v>
      </c>
      <c r="O35" t="n">
        <v>28230.92</v>
      </c>
      <c r="P35" t="n">
        <v>215.72</v>
      </c>
      <c r="Q35" t="n">
        <v>1319.13</v>
      </c>
      <c r="R35" t="n">
        <v>74.67</v>
      </c>
      <c r="S35" t="n">
        <v>59.92</v>
      </c>
      <c r="T35" t="n">
        <v>7250.38</v>
      </c>
      <c r="U35" t="n">
        <v>0.8</v>
      </c>
      <c r="V35" t="n">
        <v>0.96</v>
      </c>
      <c r="W35" t="n">
        <v>0.18</v>
      </c>
      <c r="X35" t="n">
        <v>0.43</v>
      </c>
      <c r="Y35" t="n">
        <v>1</v>
      </c>
      <c r="Z35" t="n">
        <v>10</v>
      </c>
      <c r="AA35" t="n">
        <v>280.3718106621182</v>
      </c>
      <c r="AB35" t="n">
        <v>383.6170804792282</v>
      </c>
      <c r="AC35" t="n">
        <v>347.0052047282438</v>
      </c>
      <c r="AD35" t="n">
        <v>280371.8106621182</v>
      </c>
      <c r="AE35" t="n">
        <v>383617.0804792282</v>
      </c>
      <c r="AF35" t="n">
        <v>4.484416036240353e-06</v>
      </c>
      <c r="AG35" t="n">
        <v>6.099537037037037</v>
      </c>
      <c r="AH35" t="n">
        <v>347005.2047282438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4.726</v>
      </c>
      <c r="E36" t="n">
        <v>21.16</v>
      </c>
      <c r="F36" t="n">
        <v>17.79</v>
      </c>
      <c r="G36" t="n">
        <v>59.29</v>
      </c>
      <c r="H36" t="n">
        <v>0.74</v>
      </c>
      <c r="I36" t="n">
        <v>18</v>
      </c>
      <c r="J36" t="n">
        <v>227.42</v>
      </c>
      <c r="K36" t="n">
        <v>56.13</v>
      </c>
      <c r="L36" t="n">
        <v>9.5</v>
      </c>
      <c r="M36" t="n">
        <v>16</v>
      </c>
      <c r="N36" t="n">
        <v>51.8</v>
      </c>
      <c r="O36" t="n">
        <v>28282.83</v>
      </c>
      <c r="P36" t="n">
        <v>215.59</v>
      </c>
      <c r="Q36" t="n">
        <v>1319.11</v>
      </c>
      <c r="R36" t="n">
        <v>77.48</v>
      </c>
      <c r="S36" t="n">
        <v>59.92</v>
      </c>
      <c r="T36" t="n">
        <v>8653.01</v>
      </c>
      <c r="U36" t="n">
        <v>0.77</v>
      </c>
      <c r="V36" t="n">
        <v>0.96</v>
      </c>
      <c r="W36" t="n">
        <v>0.19</v>
      </c>
      <c r="X36" t="n">
        <v>0.51</v>
      </c>
      <c r="Y36" t="n">
        <v>1</v>
      </c>
      <c r="Z36" t="n">
        <v>10</v>
      </c>
      <c r="AA36" t="n">
        <v>281.1371697606802</v>
      </c>
      <c r="AB36" t="n">
        <v>384.664278563141</v>
      </c>
      <c r="AC36" t="n">
        <v>347.9524596967798</v>
      </c>
      <c r="AD36" t="n">
        <v>281137.1697606802</v>
      </c>
      <c r="AE36" t="n">
        <v>384664.278563141</v>
      </c>
      <c r="AF36" t="n">
        <v>4.466930169095143e-06</v>
      </c>
      <c r="AG36" t="n">
        <v>6.122685185185186</v>
      </c>
      <c r="AH36" t="n">
        <v>347952.4596967798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4.7464</v>
      </c>
      <c r="E37" t="n">
        <v>21.07</v>
      </c>
      <c r="F37" t="n">
        <v>17.74</v>
      </c>
      <c r="G37" t="n">
        <v>62.6</v>
      </c>
      <c r="H37" t="n">
        <v>0.76</v>
      </c>
      <c r="I37" t="n">
        <v>17</v>
      </c>
      <c r="J37" t="n">
        <v>227.84</v>
      </c>
      <c r="K37" t="n">
        <v>56.13</v>
      </c>
      <c r="L37" t="n">
        <v>9.75</v>
      </c>
      <c r="M37" t="n">
        <v>15</v>
      </c>
      <c r="N37" t="n">
        <v>51.97</v>
      </c>
      <c r="O37" t="n">
        <v>28334.8</v>
      </c>
      <c r="P37" t="n">
        <v>213.26</v>
      </c>
      <c r="Q37" t="n">
        <v>1319.13</v>
      </c>
      <c r="R37" t="n">
        <v>75.67</v>
      </c>
      <c r="S37" t="n">
        <v>59.92</v>
      </c>
      <c r="T37" t="n">
        <v>7754.15</v>
      </c>
      <c r="U37" t="n">
        <v>0.79</v>
      </c>
      <c r="V37" t="n">
        <v>0.96</v>
      </c>
      <c r="W37" t="n">
        <v>0.19</v>
      </c>
      <c r="X37" t="n">
        <v>0.46</v>
      </c>
      <c r="Y37" t="n">
        <v>1</v>
      </c>
      <c r="Z37" t="n">
        <v>10</v>
      </c>
      <c r="AA37" t="n">
        <v>279.156957616915</v>
      </c>
      <c r="AB37" t="n">
        <v>381.9548649472472</v>
      </c>
      <c r="AC37" t="n">
        <v>345.5016287137011</v>
      </c>
      <c r="AD37" t="n">
        <v>279156.9576169149</v>
      </c>
      <c r="AE37" t="n">
        <v>381954.8649472473</v>
      </c>
      <c r="AF37" t="n">
        <v>4.486211882055266e-06</v>
      </c>
      <c r="AG37" t="n">
        <v>6.096643518518519</v>
      </c>
      <c r="AH37" t="n">
        <v>345501.628713701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4.7454</v>
      </c>
      <c r="E38" t="n">
        <v>21.07</v>
      </c>
      <c r="F38" t="n">
        <v>17.74</v>
      </c>
      <c r="G38" t="n">
        <v>62.62</v>
      </c>
      <c r="H38" t="n">
        <v>0.78</v>
      </c>
      <c r="I38" t="n">
        <v>17</v>
      </c>
      <c r="J38" t="n">
        <v>228.27</v>
      </c>
      <c r="K38" t="n">
        <v>56.13</v>
      </c>
      <c r="L38" t="n">
        <v>10</v>
      </c>
      <c r="M38" t="n">
        <v>15</v>
      </c>
      <c r="N38" t="n">
        <v>52.14</v>
      </c>
      <c r="O38" t="n">
        <v>28386.82</v>
      </c>
      <c r="P38" t="n">
        <v>211.12</v>
      </c>
      <c r="Q38" t="n">
        <v>1319.1</v>
      </c>
      <c r="R38" t="n">
        <v>75.88</v>
      </c>
      <c r="S38" t="n">
        <v>59.92</v>
      </c>
      <c r="T38" t="n">
        <v>7858.38</v>
      </c>
      <c r="U38" t="n">
        <v>0.79</v>
      </c>
      <c r="V38" t="n">
        <v>0.96</v>
      </c>
      <c r="W38" t="n">
        <v>0.19</v>
      </c>
      <c r="X38" t="n">
        <v>0.47</v>
      </c>
      <c r="Y38" t="n">
        <v>1</v>
      </c>
      <c r="Z38" t="n">
        <v>10</v>
      </c>
      <c r="AA38" t="n">
        <v>278.098533472213</v>
      </c>
      <c r="AB38" t="n">
        <v>380.5066823380883</v>
      </c>
      <c r="AC38" t="n">
        <v>344.1916586202232</v>
      </c>
      <c r="AD38" t="n">
        <v>278098.533472213</v>
      </c>
      <c r="AE38" t="n">
        <v>380506.6823380883</v>
      </c>
      <c r="AF38" t="n">
        <v>4.485266700047417e-06</v>
      </c>
      <c r="AG38" t="n">
        <v>6.096643518518519</v>
      </c>
      <c r="AH38" t="n">
        <v>344191.6586202232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4.7644</v>
      </c>
      <c r="E39" t="n">
        <v>20.99</v>
      </c>
      <c r="F39" t="n">
        <v>17.7</v>
      </c>
      <c r="G39" t="n">
        <v>66.38</v>
      </c>
      <c r="H39" t="n">
        <v>0.8</v>
      </c>
      <c r="I39" t="n">
        <v>16</v>
      </c>
      <c r="J39" t="n">
        <v>228.69</v>
      </c>
      <c r="K39" t="n">
        <v>56.13</v>
      </c>
      <c r="L39" t="n">
        <v>10.25</v>
      </c>
      <c r="M39" t="n">
        <v>14</v>
      </c>
      <c r="N39" t="n">
        <v>52.31</v>
      </c>
      <c r="O39" t="n">
        <v>28438.91</v>
      </c>
      <c r="P39" t="n">
        <v>209.53</v>
      </c>
      <c r="Q39" t="n">
        <v>1319.16</v>
      </c>
      <c r="R39" t="n">
        <v>74.39</v>
      </c>
      <c r="S39" t="n">
        <v>59.92</v>
      </c>
      <c r="T39" t="n">
        <v>7117.76</v>
      </c>
      <c r="U39" t="n">
        <v>0.8100000000000001</v>
      </c>
      <c r="V39" t="n">
        <v>0.96</v>
      </c>
      <c r="W39" t="n">
        <v>0.19</v>
      </c>
      <c r="X39" t="n">
        <v>0.42</v>
      </c>
      <c r="Y39" t="n">
        <v>1</v>
      </c>
      <c r="Z39" t="n">
        <v>10</v>
      </c>
      <c r="AA39" t="n">
        <v>276.5842385475802</v>
      </c>
      <c r="AB39" t="n">
        <v>378.4347572162288</v>
      </c>
      <c r="AC39" t="n">
        <v>342.3174751240287</v>
      </c>
      <c r="AD39" t="n">
        <v>276584.2385475803</v>
      </c>
      <c r="AE39" t="n">
        <v>378434.7572162288</v>
      </c>
      <c r="AF39" t="n">
        <v>4.503225158196551e-06</v>
      </c>
      <c r="AG39" t="n">
        <v>6.07349537037037</v>
      </c>
      <c r="AH39" t="n">
        <v>342317.4751240287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4.7603</v>
      </c>
      <c r="E40" t="n">
        <v>21.01</v>
      </c>
      <c r="F40" t="n">
        <v>17.72</v>
      </c>
      <c r="G40" t="n">
        <v>66.45</v>
      </c>
      <c r="H40" t="n">
        <v>0.8100000000000001</v>
      </c>
      <c r="I40" t="n">
        <v>16</v>
      </c>
      <c r="J40" t="n">
        <v>229.11</v>
      </c>
      <c r="K40" t="n">
        <v>56.13</v>
      </c>
      <c r="L40" t="n">
        <v>10.5</v>
      </c>
      <c r="M40" t="n">
        <v>14</v>
      </c>
      <c r="N40" t="n">
        <v>52.48</v>
      </c>
      <c r="O40" t="n">
        <v>28491.06</v>
      </c>
      <c r="P40" t="n">
        <v>207.61</v>
      </c>
      <c r="Q40" t="n">
        <v>1319.08</v>
      </c>
      <c r="R40" t="n">
        <v>75.09</v>
      </c>
      <c r="S40" t="n">
        <v>59.92</v>
      </c>
      <c r="T40" t="n">
        <v>7470.27</v>
      </c>
      <c r="U40" t="n">
        <v>0.8</v>
      </c>
      <c r="V40" t="n">
        <v>0.96</v>
      </c>
      <c r="W40" t="n">
        <v>0.19</v>
      </c>
      <c r="X40" t="n">
        <v>0.44</v>
      </c>
      <c r="Y40" t="n">
        <v>1</v>
      </c>
      <c r="Z40" t="n">
        <v>10</v>
      </c>
      <c r="AA40" t="n">
        <v>275.7886204357959</v>
      </c>
      <c r="AB40" t="n">
        <v>377.3461574154914</v>
      </c>
      <c r="AC40" t="n">
        <v>341.3327697604144</v>
      </c>
      <c r="AD40" t="n">
        <v>275788.6204357959</v>
      </c>
      <c r="AE40" t="n">
        <v>377346.1574154914</v>
      </c>
      <c r="AF40" t="n">
        <v>4.49934991196437e-06</v>
      </c>
      <c r="AG40" t="n">
        <v>6.079282407407408</v>
      </c>
      <c r="AH40" t="n">
        <v>341332.7697604144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4.7818</v>
      </c>
      <c r="E41" t="n">
        <v>20.91</v>
      </c>
      <c r="F41" t="n">
        <v>17.67</v>
      </c>
      <c r="G41" t="n">
        <v>70.67</v>
      </c>
      <c r="H41" t="n">
        <v>0.83</v>
      </c>
      <c r="I41" t="n">
        <v>15</v>
      </c>
      <c r="J41" t="n">
        <v>229.53</v>
      </c>
      <c r="K41" t="n">
        <v>56.13</v>
      </c>
      <c r="L41" t="n">
        <v>10.75</v>
      </c>
      <c r="M41" t="n">
        <v>13</v>
      </c>
      <c r="N41" t="n">
        <v>52.66</v>
      </c>
      <c r="O41" t="n">
        <v>28543.27</v>
      </c>
      <c r="P41" t="n">
        <v>206.07</v>
      </c>
      <c r="Q41" t="n">
        <v>1319.11</v>
      </c>
      <c r="R41" t="n">
        <v>73.34</v>
      </c>
      <c r="S41" t="n">
        <v>59.92</v>
      </c>
      <c r="T41" t="n">
        <v>6599.88</v>
      </c>
      <c r="U41" t="n">
        <v>0.82</v>
      </c>
      <c r="V41" t="n">
        <v>0.96</v>
      </c>
      <c r="W41" t="n">
        <v>0.19</v>
      </c>
      <c r="X41" t="n">
        <v>0.39</v>
      </c>
      <c r="Y41" t="n">
        <v>1</v>
      </c>
      <c r="Z41" t="n">
        <v>10</v>
      </c>
      <c r="AA41" t="n">
        <v>274.2109888580963</v>
      </c>
      <c r="AB41" t="n">
        <v>375.1875722906898</v>
      </c>
      <c r="AC41" t="n">
        <v>339.3801969703305</v>
      </c>
      <c r="AD41" t="n">
        <v>274210.9888580963</v>
      </c>
      <c r="AE41" t="n">
        <v>375187.5722906898</v>
      </c>
      <c r="AF41" t="n">
        <v>4.519671325133126e-06</v>
      </c>
      <c r="AG41" t="n">
        <v>6.050347222222222</v>
      </c>
      <c r="AH41" t="n">
        <v>339380.1969703306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4.7752</v>
      </c>
      <c r="E42" t="n">
        <v>20.94</v>
      </c>
      <c r="F42" t="n">
        <v>17.7</v>
      </c>
      <c r="G42" t="n">
        <v>70.78</v>
      </c>
      <c r="H42" t="n">
        <v>0.85</v>
      </c>
      <c r="I42" t="n">
        <v>15</v>
      </c>
      <c r="J42" t="n">
        <v>229.96</v>
      </c>
      <c r="K42" t="n">
        <v>56.13</v>
      </c>
      <c r="L42" t="n">
        <v>11</v>
      </c>
      <c r="M42" t="n">
        <v>11</v>
      </c>
      <c r="N42" t="n">
        <v>52.83</v>
      </c>
      <c r="O42" t="n">
        <v>28595.54</v>
      </c>
      <c r="P42" t="n">
        <v>202.91</v>
      </c>
      <c r="Q42" t="n">
        <v>1319.08</v>
      </c>
      <c r="R42" t="n">
        <v>74.23</v>
      </c>
      <c r="S42" t="n">
        <v>59.92</v>
      </c>
      <c r="T42" t="n">
        <v>7045.89</v>
      </c>
      <c r="U42" t="n">
        <v>0.8100000000000001</v>
      </c>
      <c r="V42" t="n">
        <v>0.96</v>
      </c>
      <c r="W42" t="n">
        <v>0.19</v>
      </c>
      <c r="X42" t="n">
        <v>0.42</v>
      </c>
      <c r="Y42" t="n">
        <v>1</v>
      </c>
      <c r="Z42" t="n">
        <v>10</v>
      </c>
      <c r="AA42" t="n">
        <v>272.8903852324805</v>
      </c>
      <c r="AB42" t="n">
        <v>373.3806641492022</v>
      </c>
      <c r="AC42" t="n">
        <v>337.745737605855</v>
      </c>
      <c r="AD42" t="n">
        <v>272890.3852324805</v>
      </c>
      <c r="AE42" t="n">
        <v>373380.6641492022</v>
      </c>
      <c r="AF42" t="n">
        <v>4.513433123881322e-06</v>
      </c>
      <c r="AG42" t="n">
        <v>6.059027777777779</v>
      </c>
      <c r="AH42" t="n">
        <v>337745.737605855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4.8136</v>
      </c>
      <c r="E43" t="n">
        <v>20.77</v>
      </c>
      <c r="F43" t="n">
        <v>17.57</v>
      </c>
      <c r="G43" t="n">
        <v>75.3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10</v>
      </c>
      <c r="N43" t="n">
        <v>53</v>
      </c>
      <c r="O43" t="n">
        <v>28647.87</v>
      </c>
      <c r="P43" t="n">
        <v>199.84</v>
      </c>
      <c r="Q43" t="n">
        <v>1319.08</v>
      </c>
      <c r="R43" t="n">
        <v>69.84999999999999</v>
      </c>
      <c r="S43" t="n">
        <v>59.92</v>
      </c>
      <c r="T43" t="n">
        <v>4860.84</v>
      </c>
      <c r="U43" t="n">
        <v>0.86</v>
      </c>
      <c r="V43" t="n">
        <v>0.97</v>
      </c>
      <c r="W43" t="n">
        <v>0.19</v>
      </c>
      <c r="X43" t="n">
        <v>0.29</v>
      </c>
      <c r="Y43" t="n">
        <v>1</v>
      </c>
      <c r="Z43" t="n">
        <v>10</v>
      </c>
      <c r="AA43" t="n">
        <v>269.853001234446</v>
      </c>
      <c r="AB43" t="n">
        <v>369.2247813631665</v>
      </c>
      <c r="AC43" t="n">
        <v>333.9864864401005</v>
      </c>
      <c r="AD43" t="n">
        <v>269853.001234446</v>
      </c>
      <c r="AE43" t="n">
        <v>369224.7813631665</v>
      </c>
      <c r="AF43" t="n">
        <v>4.549728112982729e-06</v>
      </c>
      <c r="AG43" t="n">
        <v>6.009837962962963</v>
      </c>
      <c r="AH43" t="n">
        <v>333986.4864401005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4.7921</v>
      </c>
      <c r="E44" t="n">
        <v>20.87</v>
      </c>
      <c r="F44" t="n">
        <v>17.66</v>
      </c>
      <c r="G44" t="n">
        <v>75.7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200.65</v>
      </c>
      <c r="Q44" t="n">
        <v>1319.12</v>
      </c>
      <c r="R44" t="n">
        <v>73.37</v>
      </c>
      <c r="S44" t="n">
        <v>59.92</v>
      </c>
      <c r="T44" t="n">
        <v>6620.41</v>
      </c>
      <c r="U44" t="n">
        <v>0.82</v>
      </c>
      <c r="V44" t="n">
        <v>0.96</v>
      </c>
      <c r="W44" t="n">
        <v>0.18</v>
      </c>
      <c r="X44" t="n">
        <v>0.39</v>
      </c>
      <c r="Y44" t="n">
        <v>1</v>
      </c>
      <c r="Z44" t="n">
        <v>10</v>
      </c>
      <c r="AA44" t="n">
        <v>271.1317497125709</v>
      </c>
      <c r="AB44" t="n">
        <v>370.9744214453384</v>
      </c>
      <c r="AC44" t="n">
        <v>335.5691433284651</v>
      </c>
      <c r="AD44" t="n">
        <v>271131.7497125709</v>
      </c>
      <c r="AE44" t="n">
        <v>370974.4214453384</v>
      </c>
      <c r="AF44" t="n">
        <v>4.529406699813972e-06</v>
      </c>
      <c r="AG44" t="n">
        <v>6.038773148148149</v>
      </c>
      <c r="AH44" t="n">
        <v>335569.1433284652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4.7937</v>
      </c>
      <c r="E45" t="n">
        <v>20.86</v>
      </c>
      <c r="F45" t="n">
        <v>17.66</v>
      </c>
      <c r="G45" t="n">
        <v>75.67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198.81</v>
      </c>
      <c r="Q45" t="n">
        <v>1319.3</v>
      </c>
      <c r="R45" t="n">
        <v>72.8</v>
      </c>
      <c r="S45" t="n">
        <v>59.92</v>
      </c>
      <c r="T45" t="n">
        <v>6334.35</v>
      </c>
      <c r="U45" t="n">
        <v>0.82</v>
      </c>
      <c r="V45" t="n">
        <v>0.96</v>
      </c>
      <c r="W45" t="n">
        <v>0.19</v>
      </c>
      <c r="X45" t="n">
        <v>0.38</v>
      </c>
      <c r="Y45" t="n">
        <v>1</v>
      </c>
      <c r="Z45" t="n">
        <v>10</v>
      </c>
      <c r="AA45" t="n">
        <v>270.1549070716559</v>
      </c>
      <c r="AB45" t="n">
        <v>369.6378622487827</v>
      </c>
      <c r="AC45" t="n">
        <v>334.3601434657561</v>
      </c>
      <c r="AD45" t="n">
        <v>270154.9070716559</v>
      </c>
      <c r="AE45" t="n">
        <v>369637.8622487827</v>
      </c>
      <c r="AF45" t="n">
        <v>4.530918991026532e-06</v>
      </c>
      <c r="AG45" t="n">
        <v>6.03587962962963</v>
      </c>
      <c r="AH45" t="n">
        <v>334360.1434657561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4.7867</v>
      </c>
      <c r="E46" t="n">
        <v>20.89</v>
      </c>
      <c r="F46" t="n">
        <v>17.69</v>
      </c>
      <c r="G46" t="n">
        <v>75.8</v>
      </c>
      <c r="H46" t="n">
        <v>0.92</v>
      </c>
      <c r="I46" t="n">
        <v>14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198.32</v>
      </c>
      <c r="Q46" t="n">
        <v>1319.08</v>
      </c>
      <c r="R46" t="n">
        <v>73.63</v>
      </c>
      <c r="S46" t="n">
        <v>59.92</v>
      </c>
      <c r="T46" t="n">
        <v>6750.59</v>
      </c>
      <c r="U46" t="n">
        <v>0.8100000000000001</v>
      </c>
      <c r="V46" t="n">
        <v>0.96</v>
      </c>
      <c r="W46" t="n">
        <v>0.2</v>
      </c>
      <c r="X46" t="n">
        <v>0.41</v>
      </c>
      <c r="Y46" t="n">
        <v>1</v>
      </c>
      <c r="Z46" t="n">
        <v>10</v>
      </c>
      <c r="AA46" t="n">
        <v>270.1930498357586</v>
      </c>
      <c r="AB46" t="n">
        <v>369.6900508613681</v>
      </c>
      <c r="AC46" t="n">
        <v>334.4073512704035</v>
      </c>
      <c r="AD46" t="n">
        <v>270193.0498357586</v>
      </c>
      <c r="AE46" t="n">
        <v>369690.0508613681</v>
      </c>
      <c r="AF46" t="n">
        <v>4.524302716971587e-06</v>
      </c>
      <c r="AG46" t="n">
        <v>6.044560185185186</v>
      </c>
      <c r="AH46" t="n">
        <v>334407.3512704035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4.811</v>
      </c>
      <c r="E47" t="n">
        <v>20.79</v>
      </c>
      <c r="F47" t="n">
        <v>17.62</v>
      </c>
      <c r="G47" t="n">
        <v>81.34</v>
      </c>
      <c r="H47" t="n">
        <v>0.9399999999999999</v>
      </c>
      <c r="I47" t="n">
        <v>13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197.02</v>
      </c>
      <c r="Q47" t="n">
        <v>1319.08</v>
      </c>
      <c r="R47" t="n">
        <v>71.43000000000001</v>
      </c>
      <c r="S47" t="n">
        <v>59.92</v>
      </c>
      <c r="T47" t="n">
        <v>5653.29</v>
      </c>
      <c r="U47" t="n">
        <v>0.84</v>
      </c>
      <c r="V47" t="n">
        <v>0.96</v>
      </c>
      <c r="W47" t="n">
        <v>0.2</v>
      </c>
      <c r="X47" t="n">
        <v>0.35</v>
      </c>
      <c r="Y47" t="n">
        <v>1</v>
      </c>
      <c r="Z47" t="n">
        <v>10</v>
      </c>
      <c r="AA47" t="n">
        <v>268.6370798580662</v>
      </c>
      <c r="AB47" t="n">
        <v>367.5611040933385</v>
      </c>
      <c r="AC47" t="n">
        <v>332.4815881939191</v>
      </c>
      <c r="AD47" t="n">
        <v>268637.0798580662</v>
      </c>
      <c r="AE47" t="n">
        <v>367561.1040933385</v>
      </c>
      <c r="AF47" t="n">
        <v>4.547270639762322e-06</v>
      </c>
      <c r="AG47" t="n">
        <v>6.015625</v>
      </c>
      <c r="AH47" t="n">
        <v>332481.5881939191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4.8107</v>
      </c>
      <c r="E48" t="n">
        <v>20.79</v>
      </c>
      <c r="F48" t="n">
        <v>17.63</v>
      </c>
      <c r="G48" t="n">
        <v>81.34999999999999</v>
      </c>
      <c r="H48" t="n">
        <v>0.96</v>
      </c>
      <c r="I48" t="n">
        <v>13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197.39</v>
      </c>
      <c r="Q48" t="n">
        <v>1319.08</v>
      </c>
      <c r="R48" t="n">
        <v>71.43000000000001</v>
      </c>
      <c r="S48" t="n">
        <v>59.92</v>
      </c>
      <c r="T48" t="n">
        <v>5652.83</v>
      </c>
      <c r="U48" t="n">
        <v>0.84</v>
      </c>
      <c r="V48" t="n">
        <v>0.96</v>
      </c>
      <c r="W48" t="n">
        <v>0.2</v>
      </c>
      <c r="X48" t="n">
        <v>0.35</v>
      </c>
      <c r="Y48" t="n">
        <v>1</v>
      </c>
      <c r="Z48" t="n">
        <v>10</v>
      </c>
      <c r="AA48" t="n">
        <v>268.8568030837787</v>
      </c>
      <c r="AB48" t="n">
        <v>367.861739104263</v>
      </c>
      <c r="AC48" t="n">
        <v>332.7535310213449</v>
      </c>
      <c r="AD48" t="n">
        <v>268856.8030837788</v>
      </c>
      <c r="AE48" t="n">
        <v>367861.739104263</v>
      </c>
      <c r="AF48" t="n">
        <v>4.546987085159967e-06</v>
      </c>
      <c r="AG48" t="n">
        <v>6.015625</v>
      </c>
      <c r="AH48" t="n">
        <v>332753.5310213449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2024-09-24T15:58:01Z</dcterms:created>
  <dcterms:modified xmlns:dcterms="http://purl.org/dc/terms/" xmlns:xsi="http://www.w3.org/2001/XMLSchema-instance" xsi:type="dcterms:W3CDTF">2024-09-24T15:58:01Z</dcterms:modified>
</cp:coreProperties>
</file>