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xVal>
          <yVal>
            <numRef>
              <f>gráficos!$B$7:$B$497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1.4071</v>
      </c>
      <c r="E2" t="n">
        <v>71.06999999999999</v>
      </c>
      <c r="F2" t="n">
        <v>49.23</v>
      </c>
      <c r="G2" t="n">
        <v>5.94</v>
      </c>
      <c r="H2" t="n">
        <v>0.09</v>
      </c>
      <c r="I2" t="n">
        <v>497</v>
      </c>
      <c r="J2" t="n">
        <v>194.77</v>
      </c>
      <c r="K2" t="n">
        <v>54.38</v>
      </c>
      <c r="L2" t="n">
        <v>1</v>
      </c>
      <c r="M2" t="n">
        <v>495</v>
      </c>
      <c r="N2" t="n">
        <v>39.4</v>
      </c>
      <c r="O2" t="n">
        <v>24256.19</v>
      </c>
      <c r="P2" t="n">
        <v>685.5</v>
      </c>
      <c r="Q2" t="n">
        <v>444.67</v>
      </c>
      <c r="R2" t="n">
        <v>546</v>
      </c>
      <c r="S2" t="n">
        <v>48.21</v>
      </c>
      <c r="T2" t="n">
        <v>240521.09</v>
      </c>
      <c r="U2" t="n">
        <v>0.09</v>
      </c>
      <c r="V2" t="n">
        <v>0.55</v>
      </c>
      <c r="W2" t="n">
        <v>0.96</v>
      </c>
      <c r="X2" t="n">
        <v>14.83</v>
      </c>
      <c r="Y2" t="n">
        <v>0.5</v>
      </c>
      <c r="Z2" t="n">
        <v>10</v>
      </c>
      <c r="AA2" t="n">
        <v>1587.88804029293</v>
      </c>
      <c r="AB2" t="n">
        <v>2172.618469405054</v>
      </c>
      <c r="AC2" t="n">
        <v>1965.266811974208</v>
      </c>
      <c r="AD2" t="n">
        <v>1587888.04029293</v>
      </c>
      <c r="AE2" t="n">
        <v>2172618.469405054</v>
      </c>
      <c r="AF2" t="n">
        <v>1.036735729425328e-06</v>
      </c>
      <c r="AG2" t="n">
        <v>42</v>
      </c>
      <c r="AH2" t="n">
        <v>1965266.811974208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1.9764</v>
      </c>
      <c r="E3" t="n">
        <v>50.6</v>
      </c>
      <c r="F3" t="n">
        <v>40.23</v>
      </c>
      <c r="G3" t="n">
        <v>11.95</v>
      </c>
      <c r="H3" t="n">
        <v>0.18</v>
      </c>
      <c r="I3" t="n">
        <v>202</v>
      </c>
      <c r="J3" t="n">
        <v>196.32</v>
      </c>
      <c r="K3" t="n">
        <v>54.38</v>
      </c>
      <c r="L3" t="n">
        <v>2</v>
      </c>
      <c r="M3" t="n">
        <v>200</v>
      </c>
      <c r="N3" t="n">
        <v>39.95</v>
      </c>
      <c r="O3" t="n">
        <v>24447.22</v>
      </c>
      <c r="P3" t="n">
        <v>558.6799999999999</v>
      </c>
      <c r="Q3" t="n">
        <v>444.58</v>
      </c>
      <c r="R3" t="n">
        <v>251.12</v>
      </c>
      <c r="S3" t="n">
        <v>48.21</v>
      </c>
      <c r="T3" t="n">
        <v>94554.11</v>
      </c>
      <c r="U3" t="n">
        <v>0.19</v>
      </c>
      <c r="V3" t="n">
        <v>0.68</v>
      </c>
      <c r="W3" t="n">
        <v>0.49</v>
      </c>
      <c r="X3" t="n">
        <v>5.84</v>
      </c>
      <c r="Y3" t="n">
        <v>0.5</v>
      </c>
      <c r="Z3" t="n">
        <v>10</v>
      </c>
      <c r="AA3" t="n">
        <v>960.7644884894264</v>
      </c>
      <c r="AB3" t="n">
        <v>1314.560359089016</v>
      </c>
      <c r="AC3" t="n">
        <v>1189.100563414612</v>
      </c>
      <c r="AD3" t="n">
        <v>960764.4884894264</v>
      </c>
      <c r="AE3" t="n">
        <v>1314560.359089016</v>
      </c>
      <c r="AF3" t="n">
        <v>1.456189677802727e-06</v>
      </c>
      <c r="AG3" t="n">
        <v>30</v>
      </c>
      <c r="AH3" t="n">
        <v>1189100.563414612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2.1958</v>
      </c>
      <c r="E4" t="n">
        <v>45.54</v>
      </c>
      <c r="F4" t="n">
        <v>38.05</v>
      </c>
      <c r="G4" t="n">
        <v>17.83</v>
      </c>
      <c r="H4" t="n">
        <v>0.27</v>
      </c>
      <c r="I4" t="n">
        <v>128</v>
      </c>
      <c r="J4" t="n">
        <v>197.88</v>
      </c>
      <c r="K4" t="n">
        <v>54.38</v>
      </c>
      <c r="L4" t="n">
        <v>3</v>
      </c>
      <c r="M4" t="n">
        <v>126</v>
      </c>
      <c r="N4" t="n">
        <v>40.5</v>
      </c>
      <c r="O4" t="n">
        <v>24639</v>
      </c>
      <c r="P4" t="n">
        <v>527.49</v>
      </c>
      <c r="Q4" t="n">
        <v>444.57</v>
      </c>
      <c r="R4" t="n">
        <v>179.79</v>
      </c>
      <c r="S4" t="n">
        <v>48.21</v>
      </c>
      <c r="T4" t="n">
        <v>59261.25</v>
      </c>
      <c r="U4" t="n">
        <v>0.27</v>
      </c>
      <c r="V4" t="n">
        <v>0.72</v>
      </c>
      <c r="W4" t="n">
        <v>0.37</v>
      </c>
      <c r="X4" t="n">
        <v>3.66</v>
      </c>
      <c r="Y4" t="n">
        <v>0.5</v>
      </c>
      <c r="Z4" t="n">
        <v>10</v>
      </c>
      <c r="AA4" t="n">
        <v>827.1329857255432</v>
      </c>
      <c r="AB4" t="n">
        <v>1131.719841601647</v>
      </c>
      <c r="AC4" t="n">
        <v>1023.710088297958</v>
      </c>
      <c r="AD4" t="n">
        <v>827132.9857255432</v>
      </c>
      <c r="AE4" t="n">
        <v>1131719.841601647</v>
      </c>
      <c r="AF4" t="n">
        <v>1.617841173102221e-06</v>
      </c>
      <c r="AG4" t="n">
        <v>27</v>
      </c>
      <c r="AH4" t="n">
        <v>1023710.088297958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2.317</v>
      </c>
      <c r="E5" t="n">
        <v>43.16</v>
      </c>
      <c r="F5" t="n">
        <v>37.03</v>
      </c>
      <c r="G5" t="n">
        <v>23.89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512.47</v>
      </c>
      <c r="Q5" t="n">
        <v>444.57</v>
      </c>
      <c r="R5" t="n">
        <v>146.68</v>
      </c>
      <c r="S5" t="n">
        <v>48.21</v>
      </c>
      <c r="T5" t="n">
        <v>42878.04</v>
      </c>
      <c r="U5" t="n">
        <v>0.33</v>
      </c>
      <c r="V5" t="n">
        <v>0.74</v>
      </c>
      <c r="W5" t="n">
        <v>0.31</v>
      </c>
      <c r="X5" t="n">
        <v>2.64</v>
      </c>
      <c r="Y5" t="n">
        <v>0.5</v>
      </c>
      <c r="Z5" t="n">
        <v>10</v>
      </c>
      <c r="AA5" t="n">
        <v>762.7228031836007</v>
      </c>
      <c r="AB5" t="n">
        <v>1043.590988271056</v>
      </c>
      <c r="AC5" t="n">
        <v>943.9921290396165</v>
      </c>
      <c r="AD5" t="n">
        <v>762722.8031836008</v>
      </c>
      <c r="AE5" t="n">
        <v>1043590.988271056</v>
      </c>
      <c r="AF5" t="n">
        <v>1.707139993659644e-06</v>
      </c>
      <c r="AG5" t="n">
        <v>25</v>
      </c>
      <c r="AH5" t="n">
        <v>943992.1290396166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2.3882</v>
      </c>
      <c r="E6" t="n">
        <v>41.87</v>
      </c>
      <c r="F6" t="n">
        <v>36.48</v>
      </c>
      <c r="G6" t="n">
        <v>29.58</v>
      </c>
      <c r="H6" t="n">
        <v>0.44</v>
      </c>
      <c r="I6" t="n">
        <v>74</v>
      </c>
      <c r="J6" t="n">
        <v>201.01</v>
      </c>
      <c r="K6" t="n">
        <v>54.38</v>
      </c>
      <c r="L6" t="n">
        <v>5</v>
      </c>
      <c r="M6" t="n">
        <v>72</v>
      </c>
      <c r="N6" t="n">
        <v>41.63</v>
      </c>
      <c r="O6" t="n">
        <v>25024.84</v>
      </c>
      <c r="P6" t="n">
        <v>504.1</v>
      </c>
      <c r="Q6" t="n">
        <v>444.55</v>
      </c>
      <c r="R6" t="n">
        <v>128.61</v>
      </c>
      <c r="S6" t="n">
        <v>48.21</v>
      </c>
      <c r="T6" t="n">
        <v>33940.52</v>
      </c>
      <c r="U6" t="n">
        <v>0.37</v>
      </c>
      <c r="V6" t="n">
        <v>0.75</v>
      </c>
      <c r="W6" t="n">
        <v>0.28</v>
      </c>
      <c r="X6" t="n">
        <v>2.09</v>
      </c>
      <c r="Y6" t="n">
        <v>0.5</v>
      </c>
      <c r="Z6" t="n">
        <v>10</v>
      </c>
      <c r="AA6" t="n">
        <v>735.8715576071293</v>
      </c>
      <c r="AB6" t="n">
        <v>1006.851929479977</v>
      </c>
      <c r="AC6" t="n">
        <v>910.7593944559652</v>
      </c>
      <c r="AD6" t="n">
        <v>735871.5576071292</v>
      </c>
      <c r="AE6" t="n">
        <v>1006851.929479977</v>
      </c>
      <c r="AF6" t="n">
        <v>1.759599366792387e-06</v>
      </c>
      <c r="AG6" t="n">
        <v>25</v>
      </c>
      <c r="AH6" t="n">
        <v>910759.3944559653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2.4414</v>
      </c>
      <c r="E7" t="n">
        <v>40.96</v>
      </c>
      <c r="F7" t="n">
        <v>36.07</v>
      </c>
      <c r="G7" t="n">
        <v>35.48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497.79</v>
      </c>
      <c r="Q7" t="n">
        <v>444.55</v>
      </c>
      <c r="R7" t="n">
        <v>115.4</v>
      </c>
      <c r="S7" t="n">
        <v>48.21</v>
      </c>
      <c r="T7" t="n">
        <v>27397.89</v>
      </c>
      <c r="U7" t="n">
        <v>0.42</v>
      </c>
      <c r="V7" t="n">
        <v>0.76</v>
      </c>
      <c r="W7" t="n">
        <v>0.26</v>
      </c>
      <c r="X7" t="n">
        <v>1.68</v>
      </c>
      <c r="Y7" t="n">
        <v>0.5</v>
      </c>
      <c r="Z7" t="n">
        <v>10</v>
      </c>
      <c r="AA7" t="n">
        <v>709.9185693084941</v>
      </c>
      <c r="AB7" t="n">
        <v>971.3419059247482</v>
      </c>
      <c r="AC7" t="n">
        <v>878.6383977102167</v>
      </c>
      <c r="AD7" t="n">
        <v>709918.5693084941</v>
      </c>
      <c r="AE7" t="n">
        <v>971341.9059247482</v>
      </c>
      <c r="AF7" t="n">
        <v>1.798796538852246e-06</v>
      </c>
      <c r="AG7" t="n">
        <v>24</v>
      </c>
      <c r="AH7" t="n">
        <v>878638.3977102167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2.4923</v>
      </c>
      <c r="E8" t="n">
        <v>40.12</v>
      </c>
      <c r="F8" t="n">
        <v>35.58</v>
      </c>
      <c r="G8" t="n">
        <v>41.06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490.21</v>
      </c>
      <c r="Q8" t="n">
        <v>444.55</v>
      </c>
      <c r="R8" t="n">
        <v>99.78</v>
      </c>
      <c r="S8" t="n">
        <v>48.21</v>
      </c>
      <c r="T8" t="n">
        <v>19633.03</v>
      </c>
      <c r="U8" t="n">
        <v>0.48</v>
      </c>
      <c r="V8" t="n">
        <v>0.77</v>
      </c>
      <c r="W8" t="n">
        <v>0.22</v>
      </c>
      <c r="X8" t="n">
        <v>1.2</v>
      </c>
      <c r="Y8" t="n">
        <v>0.5</v>
      </c>
      <c r="Z8" t="n">
        <v>10</v>
      </c>
      <c r="AA8" t="n">
        <v>690.7805330064764</v>
      </c>
      <c r="AB8" t="n">
        <v>945.1564003457543</v>
      </c>
      <c r="AC8" t="n">
        <v>854.952000032094</v>
      </c>
      <c r="AD8" t="n">
        <v>690780.5330064764</v>
      </c>
      <c r="AE8" t="n">
        <v>945156.4003457542</v>
      </c>
      <c r="AF8" t="n">
        <v>1.83629909633057e-06</v>
      </c>
      <c r="AG8" t="n">
        <v>24</v>
      </c>
      <c r="AH8" t="n">
        <v>854952.0000320941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2.5042</v>
      </c>
      <c r="E9" t="n">
        <v>39.93</v>
      </c>
      <c r="F9" t="n">
        <v>35.67</v>
      </c>
      <c r="G9" t="n">
        <v>47.55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490.79</v>
      </c>
      <c r="Q9" t="n">
        <v>444.56</v>
      </c>
      <c r="R9" t="n">
        <v>102.19</v>
      </c>
      <c r="S9" t="n">
        <v>48.21</v>
      </c>
      <c r="T9" t="n">
        <v>20877.4</v>
      </c>
      <c r="U9" t="n">
        <v>0.47</v>
      </c>
      <c r="V9" t="n">
        <v>0.76</v>
      </c>
      <c r="W9" t="n">
        <v>0.24</v>
      </c>
      <c r="X9" t="n">
        <v>1.28</v>
      </c>
      <c r="Y9" t="n">
        <v>0.5</v>
      </c>
      <c r="Z9" t="n">
        <v>10</v>
      </c>
      <c r="AA9" t="n">
        <v>688.9705813705143</v>
      </c>
      <c r="AB9" t="n">
        <v>942.6799446680005</v>
      </c>
      <c r="AC9" t="n">
        <v>852.7118938084977</v>
      </c>
      <c r="AD9" t="n">
        <v>688970.5813705144</v>
      </c>
      <c r="AE9" t="n">
        <v>942679.9446680006</v>
      </c>
      <c r="AF9" t="n">
        <v>1.845066884817643e-06</v>
      </c>
      <c r="AG9" t="n">
        <v>24</v>
      </c>
      <c r="AH9" t="n">
        <v>852711.8938084977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2.5267</v>
      </c>
      <c r="E10" t="n">
        <v>39.58</v>
      </c>
      <c r="F10" t="n">
        <v>35.51</v>
      </c>
      <c r="G10" t="n">
        <v>53.26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488.02</v>
      </c>
      <c r="Q10" t="n">
        <v>444.55</v>
      </c>
      <c r="R10" t="n">
        <v>97.13</v>
      </c>
      <c r="S10" t="n">
        <v>48.21</v>
      </c>
      <c r="T10" t="n">
        <v>18369.45</v>
      </c>
      <c r="U10" t="n">
        <v>0.5</v>
      </c>
      <c r="V10" t="n">
        <v>0.77</v>
      </c>
      <c r="W10" t="n">
        <v>0.23</v>
      </c>
      <c r="X10" t="n">
        <v>1.12</v>
      </c>
      <c r="Y10" t="n">
        <v>0.5</v>
      </c>
      <c r="Z10" t="n">
        <v>10</v>
      </c>
      <c r="AA10" t="n">
        <v>674.5870720132212</v>
      </c>
      <c r="AB10" t="n">
        <v>922.9997926097038</v>
      </c>
      <c r="AC10" t="n">
        <v>834.9099878413782</v>
      </c>
      <c r="AD10" t="n">
        <v>674587.0720132212</v>
      </c>
      <c r="AE10" t="n">
        <v>922999.7926097038</v>
      </c>
      <c r="AF10" t="n">
        <v>1.861644636158749e-06</v>
      </c>
      <c r="AG10" t="n">
        <v>23</v>
      </c>
      <c r="AH10" t="n">
        <v>834909.9878413782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2.5443</v>
      </c>
      <c r="E11" t="n">
        <v>39.3</v>
      </c>
      <c r="F11" t="n">
        <v>35.39</v>
      </c>
      <c r="G11" t="n">
        <v>58.98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486.01</v>
      </c>
      <c r="Q11" t="n">
        <v>444.55</v>
      </c>
      <c r="R11" t="n">
        <v>93.17</v>
      </c>
      <c r="S11" t="n">
        <v>48.21</v>
      </c>
      <c r="T11" t="n">
        <v>16412.22</v>
      </c>
      <c r="U11" t="n">
        <v>0.52</v>
      </c>
      <c r="V11" t="n">
        <v>0.77</v>
      </c>
      <c r="W11" t="n">
        <v>0.22</v>
      </c>
      <c r="X11" t="n">
        <v>1</v>
      </c>
      <c r="Y11" t="n">
        <v>0.5</v>
      </c>
      <c r="Z11" t="n">
        <v>10</v>
      </c>
      <c r="AA11" t="n">
        <v>668.9492982031664</v>
      </c>
      <c r="AB11" t="n">
        <v>915.2859417617603</v>
      </c>
      <c r="AC11" t="n">
        <v>827.9323360919046</v>
      </c>
      <c r="AD11" t="n">
        <v>668949.2982031665</v>
      </c>
      <c r="AE11" t="n">
        <v>915285.9417617604</v>
      </c>
      <c r="AF11" t="n">
        <v>1.874612121652236e-06</v>
      </c>
      <c r="AG11" t="n">
        <v>23</v>
      </c>
      <c r="AH11" t="n">
        <v>827932.3360919047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2.5575</v>
      </c>
      <c r="E12" t="n">
        <v>39.1</v>
      </c>
      <c r="F12" t="n">
        <v>35.3</v>
      </c>
      <c r="G12" t="n">
        <v>64.18000000000001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483.95</v>
      </c>
      <c r="Q12" t="n">
        <v>444.56</v>
      </c>
      <c r="R12" t="n">
        <v>90.34999999999999</v>
      </c>
      <c r="S12" t="n">
        <v>48.21</v>
      </c>
      <c r="T12" t="n">
        <v>15013.76</v>
      </c>
      <c r="U12" t="n">
        <v>0.53</v>
      </c>
      <c r="V12" t="n">
        <v>0.77</v>
      </c>
      <c r="W12" t="n">
        <v>0.22</v>
      </c>
      <c r="X12" t="n">
        <v>0.91</v>
      </c>
      <c r="Y12" t="n">
        <v>0.5</v>
      </c>
      <c r="Z12" t="n">
        <v>10</v>
      </c>
      <c r="AA12" t="n">
        <v>664.2493859945179</v>
      </c>
      <c r="AB12" t="n">
        <v>908.8553145323945</v>
      </c>
      <c r="AC12" t="n">
        <v>822.1154388998673</v>
      </c>
      <c r="AD12" t="n">
        <v>664249.3859945178</v>
      </c>
      <c r="AE12" t="n">
        <v>908855.3145323944</v>
      </c>
      <c r="AF12" t="n">
        <v>1.884337735772352e-06</v>
      </c>
      <c r="AG12" t="n">
        <v>23</v>
      </c>
      <c r="AH12" t="n">
        <v>822115.4388998672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2.5712</v>
      </c>
      <c r="E13" t="n">
        <v>38.89</v>
      </c>
      <c r="F13" t="n">
        <v>35.21</v>
      </c>
      <c r="G13" t="n">
        <v>70.42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482.58</v>
      </c>
      <c r="Q13" t="n">
        <v>444.55</v>
      </c>
      <c r="R13" t="n">
        <v>87.40000000000001</v>
      </c>
      <c r="S13" t="n">
        <v>48.21</v>
      </c>
      <c r="T13" t="n">
        <v>13556.21</v>
      </c>
      <c r="U13" t="n">
        <v>0.55</v>
      </c>
      <c r="V13" t="n">
        <v>0.77</v>
      </c>
      <c r="W13" t="n">
        <v>0.21</v>
      </c>
      <c r="X13" t="n">
        <v>0.82</v>
      </c>
      <c r="Y13" t="n">
        <v>0.5</v>
      </c>
      <c r="Z13" t="n">
        <v>10</v>
      </c>
      <c r="AA13" t="n">
        <v>660.149493173097</v>
      </c>
      <c r="AB13" t="n">
        <v>903.2456602996203</v>
      </c>
      <c r="AC13" t="n">
        <v>817.0411621938702</v>
      </c>
      <c r="AD13" t="n">
        <v>660149.493173097</v>
      </c>
      <c r="AE13" t="n">
        <v>903245.6602996204</v>
      </c>
      <c r="AF13" t="n">
        <v>1.894431744366714e-06</v>
      </c>
      <c r="AG13" t="n">
        <v>23</v>
      </c>
      <c r="AH13" t="n">
        <v>817041.1621938702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2.5804</v>
      </c>
      <c r="E14" t="n">
        <v>38.75</v>
      </c>
      <c r="F14" t="n">
        <v>35.15</v>
      </c>
      <c r="G14" t="n">
        <v>75.31999999999999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481.01</v>
      </c>
      <c r="Q14" t="n">
        <v>444.55</v>
      </c>
      <c r="R14" t="n">
        <v>85.36</v>
      </c>
      <c r="S14" t="n">
        <v>48.21</v>
      </c>
      <c r="T14" t="n">
        <v>12545.91</v>
      </c>
      <c r="U14" t="n">
        <v>0.5600000000000001</v>
      </c>
      <c r="V14" t="n">
        <v>0.78</v>
      </c>
      <c r="W14" t="n">
        <v>0.21</v>
      </c>
      <c r="X14" t="n">
        <v>0.76</v>
      </c>
      <c r="Y14" t="n">
        <v>0.5</v>
      </c>
      <c r="Z14" t="n">
        <v>10</v>
      </c>
      <c r="AA14" t="n">
        <v>656.8120417582074</v>
      </c>
      <c r="AB14" t="n">
        <v>898.6792120358039</v>
      </c>
      <c r="AC14" t="n">
        <v>812.9105293433016</v>
      </c>
      <c r="AD14" t="n">
        <v>656812.0417582075</v>
      </c>
      <c r="AE14" t="n">
        <v>898679.2120358038</v>
      </c>
      <c r="AF14" t="n">
        <v>1.901210202692855e-06</v>
      </c>
      <c r="AG14" t="n">
        <v>23</v>
      </c>
      <c r="AH14" t="n">
        <v>812910.5293433017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2.5845</v>
      </c>
      <c r="E15" t="n">
        <v>38.69</v>
      </c>
      <c r="F15" t="n">
        <v>35.16</v>
      </c>
      <c r="G15" t="n">
        <v>81.15000000000001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480.87</v>
      </c>
      <c r="Q15" t="n">
        <v>444.55</v>
      </c>
      <c r="R15" t="n">
        <v>86.06999999999999</v>
      </c>
      <c r="S15" t="n">
        <v>48.21</v>
      </c>
      <c r="T15" t="n">
        <v>12911.2</v>
      </c>
      <c r="U15" t="n">
        <v>0.5600000000000001</v>
      </c>
      <c r="V15" t="n">
        <v>0.78</v>
      </c>
      <c r="W15" t="n">
        <v>0.21</v>
      </c>
      <c r="X15" t="n">
        <v>0.78</v>
      </c>
      <c r="Y15" t="n">
        <v>0.5</v>
      </c>
      <c r="Z15" t="n">
        <v>10</v>
      </c>
      <c r="AA15" t="n">
        <v>655.904903005277</v>
      </c>
      <c r="AB15" t="n">
        <v>897.4380247739069</v>
      </c>
      <c r="AC15" t="n">
        <v>811.787799251663</v>
      </c>
      <c r="AD15" t="n">
        <v>655904.903005277</v>
      </c>
      <c r="AE15" t="n">
        <v>897438.0247739069</v>
      </c>
      <c r="AF15" t="n">
        <v>1.904231037381678e-06</v>
      </c>
      <c r="AG15" t="n">
        <v>23</v>
      </c>
      <c r="AH15" t="n">
        <v>811787.799251663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2.5983</v>
      </c>
      <c r="E16" t="n">
        <v>38.49</v>
      </c>
      <c r="F16" t="n">
        <v>35.04</v>
      </c>
      <c r="G16" t="n">
        <v>87.59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478.5</v>
      </c>
      <c r="Q16" t="n">
        <v>444.55</v>
      </c>
      <c r="R16" t="n">
        <v>81.87</v>
      </c>
      <c r="S16" t="n">
        <v>48.21</v>
      </c>
      <c r="T16" t="n">
        <v>10820.39</v>
      </c>
      <c r="U16" t="n">
        <v>0.59</v>
      </c>
      <c r="V16" t="n">
        <v>0.78</v>
      </c>
      <c r="W16" t="n">
        <v>0.2</v>
      </c>
      <c r="X16" t="n">
        <v>0.65</v>
      </c>
      <c r="Y16" t="n">
        <v>0.5</v>
      </c>
      <c r="Z16" t="n">
        <v>10</v>
      </c>
      <c r="AA16" t="n">
        <v>650.90216525395</v>
      </c>
      <c r="AB16" t="n">
        <v>890.5930582773283</v>
      </c>
      <c r="AC16" t="n">
        <v>805.5961067505472</v>
      </c>
      <c r="AD16" t="n">
        <v>650902.1652539499</v>
      </c>
      <c r="AE16" t="n">
        <v>890593.0582773283</v>
      </c>
      <c r="AF16" t="n">
        <v>1.91439872487089e-06</v>
      </c>
      <c r="AG16" t="n">
        <v>23</v>
      </c>
      <c r="AH16" t="n">
        <v>805596.1067505472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2.602</v>
      </c>
      <c r="E17" t="n">
        <v>38.43</v>
      </c>
      <c r="F17" t="n">
        <v>35.02</v>
      </c>
      <c r="G17" t="n">
        <v>91.36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477.79</v>
      </c>
      <c r="Q17" t="n">
        <v>444.55</v>
      </c>
      <c r="R17" t="n">
        <v>81.31999999999999</v>
      </c>
      <c r="S17" t="n">
        <v>48.21</v>
      </c>
      <c r="T17" t="n">
        <v>10551.03</v>
      </c>
      <c r="U17" t="n">
        <v>0.59</v>
      </c>
      <c r="V17" t="n">
        <v>0.78</v>
      </c>
      <c r="W17" t="n">
        <v>0.2</v>
      </c>
      <c r="X17" t="n">
        <v>0.63</v>
      </c>
      <c r="Y17" t="n">
        <v>0.5</v>
      </c>
      <c r="Z17" t="n">
        <v>10</v>
      </c>
      <c r="AA17" t="n">
        <v>649.5166204378577</v>
      </c>
      <c r="AB17" t="n">
        <v>888.6972947340275</v>
      </c>
      <c r="AC17" t="n">
        <v>803.8812722190982</v>
      </c>
      <c r="AD17" t="n">
        <v>649516.6204378577</v>
      </c>
      <c r="AE17" t="n">
        <v>888697.2947340276</v>
      </c>
      <c r="AF17" t="n">
        <v>1.917124843980316e-06</v>
      </c>
      <c r="AG17" t="n">
        <v>23</v>
      </c>
      <c r="AH17" t="n">
        <v>803881.2722190982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2.6051</v>
      </c>
      <c r="E18" t="n">
        <v>38.39</v>
      </c>
      <c r="F18" t="n">
        <v>35.01</v>
      </c>
      <c r="G18" t="n">
        <v>95.48999999999999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476.66</v>
      </c>
      <c r="Q18" t="n">
        <v>444.55</v>
      </c>
      <c r="R18" t="n">
        <v>81.14</v>
      </c>
      <c r="S18" t="n">
        <v>48.21</v>
      </c>
      <c r="T18" t="n">
        <v>10465.6</v>
      </c>
      <c r="U18" t="n">
        <v>0.59</v>
      </c>
      <c r="V18" t="n">
        <v>0.78</v>
      </c>
      <c r="W18" t="n">
        <v>0.2</v>
      </c>
      <c r="X18" t="n">
        <v>0.63</v>
      </c>
      <c r="Y18" t="n">
        <v>0.5</v>
      </c>
      <c r="Z18" t="n">
        <v>10</v>
      </c>
      <c r="AA18" t="n">
        <v>647.870856476487</v>
      </c>
      <c r="AB18" t="n">
        <v>886.4454878760986</v>
      </c>
      <c r="AC18" t="n">
        <v>801.844374647259</v>
      </c>
      <c r="AD18" t="n">
        <v>647870.856476487</v>
      </c>
      <c r="AE18" t="n">
        <v>886445.4878760986</v>
      </c>
      <c r="AF18" t="n">
        <v>1.919408889720646e-06</v>
      </c>
      <c r="AG18" t="n">
        <v>23</v>
      </c>
      <c r="AH18" t="n">
        <v>801844.374647259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2.6167</v>
      </c>
      <c r="E19" t="n">
        <v>38.22</v>
      </c>
      <c r="F19" t="n">
        <v>34.92</v>
      </c>
      <c r="G19" t="n">
        <v>104.76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475.69</v>
      </c>
      <c r="Q19" t="n">
        <v>444.55</v>
      </c>
      <c r="R19" t="n">
        <v>77.98</v>
      </c>
      <c r="S19" t="n">
        <v>48.21</v>
      </c>
      <c r="T19" t="n">
        <v>8894.200000000001</v>
      </c>
      <c r="U19" t="n">
        <v>0.62</v>
      </c>
      <c r="V19" t="n">
        <v>0.78</v>
      </c>
      <c r="W19" t="n">
        <v>0.2</v>
      </c>
      <c r="X19" t="n">
        <v>0.53</v>
      </c>
      <c r="Y19" t="n">
        <v>0.5</v>
      </c>
      <c r="Z19" t="n">
        <v>10</v>
      </c>
      <c r="AA19" t="n">
        <v>644.68990763745</v>
      </c>
      <c r="AB19" t="n">
        <v>882.0931733409697</v>
      </c>
      <c r="AC19" t="n">
        <v>797.9074389028509</v>
      </c>
      <c r="AD19" t="n">
        <v>644689.90763745</v>
      </c>
      <c r="AE19" t="n">
        <v>882093.1733409696</v>
      </c>
      <c r="AF19" t="n">
        <v>1.927955641523172e-06</v>
      </c>
      <c r="AG19" t="n">
        <v>23</v>
      </c>
      <c r="AH19" t="n">
        <v>797907.438902851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2.6217</v>
      </c>
      <c r="E20" t="n">
        <v>38.14</v>
      </c>
      <c r="F20" t="n">
        <v>34.89</v>
      </c>
      <c r="G20" t="n">
        <v>110.17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475.05</v>
      </c>
      <c r="Q20" t="n">
        <v>444.55</v>
      </c>
      <c r="R20" t="n">
        <v>76.93000000000001</v>
      </c>
      <c r="S20" t="n">
        <v>48.21</v>
      </c>
      <c r="T20" t="n">
        <v>8374.540000000001</v>
      </c>
      <c r="U20" t="n">
        <v>0.63</v>
      </c>
      <c r="V20" t="n">
        <v>0.78</v>
      </c>
      <c r="W20" t="n">
        <v>0.19</v>
      </c>
      <c r="X20" t="n">
        <v>0.5</v>
      </c>
      <c r="Y20" t="n">
        <v>0.5</v>
      </c>
      <c r="Z20" t="n">
        <v>10</v>
      </c>
      <c r="AA20" t="n">
        <v>643.1342918151902</v>
      </c>
      <c r="AB20" t="n">
        <v>879.9647111440272</v>
      </c>
      <c r="AC20" t="n">
        <v>795.9821141506694</v>
      </c>
      <c r="AD20" t="n">
        <v>643134.2918151902</v>
      </c>
      <c r="AE20" t="n">
        <v>879964.7111440272</v>
      </c>
      <c r="AF20" t="n">
        <v>1.93163958626564e-06</v>
      </c>
      <c r="AG20" t="n">
        <v>23</v>
      </c>
      <c r="AH20" t="n">
        <v>795982.1141506694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2.6297</v>
      </c>
      <c r="E21" t="n">
        <v>38.03</v>
      </c>
      <c r="F21" t="n">
        <v>34.81</v>
      </c>
      <c r="G21" t="n">
        <v>116.03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</v>
      </c>
      <c r="Q21" t="n">
        <v>444.55</v>
      </c>
      <c r="R21" t="n">
        <v>74.02</v>
      </c>
      <c r="S21" t="n">
        <v>48.21</v>
      </c>
      <c r="T21" t="n">
        <v>6925.25</v>
      </c>
      <c r="U21" t="n">
        <v>0.65</v>
      </c>
      <c r="V21" t="n">
        <v>0.78</v>
      </c>
      <c r="W21" t="n">
        <v>0.2</v>
      </c>
      <c r="X21" t="n">
        <v>0.42</v>
      </c>
      <c r="Y21" t="n">
        <v>0.5</v>
      </c>
      <c r="Z21" t="n">
        <v>10</v>
      </c>
      <c r="AA21" t="n">
        <v>639.6721876587729</v>
      </c>
      <c r="AB21" t="n">
        <v>875.2277074999613</v>
      </c>
      <c r="AC21" t="n">
        <v>791.6972034859666</v>
      </c>
      <c r="AD21" t="n">
        <v>639672.1876587729</v>
      </c>
      <c r="AE21" t="n">
        <v>875227.7074999613</v>
      </c>
      <c r="AF21" t="n">
        <v>1.937533897853589e-06</v>
      </c>
      <c r="AG21" t="n">
        <v>23</v>
      </c>
      <c r="AH21" t="n">
        <v>791697.2034859667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2.6238</v>
      </c>
      <c r="E22" t="n">
        <v>38.11</v>
      </c>
      <c r="F22" t="n">
        <v>34.9</v>
      </c>
      <c r="G22" t="n">
        <v>116.32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473.78</v>
      </c>
      <c r="Q22" t="n">
        <v>444.55</v>
      </c>
      <c r="R22" t="n">
        <v>77.3</v>
      </c>
      <c r="S22" t="n">
        <v>48.21</v>
      </c>
      <c r="T22" t="n">
        <v>8566.879999999999</v>
      </c>
      <c r="U22" t="n">
        <v>0.62</v>
      </c>
      <c r="V22" t="n">
        <v>0.78</v>
      </c>
      <c r="W22" t="n">
        <v>0.19</v>
      </c>
      <c r="X22" t="n">
        <v>0.51</v>
      </c>
      <c r="Y22" t="n">
        <v>0.5</v>
      </c>
      <c r="Z22" t="n">
        <v>10</v>
      </c>
      <c r="AA22" t="n">
        <v>641.5893479513586</v>
      </c>
      <c r="AB22" t="n">
        <v>877.8508507914199</v>
      </c>
      <c r="AC22" t="n">
        <v>794.0699976632933</v>
      </c>
      <c r="AD22" t="n">
        <v>641589.3479513586</v>
      </c>
      <c r="AE22" t="n">
        <v>877850.85079142</v>
      </c>
      <c r="AF22" t="n">
        <v>1.933186843057476e-06</v>
      </c>
      <c r="AG22" t="n">
        <v>23</v>
      </c>
      <c r="AH22" t="n">
        <v>794069.9976632933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2.6298</v>
      </c>
      <c r="E23" t="n">
        <v>38.03</v>
      </c>
      <c r="F23" t="n">
        <v>34.85</v>
      </c>
      <c r="G23" t="n">
        <v>123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473.49</v>
      </c>
      <c r="Q23" t="n">
        <v>444.55</v>
      </c>
      <c r="R23" t="n">
        <v>75.69</v>
      </c>
      <c r="S23" t="n">
        <v>48.21</v>
      </c>
      <c r="T23" t="n">
        <v>7766.44</v>
      </c>
      <c r="U23" t="n">
        <v>0.64</v>
      </c>
      <c r="V23" t="n">
        <v>0.78</v>
      </c>
      <c r="W23" t="n">
        <v>0.19</v>
      </c>
      <c r="X23" t="n">
        <v>0.46</v>
      </c>
      <c r="Y23" t="n">
        <v>0.5</v>
      </c>
      <c r="Z23" t="n">
        <v>10</v>
      </c>
      <c r="AA23" t="n">
        <v>640.1567808766297</v>
      </c>
      <c r="AB23" t="n">
        <v>875.8907493193771</v>
      </c>
      <c r="AC23" t="n">
        <v>792.2969655247224</v>
      </c>
      <c r="AD23" t="n">
        <v>640156.7808766296</v>
      </c>
      <c r="AE23" t="n">
        <v>875890.749319377</v>
      </c>
      <c r="AF23" t="n">
        <v>1.937607576748438e-06</v>
      </c>
      <c r="AG23" t="n">
        <v>23</v>
      </c>
      <c r="AH23" t="n">
        <v>792296.9655247224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2.6349</v>
      </c>
      <c r="E24" t="n">
        <v>37.95</v>
      </c>
      <c r="F24" t="n">
        <v>34.81</v>
      </c>
      <c r="G24" t="n">
        <v>130.55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472.06</v>
      </c>
      <c r="Q24" t="n">
        <v>444.55</v>
      </c>
      <c r="R24" t="n">
        <v>74.51000000000001</v>
      </c>
      <c r="S24" t="n">
        <v>48.21</v>
      </c>
      <c r="T24" t="n">
        <v>7179.42</v>
      </c>
      <c r="U24" t="n">
        <v>0.65</v>
      </c>
      <c r="V24" t="n">
        <v>0.78</v>
      </c>
      <c r="W24" t="n">
        <v>0.19</v>
      </c>
      <c r="X24" t="n">
        <v>0.43</v>
      </c>
      <c r="Y24" t="n">
        <v>0.5</v>
      </c>
      <c r="Z24" t="n">
        <v>10</v>
      </c>
      <c r="AA24" t="n">
        <v>631.0029870753098</v>
      </c>
      <c r="AB24" t="n">
        <v>863.3661248035299</v>
      </c>
      <c r="AC24" t="n">
        <v>780.9676735942469</v>
      </c>
      <c r="AD24" t="n">
        <v>631002.9870753097</v>
      </c>
      <c r="AE24" t="n">
        <v>863366.1248035299</v>
      </c>
      <c r="AF24" t="n">
        <v>1.941365200385755e-06</v>
      </c>
      <c r="AG24" t="n">
        <v>22</v>
      </c>
      <c r="AH24" t="n">
        <v>780967.6735942469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2.6347</v>
      </c>
      <c r="E25" t="n">
        <v>37.95</v>
      </c>
      <c r="F25" t="n">
        <v>34.82</v>
      </c>
      <c r="G25" t="n">
        <v>130.56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471.1</v>
      </c>
      <c r="Q25" t="n">
        <v>444.55</v>
      </c>
      <c r="R25" t="n">
        <v>74.65000000000001</v>
      </c>
      <c r="S25" t="n">
        <v>48.21</v>
      </c>
      <c r="T25" t="n">
        <v>7249.65</v>
      </c>
      <c r="U25" t="n">
        <v>0.65</v>
      </c>
      <c r="V25" t="n">
        <v>0.78</v>
      </c>
      <c r="W25" t="n">
        <v>0.19</v>
      </c>
      <c r="X25" t="n">
        <v>0.43</v>
      </c>
      <c r="Y25" t="n">
        <v>0.5</v>
      </c>
      <c r="Z25" t="n">
        <v>10</v>
      </c>
      <c r="AA25" t="n">
        <v>630.1710719739236</v>
      </c>
      <c r="AB25" t="n">
        <v>862.2278618603092</v>
      </c>
      <c r="AC25" t="n">
        <v>779.9380448687651</v>
      </c>
      <c r="AD25" t="n">
        <v>630171.0719739236</v>
      </c>
      <c r="AE25" t="n">
        <v>862227.8618603091</v>
      </c>
      <c r="AF25" t="n">
        <v>1.941217842596057e-06</v>
      </c>
      <c r="AG25" t="n">
        <v>22</v>
      </c>
      <c r="AH25" t="n">
        <v>779938.0448687652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2.6393</v>
      </c>
      <c r="E26" t="n">
        <v>37.89</v>
      </c>
      <c r="F26" t="n">
        <v>34.79</v>
      </c>
      <c r="G26" t="n">
        <v>139.16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471.26</v>
      </c>
      <c r="Q26" t="n">
        <v>444.55</v>
      </c>
      <c r="R26" t="n">
        <v>73.69</v>
      </c>
      <c r="S26" t="n">
        <v>48.21</v>
      </c>
      <c r="T26" t="n">
        <v>6774.24</v>
      </c>
      <c r="U26" t="n">
        <v>0.65</v>
      </c>
      <c r="V26" t="n">
        <v>0.78</v>
      </c>
      <c r="W26" t="n">
        <v>0.19</v>
      </c>
      <c r="X26" t="n">
        <v>0.4</v>
      </c>
      <c r="Y26" t="n">
        <v>0.5</v>
      </c>
      <c r="Z26" t="n">
        <v>10</v>
      </c>
      <c r="AA26" t="n">
        <v>629.445878218101</v>
      </c>
      <c r="AB26" t="n">
        <v>861.2356197703023</v>
      </c>
      <c r="AC26" t="n">
        <v>779.040500971208</v>
      </c>
      <c r="AD26" t="n">
        <v>629445.878218101</v>
      </c>
      <c r="AE26" t="n">
        <v>861235.6197703023</v>
      </c>
      <c r="AF26" t="n">
        <v>1.944607071759127e-06</v>
      </c>
      <c r="AG26" t="n">
        <v>22</v>
      </c>
      <c r="AH26" t="n">
        <v>779040.500971208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2.6446</v>
      </c>
      <c r="E27" t="n">
        <v>37.81</v>
      </c>
      <c r="F27" t="n">
        <v>34.75</v>
      </c>
      <c r="G27" t="n">
        <v>148.94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470.06</v>
      </c>
      <c r="Q27" t="n">
        <v>444.55</v>
      </c>
      <c r="R27" t="n">
        <v>72.48</v>
      </c>
      <c r="S27" t="n">
        <v>48.21</v>
      </c>
      <c r="T27" t="n">
        <v>6172.6</v>
      </c>
      <c r="U27" t="n">
        <v>0.67</v>
      </c>
      <c r="V27" t="n">
        <v>0.78</v>
      </c>
      <c r="W27" t="n">
        <v>0.19</v>
      </c>
      <c r="X27" t="n">
        <v>0.36</v>
      </c>
      <c r="Y27" t="n">
        <v>0.5</v>
      </c>
      <c r="Z27" t="n">
        <v>10</v>
      </c>
      <c r="AA27" t="n">
        <v>627.3403325065281</v>
      </c>
      <c r="AB27" t="n">
        <v>858.3547192376071</v>
      </c>
      <c r="AC27" t="n">
        <v>776.434549541984</v>
      </c>
      <c r="AD27" t="n">
        <v>627340.332506528</v>
      </c>
      <c r="AE27" t="n">
        <v>858354.7192376071</v>
      </c>
      <c r="AF27" t="n">
        <v>1.948512053186143e-06</v>
      </c>
      <c r="AG27" t="n">
        <v>22</v>
      </c>
      <c r="AH27" t="n">
        <v>776434.549541984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2.6468</v>
      </c>
      <c r="E28" t="n">
        <v>37.78</v>
      </c>
      <c r="F28" t="n">
        <v>34.72</v>
      </c>
      <c r="G28" t="n">
        <v>148.8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470.8</v>
      </c>
      <c r="Q28" t="n">
        <v>444.55</v>
      </c>
      <c r="R28" t="n">
        <v>71.63</v>
      </c>
      <c r="S28" t="n">
        <v>48.21</v>
      </c>
      <c r="T28" t="n">
        <v>5751.11</v>
      </c>
      <c r="U28" t="n">
        <v>0.67</v>
      </c>
      <c r="V28" t="n">
        <v>0.78</v>
      </c>
      <c r="W28" t="n">
        <v>0.18</v>
      </c>
      <c r="X28" t="n">
        <v>0.33</v>
      </c>
      <c r="Y28" t="n">
        <v>0.5</v>
      </c>
      <c r="Z28" t="n">
        <v>10</v>
      </c>
      <c r="AA28" t="n">
        <v>627.5828259684455</v>
      </c>
      <c r="AB28" t="n">
        <v>858.6865094902593</v>
      </c>
      <c r="AC28" t="n">
        <v>776.7346741985934</v>
      </c>
      <c r="AD28" t="n">
        <v>627582.8259684455</v>
      </c>
      <c r="AE28" t="n">
        <v>858686.5094902592</v>
      </c>
      <c r="AF28" t="n">
        <v>1.950132988872829e-06</v>
      </c>
      <c r="AG28" t="n">
        <v>22</v>
      </c>
      <c r="AH28" t="n">
        <v>776734.6741985935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2.6489</v>
      </c>
      <c r="E29" t="n">
        <v>37.75</v>
      </c>
      <c r="F29" t="n">
        <v>34.73</v>
      </c>
      <c r="G29" t="n">
        <v>160.29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468.46</v>
      </c>
      <c r="Q29" t="n">
        <v>444.55</v>
      </c>
      <c r="R29" t="n">
        <v>71.79000000000001</v>
      </c>
      <c r="S29" t="n">
        <v>48.21</v>
      </c>
      <c r="T29" t="n">
        <v>5836.38</v>
      </c>
      <c r="U29" t="n">
        <v>0.67</v>
      </c>
      <c r="V29" t="n">
        <v>0.78</v>
      </c>
      <c r="W29" t="n">
        <v>0.18</v>
      </c>
      <c r="X29" t="n">
        <v>0.34</v>
      </c>
      <c r="Y29" t="n">
        <v>0.5</v>
      </c>
      <c r="Z29" t="n">
        <v>10</v>
      </c>
      <c r="AA29" t="n">
        <v>625.0824215231562</v>
      </c>
      <c r="AB29" t="n">
        <v>855.2653458181555</v>
      </c>
      <c r="AC29" t="n">
        <v>773.6400215857221</v>
      </c>
      <c r="AD29" t="n">
        <v>625082.4215231562</v>
      </c>
      <c r="AE29" t="n">
        <v>855265.3458181556</v>
      </c>
      <c r="AF29" t="n">
        <v>1.951680245664666e-06</v>
      </c>
      <c r="AG29" t="n">
        <v>22</v>
      </c>
      <c r="AH29" t="n">
        <v>773640.0215857221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2.649</v>
      </c>
      <c r="E30" t="n">
        <v>37.75</v>
      </c>
      <c r="F30" t="n">
        <v>34.73</v>
      </c>
      <c r="G30" t="n">
        <v>160.28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469.76</v>
      </c>
      <c r="Q30" t="n">
        <v>444.55</v>
      </c>
      <c r="R30" t="n">
        <v>71.76000000000001</v>
      </c>
      <c r="S30" t="n">
        <v>48.21</v>
      </c>
      <c r="T30" t="n">
        <v>5819.37</v>
      </c>
      <c r="U30" t="n">
        <v>0.67</v>
      </c>
      <c r="V30" t="n">
        <v>0.78</v>
      </c>
      <c r="W30" t="n">
        <v>0.18</v>
      </c>
      <c r="X30" t="n">
        <v>0.34</v>
      </c>
      <c r="Y30" t="n">
        <v>0.5</v>
      </c>
      <c r="Z30" t="n">
        <v>10</v>
      </c>
      <c r="AA30" t="n">
        <v>626.2515300902435</v>
      </c>
      <c r="AB30" t="n">
        <v>856.8649717370744</v>
      </c>
      <c r="AC30" t="n">
        <v>775.0869814520281</v>
      </c>
      <c r="AD30" t="n">
        <v>626251.5300902434</v>
      </c>
      <c r="AE30" t="n">
        <v>856864.9717370743</v>
      </c>
      <c r="AF30" t="n">
        <v>1.951753924559515e-06</v>
      </c>
      <c r="AG30" t="n">
        <v>22</v>
      </c>
      <c r="AH30" t="n">
        <v>775086.9814520282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2.648</v>
      </c>
      <c r="E31" t="n">
        <v>37.76</v>
      </c>
      <c r="F31" t="n">
        <v>34.74</v>
      </c>
      <c r="G31" t="n">
        <v>160.35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469.54</v>
      </c>
      <c r="Q31" t="n">
        <v>444.55</v>
      </c>
      <c r="R31" t="n">
        <v>72.20999999999999</v>
      </c>
      <c r="S31" t="n">
        <v>48.21</v>
      </c>
      <c r="T31" t="n">
        <v>6045.57</v>
      </c>
      <c r="U31" t="n">
        <v>0.67</v>
      </c>
      <c r="V31" t="n">
        <v>0.78</v>
      </c>
      <c r="W31" t="n">
        <v>0.19</v>
      </c>
      <c r="X31" t="n">
        <v>0.35</v>
      </c>
      <c r="Y31" t="n">
        <v>0.5</v>
      </c>
      <c r="Z31" t="n">
        <v>10</v>
      </c>
      <c r="AA31" t="n">
        <v>626.2425161367678</v>
      </c>
      <c r="AB31" t="n">
        <v>856.8526384482614</v>
      </c>
      <c r="AC31" t="n">
        <v>775.0758252349897</v>
      </c>
      <c r="AD31" t="n">
        <v>626242.5161367678</v>
      </c>
      <c r="AE31" t="n">
        <v>856852.6384482613</v>
      </c>
      <c r="AF31" t="n">
        <v>1.951017135611022e-06</v>
      </c>
      <c r="AG31" t="n">
        <v>22</v>
      </c>
      <c r="AH31" t="n">
        <v>775075.8252349896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2.6537</v>
      </c>
      <c r="E32" t="n">
        <v>37.68</v>
      </c>
      <c r="F32" t="n">
        <v>34.7</v>
      </c>
      <c r="G32" t="n">
        <v>173.5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468.19</v>
      </c>
      <c r="Q32" t="n">
        <v>444.55</v>
      </c>
      <c r="R32" t="n">
        <v>70.84999999999999</v>
      </c>
      <c r="S32" t="n">
        <v>48.21</v>
      </c>
      <c r="T32" t="n">
        <v>5368.04</v>
      </c>
      <c r="U32" t="n">
        <v>0.68</v>
      </c>
      <c r="V32" t="n">
        <v>0.79</v>
      </c>
      <c r="W32" t="n">
        <v>0.18</v>
      </c>
      <c r="X32" t="n">
        <v>0.31</v>
      </c>
      <c r="Y32" t="n">
        <v>0.5</v>
      </c>
      <c r="Z32" t="n">
        <v>10</v>
      </c>
      <c r="AA32" t="n">
        <v>623.9424422102179</v>
      </c>
      <c r="AB32" t="n">
        <v>853.7055758298555</v>
      </c>
      <c r="AC32" t="n">
        <v>772.2291138559544</v>
      </c>
      <c r="AD32" t="n">
        <v>623942.4422102179</v>
      </c>
      <c r="AE32" t="n">
        <v>853705.5758298555</v>
      </c>
      <c r="AF32" t="n">
        <v>1.955216832617435e-06</v>
      </c>
      <c r="AG32" t="n">
        <v>22</v>
      </c>
      <c r="AH32" t="n">
        <v>772229.1138559545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469.76</v>
      </c>
      <c r="Q33" t="n">
        <v>444.55</v>
      </c>
      <c r="R33" t="n">
        <v>70.79000000000001</v>
      </c>
      <c r="S33" t="n">
        <v>48.21</v>
      </c>
      <c r="T33" t="n">
        <v>5337.58</v>
      </c>
      <c r="U33" t="n">
        <v>0.68</v>
      </c>
      <c r="V33" t="n">
        <v>0.79</v>
      </c>
      <c r="W33" t="n">
        <v>0.18</v>
      </c>
      <c r="X33" t="n">
        <v>0.31</v>
      </c>
      <c r="Y33" t="n">
        <v>0.5</v>
      </c>
      <c r="Z33" t="n">
        <v>10</v>
      </c>
      <c r="AA33" t="n">
        <v>625.3555545849939</v>
      </c>
      <c r="AB33" t="n">
        <v>855.6390585231421</v>
      </c>
      <c r="AC33" t="n">
        <v>773.9780676746539</v>
      </c>
      <c r="AD33" t="n">
        <v>625355.5545849939</v>
      </c>
      <c r="AE33" t="n">
        <v>855639.0585231421</v>
      </c>
      <c r="AF33" t="n">
        <v>1.955290511512284e-06</v>
      </c>
      <c r="AG33" t="n">
        <v>22</v>
      </c>
      <c r="AH33" t="n">
        <v>773978.0676746538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2.6561</v>
      </c>
      <c r="E34" t="n">
        <v>37.65</v>
      </c>
      <c r="F34" t="n">
        <v>34.67</v>
      </c>
      <c r="G34" t="n">
        <v>173.33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467.88</v>
      </c>
      <c r="Q34" t="n">
        <v>444.55</v>
      </c>
      <c r="R34" t="n">
        <v>69.47</v>
      </c>
      <c r="S34" t="n">
        <v>48.21</v>
      </c>
      <c r="T34" t="n">
        <v>4678.27</v>
      </c>
      <c r="U34" t="n">
        <v>0.6899999999999999</v>
      </c>
      <c r="V34" t="n">
        <v>0.79</v>
      </c>
      <c r="W34" t="n">
        <v>0.19</v>
      </c>
      <c r="X34" t="n">
        <v>0.28</v>
      </c>
      <c r="Y34" t="n">
        <v>0.5</v>
      </c>
      <c r="Z34" t="n">
        <v>10</v>
      </c>
      <c r="AA34" t="n">
        <v>623.1952587902462</v>
      </c>
      <c r="AB34" t="n">
        <v>852.683246511244</v>
      </c>
      <c r="AC34" t="n">
        <v>771.3043542126632</v>
      </c>
      <c r="AD34" t="n">
        <v>623195.2587902462</v>
      </c>
      <c r="AE34" t="n">
        <v>852683.246511244</v>
      </c>
      <c r="AF34" t="n">
        <v>1.956985126093819e-06</v>
      </c>
      <c r="AG34" t="n">
        <v>22</v>
      </c>
      <c r="AH34" t="n">
        <v>771304.3542126631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2.6578</v>
      </c>
      <c r="E35" t="n">
        <v>37.62</v>
      </c>
      <c r="F35" t="n">
        <v>34.68</v>
      </c>
      <c r="G35" t="n">
        <v>189.17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467.01</v>
      </c>
      <c r="Q35" t="n">
        <v>444.55</v>
      </c>
      <c r="R35" t="n">
        <v>70.19</v>
      </c>
      <c r="S35" t="n">
        <v>48.21</v>
      </c>
      <c r="T35" t="n">
        <v>5046.12</v>
      </c>
      <c r="U35" t="n">
        <v>0.6899999999999999</v>
      </c>
      <c r="V35" t="n">
        <v>0.79</v>
      </c>
      <c r="W35" t="n">
        <v>0.18</v>
      </c>
      <c r="X35" t="n">
        <v>0.29</v>
      </c>
      <c r="Y35" t="n">
        <v>0.5</v>
      </c>
      <c r="Z35" t="n">
        <v>10</v>
      </c>
      <c r="AA35" t="n">
        <v>622.1152855622815</v>
      </c>
      <c r="AB35" t="n">
        <v>851.2055794956866</v>
      </c>
      <c r="AC35" t="n">
        <v>769.9677136631517</v>
      </c>
      <c r="AD35" t="n">
        <v>622115.2855622815</v>
      </c>
      <c r="AE35" t="n">
        <v>851205.5794956866</v>
      </c>
      <c r="AF35" t="n">
        <v>1.958237667306258e-06</v>
      </c>
      <c r="AG35" t="n">
        <v>22</v>
      </c>
      <c r="AH35" t="n">
        <v>769967.7136631517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468.35</v>
      </c>
      <c r="Q36" t="n">
        <v>444.55</v>
      </c>
      <c r="R36" t="n">
        <v>69.88</v>
      </c>
      <c r="S36" t="n">
        <v>48.21</v>
      </c>
      <c r="T36" t="n">
        <v>4889.59</v>
      </c>
      <c r="U36" t="n">
        <v>0.6899999999999999</v>
      </c>
      <c r="V36" t="n">
        <v>0.79</v>
      </c>
      <c r="W36" t="n">
        <v>0.18</v>
      </c>
      <c r="X36" t="n">
        <v>0.28</v>
      </c>
      <c r="Y36" t="n">
        <v>0.5</v>
      </c>
      <c r="Z36" t="n">
        <v>10</v>
      </c>
      <c r="AA36" t="n">
        <v>623.1977845259258</v>
      </c>
      <c r="AB36" t="n">
        <v>852.6867023342288</v>
      </c>
      <c r="AC36" t="n">
        <v>771.3074802167524</v>
      </c>
      <c r="AD36" t="n">
        <v>623197.7845259259</v>
      </c>
      <c r="AE36" t="n">
        <v>852686.7023342288</v>
      </c>
      <c r="AF36" t="n">
        <v>1.958753419570204e-06</v>
      </c>
      <c r="AG36" t="n">
        <v>22</v>
      </c>
      <c r="AH36" t="n">
        <v>771307.4802167524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2.6579</v>
      </c>
      <c r="E37" t="n">
        <v>37.62</v>
      </c>
      <c r="F37" t="n">
        <v>34.68</v>
      </c>
      <c r="G37" t="n">
        <v>189.16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468.45</v>
      </c>
      <c r="Q37" t="n">
        <v>444.55</v>
      </c>
      <c r="R37" t="n">
        <v>70.17</v>
      </c>
      <c r="S37" t="n">
        <v>48.21</v>
      </c>
      <c r="T37" t="n">
        <v>5034.82</v>
      </c>
      <c r="U37" t="n">
        <v>0.6899999999999999</v>
      </c>
      <c r="V37" t="n">
        <v>0.79</v>
      </c>
      <c r="W37" t="n">
        <v>0.18</v>
      </c>
      <c r="X37" t="n">
        <v>0.29</v>
      </c>
      <c r="Y37" t="n">
        <v>0.5</v>
      </c>
      <c r="Z37" t="n">
        <v>10</v>
      </c>
      <c r="AA37" t="n">
        <v>623.4079888479912</v>
      </c>
      <c r="AB37" t="n">
        <v>852.9743131612387</v>
      </c>
      <c r="AC37" t="n">
        <v>771.5676418700966</v>
      </c>
      <c r="AD37" t="n">
        <v>623407.9888479912</v>
      </c>
      <c r="AE37" t="n">
        <v>852974.3131612387</v>
      </c>
      <c r="AF37" t="n">
        <v>1.958311346201108e-06</v>
      </c>
      <c r="AG37" t="n">
        <v>22</v>
      </c>
      <c r="AH37" t="n">
        <v>771567.6418700967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2.6577</v>
      </c>
      <c r="E38" t="n">
        <v>37.63</v>
      </c>
      <c r="F38" t="n">
        <v>34.68</v>
      </c>
      <c r="G38" t="n">
        <v>189.17</v>
      </c>
      <c r="H38" t="n">
        <v>2.58</v>
      </c>
      <c r="I38" t="n">
        <v>11</v>
      </c>
      <c r="J38" t="n">
        <v>255</v>
      </c>
      <c r="K38" t="n">
        <v>54.38</v>
      </c>
      <c r="L38" t="n">
        <v>37</v>
      </c>
      <c r="M38" t="n">
        <v>9</v>
      </c>
      <c r="N38" t="n">
        <v>63.62</v>
      </c>
      <c r="O38" t="n">
        <v>31683.59</v>
      </c>
      <c r="P38" t="n">
        <v>466.98</v>
      </c>
      <c r="Q38" t="n">
        <v>444.56</v>
      </c>
      <c r="R38" t="n">
        <v>70.23</v>
      </c>
      <c r="S38" t="n">
        <v>48.21</v>
      </c>
      <c r="T38" t="n">
        <v>5065.83</v>
      </c>
      <c r="U38" t="n">
        <v>0.6899999999999999</v>
      </c>
      <c r="V38" t="n">
        <v>0.79</v>
      </c>
      <c r="W38" t="n">
        <v>0.18</v>
      </c>
      <c r="X38" t="n">
        <v>0.29</v>
      </c>
      <c r="Y38" t="n">
        <v>0.5</v>
      </c>
      <c r="Z38" t="n">
        <v>10</v>
      </c>
      <c r="AA38" t="n">
        <v>622.1056599356895</v>
      </c>
      <c r="AB38" t="n">
        <v>851.1924092887308</v>
      </c>
      <c r="AC38" t="n">
        <v>769.9558004022633</v>
      </c>
      <c r="AD38" t="n">
        <v>622105.6599356894</v>
      </c>
      <c r="AE38" t="n">
        <v>851192.4092887308</v>
      </c>
      <c r="AF38" t="n">
        <v>1.958163988411409e-06</v>
      </c>
      <c r="AG38" t="n">
        <v>22</v>
      </c>
      <c r="AH38" t="n">
        <v>769955.8004022633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2.6635</v>
      </c>
      <c r="E39" t="n">
        <v>37.54</v>
      </c>
      <c r="F39" t="n">
        <v>34.64</v>
      </c>
      <c r="G39" t="n">
        <v>207.83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467.46</v>
      </c>
      <c r="Q39" t="n">
        <v>444.55</v>
      </c>
      <c r="R39" t="n">
        <v>68.76000000000001</v>
      </c>
      <c r="S39" t="n">
        <v>48.21</v>
      </c>
      <c r="T39" t="n">
        <v>4334</v>
      </c>
      <c r="U39" t="n">
        <v>0.7</v>
      </c>
      <c r="V39" t="n">
        <v>0.79</v>
      </c>
      <c r="W39" t="n">
        <v>0.18</v>
      </c>
      <c r="X39" t="n">
        <v>0.25</v>
      </c>
      <c r="Y39" t="n">
        <v>0.5</v>
      </c>
      <c r="Z39" t="n">
        <v>10</v>
      </c>
      <c r="AA39" t="n">
        <v>621.4670354736596</v>
      </c>
      <c r="AB39" t="n">
        <v>850.3186151256588</v>
      </c>
      <c r="AC39" t="n">
        <v>769.1653999277371</v>
      </c>
      <c r="AD39" t="n">
        <v>621467.0354736596</v>
      </c>
      <c r="AE39" t="n">
        <v>850318.6151256588</v>
      </c>
      <c r="AF39" t="n">
        <v>1.962437364312672e-06</v>
      </c>
      <c r="AG39" t="n">
        <v>22</v>
      </c>
      <c r="AH39" t="n">
        <v>769165.3999277371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2.6645</v>
      </c>
      <c r="E40" t="n">
        <v>37.53</v>
      </c>
      <c r="F40" t="n">
        <v>34.62</v>
      </c>
      <c r="G40" t="n">
        <v>207.75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468.12</v>
      </c>
      <c r="Q40" t="n">
        <v>444.55</v>
      </c>
      <c r="R40" t="n">
        <v>68.2</v>
      </c>
      <c r="S40" t="n">
        <v>48.21</v>
      </c>
      <c r="T40" t="n">
        <v>4057.05</v>
      </c>
      <c r="U40" t="n">
        <v>0.71</v>
      </c>
      <c r="V40" t="n">
        <v>0.79</v>
      </c>
      <c r="W40" t="n">
        <v>0.18</v>
      </c>
      <c r="X40" t="n">
        <v>0.24</v>
      </c>
      <c r="Y40" t="n">
        <v>0.5</v>
      </c>
      <c r="Z40" t="n">
        <v>10</v>
      </c>
      <c r="AA40" t="n">
        <v>621.8643090521348</v>
      </c>
      <c r="AB40" t="n">
        <v>850.8621823622017</v>
      </c>
      <c r="AC40" t="n">
        <v>769.6570898701257</v>
      </c>
      <c r="AD40" t="n">
        <v>621864.3090521347</v>
      </c>
      <c r="AE40" t="n">
        <v>850862.1823622016</v>
      </c>
      <c r="AF40" t="n">
        <v>1.963174153261166e-06</v>
      </c>
      <c r="AG40" t="n">
        <v>22</v>
      </c>
      <c r="AH40" t="n">
        <v>769657.0898701256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2.6661</v>
      </c>
      <c r="E41" t="n">
        <v>37.51</v>
      </c>
      <c r="F41" t="n">
        <v>34.6</v>
      </c>
      <c r="G41" t="n">
        <v>207.61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467.27</v>
      </c>
      <c r="Q41" t="n">
        <v>444.55</v>
      </c>
      <c r="R41" t="n">
        <v>67.69</v>
      </c>
      <c r="S41" t="n">
        <v>48.21</v>
      </c>
      <c r="T41" t="n">
        <v>3800.01</v>
      </c>
      <c r="U41" t="n">
        <v>0.71</v>
      </c>
      <c r="V41" t="n">
        <v>0.79</v>
      </c>
      <c r="W41" t="n">
        <v>0.17</v>
      </c>
      <c r="X41" t="n">
        <v>0.22</v>
      </c>
      <c r="Y41" t="n">
        <v>0.5</v>
      </c>
      <c r="Z41" t="n">
        <v>10</v>
      </c>
      <c r="AA41" t="n">
        <v>620.7856793619831</v>
      </c>
      <c r="AB41" t="n">
        <v>849.3863536343525</v>
      </c>
      <c r="AC41" t="n">
        <v>768.3221121647239</v>
      </c>
      <c r="AD41" t="n">
        <v>620785.6793619831</v>
      </c>
      <c r="AE41" t="n">
        <v>849386.3536343526</v>
      </c>
      <c r="AF41" t="n">
        <v>1.964353015578755e-06</v>
      </c>
      <c r="AG41" t="n">
        <v>22</v>
      </c>
      <c r="AH41" t="n">
        <v>768322.1121647239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1.6066</v>
      </c>
      <c r="E2" t="n">
        <v>62.24</v>
      </c>
      <c r="F2" t="n">
        <v>46.61</v>
      </c>
      <c r="G2" t="n">
        <v>6.77</v>
      </c>
      <c r="H2" t="n">
        <v>0.11</v>
      </c>
      <c r="I2" t="n">
        <v>413</v>
      </c>
      <c r="J2" t="n">
        <v>159.12</v>
      </c>
      <c r="K2" t="n">
        <v>50.28</v>
      </c>
      <c r="L2" t="n">
        <v>1</v>
      </c>
      <c r="M2" t="n">
        <v>411</v>
      </c>
      <c r="N2" t="n">
        <v>27.84</v>
      </c>
      <c r="O2" t="n">
        <v>19859.16</v>
      </c>
      <c r="P2" t="n">
        <v>569.66</v>
      </c>
      <c r="Q2" t="n">
        <v>444.62</v>
      </c>
      <c r="R2" t="n">
        <v>460.34</v>
      </c>
      <c r="S2" t="n">
        <v>48.21</v>
      </c>
      <c r="T2" t="n">
        <v>198111.47</v>
      </c>
      <c r="U2" t="n">
        <v>0.1</v>
      </c>
      <c r="V2" t="n">
        <v>0.58</v>
      </c>
      <c r="W2" t="n">
        <v>0.83</v>
      </c>
      <c r="X2" t="n">
        <v>12.22</v>
      </c>
      <c r="Y2" t="n">
        <v>0.5</v>
      </c>
      <c r="Z2" t="n">
        <v>10</v>
      </c>
      <c r="AA2" t="n">
        <v>1201.745092390442</v>
      </c>
      <c r="AB2" t="n">
        <v>1644.280652660309</v>
      </c>
      <c r="AC2" t="n">
        <v>1487.352814932799</v>
      </c>
      <c r="AD2" t="n">
        <v>1201745.092390442</v>
      </c>
      <c r="AE2" t="n">
        <v>1644280.652660309</v>
      </c>
      <c r="AF2" t="n">
        <v>1.198208152327232e-06</v>
      </c>
      <c r="AG2" t="n">
        <v>37</v>
      </c>
      <c r="AH2" t="n">
        <v>1487352.814932799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2.1131</v>
      </c>
      <c r="E3" t="n">
        <v>47.32</v>
      </c>
      <c r="F3" t="n">
        <v>39.39</v>
      </c>
      <c r="G3" t="n">
        <v>13.58</v>
      </c>
      <c r="H3" t="n">
        <v>0.22</v>
      </c>
      <c r="I3" t="n">
        <v>174</v>
      </c>
      <c r="J3" t="n">
        <v>160.54</v>
      </c>
      <c r="K3" t="n">
        <v>50.28</v>
      </c>
      <c r="L3" t="n">
        <v>2</v>
      </c>
      <c r="M3" t="n">
        <v>172</v>
      </c>
      <c r="N3" t="n">
        <v>28.26</v>
      </c>
      <c r="O3" t="n">
        <v>20034.4</v>
      </c>
      <c r="P3" t="n">
        <v>479.53</v>
      </c>
      <c r="Q3" t="n">
        <v>444.57</v>
      </c>
      <c r="R3" t="n">
        <v>223.89</v>
      </c>
      <c r="S3" t="n">
        <v>48.21</v>
      </c>
      <c r="T3" t="n">
        <v>81079.60000000001</v>
      </c>
      <c r="U3" t="n">
        <v>0.22</v>
      </c>
      <c r="V3" t="n">
        <v>0.6899999999999999</v>
      </c>
      <c r="W3" t="n">
        <v>0.45</v>
      </c>
      <c r="X3" t="n">
        <v>5</v>
      </c>
      <c r="Y3" t="n">
        <v>0.5</v>
      </c>
      <c r="Z3" t="n">
        <v>10</v>
      </c>
      <c r="AA3" t="n">
        <v>799.2695322757372</v>
      </c>
      <c r="AB3" t="n">
        <v>1093.595835342812</v>
      </c>
      <c r="AC3" t="n">
        <v>989.224583689088</v>
      </c>
      <c r="AD3" t="n">
        <v>799269.5322757373</v>
      </c>
      <c r="AE3" t="n">
        <v>1093595.835342812</v>
      </c>
      <c r="AF3" t="n">
        <v>1.575957703649119e-06</v>
      </c>
      <c r="AG3" t="n">
        <v>28</v>
      </c>
      <c r="AH3" t="n">
        <v>989224.583689088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2.3054</v>
      </c>
      <c r="E4" t="n">
        <v>43.38</v>
      </c>
      <c r="F4" t="n">
        <v>37.51</v>
      </c>
      <c r="G4" t="n">
        <v>20.46</v>
      </c>
      <c r="H4" t="n">
        <v>0.33</v>
      </c>
      <c r="I4" t="n">
        <v>110</v>
      </c>
      <c r="J4" t="n">
        <v>161.97</v>
      </c>
      <c r="K4" t="n">
        <v>50.28</v>
      </c>
      <c r="L4" t="n">
        <v>3</v>
      </c>
      <c r="M4" t="n">
        <v>108</v>
      </c>
      <c r="N4" t="n">
        <v>28.69</v>
      </c>
      <c r="O4" t="n">
        <v>20210.21</v>
      </c>
      <c r="P4" t="n">
        <v>455.24</v>
      </c>
      <c r="Q4" t="n">
        <v>444.55</v>
      </c>
      <c r="R4" t="n">
        <v>162.4</v>
      </c>
      <c r="S4" t="n">
        <v>48.21</v>
      </c>
      <c r="T4" t="n">
        <v>50654.82</v>
      </c>
      <c r="U4" t="n">
        <v>0.3</v>
      </c>
      <c r="V4" t="n">
        <v>0.73</v>
      </c>
      <c r="W4" t="n">
        <v>0.34</v>
      </c>
      <c r="X4" t="n">
        <v>3.12</v>
      </c>
      <c r="Y4" t="n">
        <v>0.5</v>
      </c>
      <c r="Z4" t="n">
        <v>10</v>
      </c>
      <c r="AA4" t="n">
        <v>706.963499801189</v>
      </c>
      <c r="AB4" t="n">
        <v>967.2986494563877</v>
      </c>
      <c r="AC4" t="n">
        <v>874.9810239644505</v>
      </c>
      <c r="AD4" t="n">
        <v>706963.4998011889</v>
      </c>
      <c r="AE4" t="n">
        <v>967298.6494563877</v>
      </c>
      <c r="AF4" t="n">
        <v>1.719375746530064e-06</v>
      </c>
      <c r="AG4" t="n">
        <v>26</v>
      </c>
      <c r="AH4" t="n">
        <v>874981.0239644505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2.4033</v>
      </c>
      <c r="E5" t="n">
        <v>41.61</v>
      </c>
      <c r="F5" t="n">
        <v>36.68</v>
      </c>
      <c r="G5" t="n">
        <v>27.17</v>
      </c>
      <c r="H5" t="n">
        <v>0.43</v>
      </c>
      <c r="I5" t="n">
        <v>81</v>
      </c>
      <c r="J5" t="n">
        <v>163.4</v>
      </c>
      <c r="K5" t="n">
        <v>50.28</v>
      </c>
      <c r="L5" t="n">
        <v>4</v>
      </c>
      <c r="M5" t="n">
        <v>79</v>
      </c>
      <c r="N5" t="n">
        <v>29.12</v>
      </c>
      <c r="O5" t="n">
        <v>20386.62</v>
      </c>
      <c r="P5" t="n">
        <v>443.81</v>
      </c>
      <c r="Q5" t="n">
        <v>444.55</v>
      </c>
      <c r="R5" t="n">
        <v>135.09</v>
      </c>
      <c r="S5" t="n">
        <v>48.21</v>
      </c>
      <c r="T5" t="n">
        <v>37143.37</v>
      </c>
      <c r="U5" t="n">
        <v>0.36</v>
      </c>
      <c r="V5" t="n">
        <v>0.74</v>
      </c>
      <c r="W5" t="n">
        <v>0.29</v>
      </c>
      <c r="X5" t="n">
        <v>2.29</v>
      </c>
      <c r="Y5" t="n">
        <v>0.5</v>
      </c>
      <c r="Z5" t="n">
        <v>10</v>
      </c>
      <c r="AA5" t="n">
        <v>666.0403084446147</v>
      </c>
      <c r="AB5" t="n">
        <v>911.305733638539</v>
      </c>
      <c r="AC5" t="n">
        <v>824.3319934457064</v>
      </c>
      <c r="AD5" t="n">
        <v>666040.3084446146</v>
      </c>
      <c r="AE5" t="n">
        <v>911305.733638539</v>
      </c>
      <c r="AF5" t="n">
        <v>1.79238992436701e-06</v>
      </c>
      <c r="AG5" t="n">
        <v>25</v>
      </c>
      <c r="AH5" t="n">
        <v>824331.9934457064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2.4655</v>
      </c>
      <c r="E6" t="n">
        <v>40.56</v>
      </c>
      <c r="F6" t="n">
        <v>36.17</v>
      </c>
      <c r="G6" t="n">
        <v>33.91</v>
      </c>
      <c r="H6" t="n">
        <v>0.54</v>
      </c>
      <c r="I6" t="n">
        <v>64</v>
      </c>
      <c r="J6" t="n">
        <v>164.83</v>
      </c>
      <c r="K6" t="n">
        <v>50.28</v>
      </c>
      <c r="L6" t="n">
        <v>5</v>
      </c>
      <c r="M6" t="n">
        <v>62</v>
      </c>
      <c r="N6" t="n">
        <v>29.55</v>
      </c>
      <c r="O6" t="n">
        <v>20563.61</v>
      </c>
      <c r="P6" t="n">
        <v>436.56</v>
      </c>
      <c r="Q6" t="n">
        <v>444.56</v>
      </c>
      <c r="R6" t="n">
        <v>118.86</v>
      </c>
      <c r="S6" t="n">
        <v>48.21</v>
      </c>
      <c r="T6" t="n">
        <v>29112.88</v>
      </c>
      <c r="U6" t="n">
        <v>0.41</v>
      </c>
      <c r="V6" t="n">
        <v>0.75</v>
      </c>
      <c r="W6" t="n">
        <v>0.26</v>
      </c>
      <c r="X6" t="n">
        <v>1.78</v>
      </c>
      <c r="Y6" t="n">
        <v>0.5</v>
      </c>
      <c r="Z6" t="n">
        <v>10</v>
      </c>
      <c r="AA6" t="n">
        <v>639.0010606236182</v>
      </c>
      <c r="AB6" t="n">
        <v>874.3094418824276</v>
      </c>
      <c r="AC6" t="n">
        <v>790.8665758501767</v>
      </c>
      <c r="AD6" t="n">
        <v>639001.0606236182</v>
      </c>
      <c r="AE6" t="n">
        <v>874309.4418824275</v>
      </c>
      <c r="AF6" t="n">
        <v>1.838778911715916e-06</v>
      </c>
      <c r="AG6" t="n">
        <v>24</v>
      </c>
      <c r="AH6" t="n">
        <v>790866.5758501766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2.5288</v>
      </c>
      <c r="E7" t="n">
        <v>39.54</v>
      </c>
      <c r="F7" t="n">
        <v>35.54</v>
      </c>
      <c r="G7" t="n">
        <v>41.01</v>
      </c>
      <c r="H7" t="n">
        <v>0.64</v>
      </c>
      <c r="I7" t="n">
        <v>52</v>
      </c>
      <c r="J7" t="n">
        <v>166.27</v>
      </c>
      <c r="K7" t="n">
        <v>50.28</v>
      </c>
      <c r="L7" t="n">
        <v>6</v>
      </c>
      <c r="M7" t="n">
        <v>50</v>
      </c>
      <c r="N7" t="n">
        <v>29.99</v>
      </c>
      <c r="O7" t="n">
        <v>20741.2</v>
      </c>
      <c r="P7" t="n">
        <v>427.55</v>
      </c>
      <c r="Q7" t="n">
        <v>444.55</v>
      </c>
      <c r="R7" t="n">
        <v>97.7</v>
      </c>
      <c r="S7" t="n">
        <v>48.21</v>
      </c>
      <c r="T7" t="n">
        <v>18597.35</v>
      </c>
      <c r="U7" t="n">
        <v>0.49</v>
      </c>
      <c r="V7" t="n">
        <v>0.77</v>
      </c>
      <c r="W7" t="n">
        <v>0.24</v>
      </c>
      <c r="X7" t="n">
        <v>1.16</v>
      </c>
      <c r="Y7" t="n">
        <v>0.5</v>
      </c>
      <c r="Z7" t="n">
        <v>10</v>
      </c>
      <c r="AA7" t="n">
        <v>610.9276382400254</v>
      </c>
      <c r="AB7" t="n">
        <v>835.89814686521</v>
      </c>
      <c r="AC7" t="n">
        <v>756.1212009188112</v>
      </c>
      <c r="AD7" t="n">
        <v>610927.6382400254</v>
      </c>
      <c r="AE7" t="n">
        <v>835898.14686521</v>
      </c>
      <c r="AF7" t="n">
        <v>1.885988283085463e-06</v>
      </c>
      <c r="AG7" t="n">
        <v>23</v>
      </c>
      <c r="AH7" t="n">
        <v>756121.2009188111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2.5363</v>
      </c>
      <c r="E8" t="n">
        <v>39.43</v>
      </c>
      <c r="F8" t="n">
        <v>35.65</v>
      </c>
      <c r="G8" t="n">
        <v>47.54</v>
      </c>
      <c r="H8" t="n">
        <v>0.74</v>
      </c>
      <c r="I8" t="n">
        <v>45</v>
      </c>
      <c r="J8" t="n">
        <v>167.72</v>
      </c>
      <c r="K8" t="n">
        <v>50.28</v>
      </c>
      <c r="L8" t="n">
        <v>7</v>
      </c>
      <c r="M8" t="n">
        <v>43</v>
      </c>
      <c r="N8" t="n">
        <v>30.44</v>
      </c>
      <c r="O8" t="n">
        <v>20919.39</v>
      </c>
      <c r="P8" t="n">
        <v>427.78</v>
      </c>
      <c r="Q8" t="n">
        <v>444.56</v>
      </c>
      <c r="R8" t="n">
        <v>102</v>
      </c>
      <c r="S8" t="n">
        <v>48.21</v>
      </c>
      <c r="T8" t="n">
        <v>20777.64</v>
      </c>
      <c r="U8" t="n">
        <v>0.47</v>
      </c>
      <c r="V8" t="n">
        <v>0.76</v>
      </c>
      <c r="W8" t="n">
        <v>0.23</v>
      </c>
      <c r="X8" t="n">
        <v>1.26</v>
      </c>
      <c r="Y8" t="n">
        <v>0.5</v>
      </c>
      <c r="Z8" t="n">
        <v>10</v>
      </c>
      <c r="AA8" t="n">
        <v>609.9434300365879</v>
      </c>
      <c r="AB8" t="n">
        <v>834.5515097810654</v>
      </c>
      <c r="AC8" t="n">
        <v>754.9030849879601</v>
      </c>
      <c r="AD8" t="n">
        <v>609943.4300365879</v>
      </c>
      <c r="AE8" t="n">
        <v>834551.5097810654</v>
      </c>
      <c r="AF8" t="n">
        <v>1.891581810498917e-06</v>
      </c>
      <c r="AG8" t="n">
        <v>23</v>
      </c>
      <c r="AH8" t="n">
        <v>754903.0849879602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2.561</v>
      </c>
      <c r="E9" t="n">
        <v>39.05</v>
      </c>
      <c r="F9" t="n">
        <v>35.47</v>
      </c>
      <c r="G9" t="n">
        <v>54.56</v>
      </c>
      <c r="H9" t="n">
        <v>0.84</v>
      </c>
      <c r="I9" t="n">
        <v>39</v>
      </c>
      <c r="J9" t="n">
        <v>169.17</v>
      </c>
      <c r="K9" t="n">
        <v>50.28</v>
      </c>
      <c r="L9" t="n">
        <v>8</v>
      </c>
      <c r="M9" t="n">
        <v>37</v>
      </c>
      <c r="N9" t="n">
        <v>30.89</v>
      </c>
      <c r="O9" t="n">
        <v>21098.19</v>
      </c>
      <c r="P9" t="n">
        <v>424.65</v>
      </c>
      <c r="Q9" t="n">
        <v>444.55</v>
      </c>
      <c r="R9" t="n">
        <v>95.66</v>
      </c>
      <c r="S9" t="n">
        <v>48.21</v>
      </c>
      <c r="T9" t="n">
        <v>17638.05</v>
      </c>
      <c r="U9" t="n">
        <v>0.5</v>
      </c>
      <c r="V9" t="n">
        <v>0.77</v>
      </c>
      <c r="W9" t="n">
        <v>0.23</v>
      </c>
      <c r="X9" t="n">
        <v>1.08</v>
      </c>
      <c r="Y9" t="n">
        <v>0.5</v>
      </c>
      <c r="Z9" t="n">
        <v>10</v>
      </c>
      <c r="AA9" t="n">
        <v>602.4072756878752</v>
      </c>
      <c r="AB9" t="n">
        <v>824.2402109294916</v>
      </c>
      <c r="AC9" t="n">
        <v>745.5758820267818</v>
      </c>
      <c r="AD9" t="n">
        <v>602407.2756878752</v>
      </c>
      <c r="AE9" t="n">
        <v>824240.2109294916</v>
      </c>
      <c r="AF9" t="n">
        <v>1.910003160780556e-06</v>
      </c>
      <c r="AG9" t="n">
        <v>23</v>
      </c>
      <c r="AH9" t="n">
        <v>745575.8820267818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2.5753</v>
      </c>
      <c r="E10" t="n">
        <v>38.83</v>
      </c>
      <c r="F10" t="n">
        <v>35.38</v>
      </c>
      <c r="G10" t="n">
        <v>60.65</v>
      </c>
      <c r="H10" t="n">
        <v>0.9399999999999999</v>
      </c>
      <c r="I10" t="n">
        <v>35</v>
      </c>
      <c r="J10" t="n">
        <v>170.62</v>
      </c>
      <c r="K10" t="n">
        <v>50.28</v>
      </c>
      <c r="L10" t="n">
        <v>9</v>
      </c>
      <c r="M10" t="n">
        <v>33</v>
      </c>
      <c r="N10" t="n">
        <v>31.34</v>
      </c>
      <c r="O10" t="n">
        <v>21277.6</v>
      </c>
      <c r="P10" t="n">
        <v>422.43</v>
      </c>
      <c r="Q10" t="n">
        <v>444.55</v>
      </c>
      <c r="R10" t="n">
        <v>92.98</v>
      </c>
      <c r="S10" t="n">
        <v>48.21</v>
      </c>
      <c r="T10" t="n">
        <v>16318.62</v>
      </c>
      <c r="U10" t="n">
        <v>0.52</v>
      </c>
      <c r="V10" t="n">
        <v>0.77</v>
      </c>
      <c r="W10" t="n">
        <v>0.22</v>
      </c>
      <c r="X10" t="n">
        <v>0.99</v>
      </c>
      <c r="Y10" t="n">
        <v>0.5</v>
      </c>
      <c r="Z10" t="n">
        <v>10</v>
      </c>
      <c r="AA10" t="n">
        <v>597.7445383091581</v>
      </c>
      <c r="AB10" t="n">
        <v>817.8604479424753</v>
      </c>
      <c r="AC10" t="n">
        <v>739.8049946651929</v>
      </c>
      <c r="AD10" t="n">
        <v>597744.5383091581</v>
      </c>
      <c r="AE10" t="n">
        <v>817860.4479424753</v>
      </c>
      <c r="AF10" t="n">
        <v>1.920668153048874e-06</v>
      </c>
      <c r="AG10" t="n">
        <v>23</v>
      </c>
      <c r="AH10" t="n">
        <v>739804.9946651929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2.5891</v>
      </c>
      <c r="E11" t="n">
        <v>38.62</v>
      </c>
      <c r="F11" t="n">
        <v>35.27</v>
      </c>
      <c r="G11" t="n">
        <v>66.13</v>
      </c>
      <c r="H11" t="n">
        <v>1.03</v>
      </c>
      <c r="I11" t="n">
        <v>32</v>
      </c>
      <c r="J11" t="n">
        <v>172.08</v>
      </c>
      <c r="K11" t="n">
        <v>50.28</v>
      </c>
      <c r="L11" t="n">
        <v>10</v>
      </c>
      <c r="M11" t="n">
        <v>30</v>
      </c>
      <c r="N11" t="n">
        <v>31.8</v>
      </c>
      <c r="O11" t="n">
        <v>21457.64</v>
      </c>
      <c r="P11" t="n">
        <v>420.02</v>
      </c>
      <c r="Q11" t="n">
        <v>444.55</v>
      </c>
      <c r="R11" t="n">
        <v>89.42</v>
      </c>
      <c r="S11" t="n">
        <v>48.21</v>
      </c>
      <c r="T11" t="n">
        <v>14554.79</v>
      </c>
      <c r="U11" t="n">
        <v>0.54</v>
      </c>
      <c r="V11" t="n">
        <v>0.77</v>
      </c>
      <c r="W11" t="n">
        <v>0.21</v>
      </c>
      <c r="X11" t="n">
        <v>0.88</v>
      </c>
      <c r="Y11" t="n">
        <v>0.5</v>
      </c>
      <c r="Z11" t="n">
        <v>10</v>
      </c>
      <c r="AA11" t="n">
        <v>593.0156223809801</v>
      </c>
      <c r="AB11" t="n">
        <v>811.3901365444956</v>
      </c>
      <c r="AC11" t="n">
        <v>733.9522007058972</v>
      </c>
      <c r="AD11" t="n">
        <v>593015.6223809801</v>
      </c>
      <c r="AE11" t="n">
        <v>811390.1365444956</v>
      </c>
      <c r="AF11" t="n">
        <v>1.930960243489629e-06</v>
      </c>
      <c r="AG11" t="n">
        <v>23</v>
      </c>
      <c r="AH11" t="n">
        <v>733952.2007058972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2.6017</v>
      </c>
      <c r="E12" t="n">
        <v>38.44</v>
      </c>
      <c r="F12" t="n">
        <v>35.18</v>
      </c>
      <c r="G12" t="n">
        <v>72.78</v>
      </c>
      <c r="H12" t="n">
        <v>1.12</v>
      </c>
      <c r="I12" t="n">
        <v>29</v>
      </c>
      <c r="J12" t="n">
        <v>173.55</v>
      </c>
      <c r="K12" t="n">
        <v>50.28</v>
      </c>
      <c r="L12" t="n">
        <v>11</v>
      </c>
      <c r="M12" t="n">
        <v>27</v>
      </c>
      <c r="N12" t="n">
        <v>32.27</v>
      </c>
      <c r="O12" t="n">
        <v>21638.31</v>
      </c>
      <c r="P12" t="n">
        <v>417.23</v>
      </c>
      <c r="Q12" t="n">
        <v>444.56</v>
      </c>
      <c r="R12" t="n">
        <v>86.33</v>
      </c>
      <c r="S12" t="n">
        <v>48.21</v>
      </c>
      <c r="T12" t="n">
        <v>13022.93</v>
      </c>
      <c r="U12" t="n">
        <v>0.5600000000000001</v>
      </c>
      <c r="V12" t="n">
        <v>0.77</v>
      </c>
      <c r="W12" t="n">
        <v>0.21</v>
      </c>
      <c r="X12" t="n">
        <v>0.79</v>
      </c>
      <c r="Y12" t="n">
        <v>0.5</v>
      </c>
      <c r="Z12" t="n">
        <v>10</v>
      </c>
      <c r="AA12" t="n">
        <v>588.2062260858152</v>
      </c>
      <c r="AB12" t="n">
        <v>804.809708357861</v>
      </c>
      <c r="AC12" t="n">
        <v>727.9997993497059</v>
      </c>
      <c r="AD12" t="n">
        <v>588206.2260858151</v>
      </c>
      <c r="AE12" t="n">
        <v>804809.708357861</v>
      </c>
      <c r="AF12" t="n">
        <v>1.94035736954423e-06</v>
      </c>
      <c r="AG12" t="n">
        <v>23</v>
      </c>
      <c r="AH12" t="n">
        <v>727999.7993497059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2.6104</v>
      </c>
      <c r="E13" t="n">
        <v>38.31</v>
      </c>
      <c r="F13" t="n">
        <v>35.15</v>
      </c>
      <c r="G13" t="n">
        <v>81.11</v>
      </c>
      <c r="H13" t="n">
        <v>1.22</v>
      </c>
      <c r="I13" t="n">
        <v>26</v>
      </c>
      <c r="J13" t="n">
        <v>175.02</v>
      </c>
      <c r="K13" t="n">
        <v>50.28</v>
      </c>
      <c r="L13" t="n">
        <v>12</v>
      </c>
      <c r="M13" t="n">
        <v>24</v>
      </c>
      <c r="N13" t="n">
        <v>32.74</v>
      </c>
      <c r="O13" t="n">
        <v>21819.6</v>
      </c>
      <c r="P13" t="n">
        <v>416.21</v>
      </c>
      <c r="Q13" t="n">
        <v>444.55</v>
      </c>
      <c r="R13" t="n">
        <v>86.06</v>
      </c>
      <c r="S13" t="n">
        <v>48.21</v>
      </c>
      <c r="T13" t="n">
        <v>12905.44</v>
      </c>
      <c r="U13" t="n">
        <v>0.5600000000000001</v>
      </c>
      <c r="V13" t="n">
        <v>0.78</v>
      </c>
      <c r="W13" t="n">
        <v>0.19</v>
      </c>
      <c r="X13" t="n">
        <v>0.76</v>
      </c>
      <c r="Y13" t="n">
        <v>0.5</v>
      </c>
      <c r="Z13" t="n">
        <v>10</v>
      </c>
      <c r="AA13" t="n">
        <v>585.7910193673763</v>
      </c>
      <c r="AB13" t="n">
        <v>801.5051159742926</v>
      </c>
      <c r="AC13" t="n">
        <v>725.0105926252008</v>
      </c>
      <c r="AD13" t="n">
        <v>585791.0193673763</v>
      </c>
      <c r="AE13" t="n">
        <v>801505.1159742926</v>
      </c>
      <c r="AF13" t="n">
        <v>1.946845861343836e-06</v>
      </c>
      <c r="AG13" t="n">
        <v>23</v>
      </c>
      <c r="AH13" t="n">
        <v>725010.5926252009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2.6219</v>
      </c>
      <c r="E14" t="n">
        <v>38.14</v>
      </c>
      <c r="F14" t="n">
        <v>35.04</v>
      </c>
      <c r="G14" t="n">
        <v>87.59999999999999</v>
      </c>
      <c r="H14" t="n">
        <v>1.31</v>
      </c>
      <c r="I14" t="n">
        <v>24</v>
      </c>
      <c r="J14" t="n">
        <v>176.49</v>
      </c>
      <c r="K14" t="n">
        <v>50.28</v>
      </c>
      <c r="L14" t="n">
        <v>13</v>
      </c>
      <c r="M14" t="n">
        <v>22</v>
      </c>
      <c r="N14" t="n">
        <v>33.21</v>
      </c>
      <c r="O14" t="n">
        <v>22001.54</v>
      </c>
      <c r="P14" t="n">
        <v>413.78</v>
      </c>
      <c r="Q14" t="n">
        <v>444.55</v>
      </c>
      <c r="R14" t="n">
        <v>82.06999999999999</v>
      </c>
      <c r="S14" t="n">
        <v>48.21</v>
      </c>
      <c r="T14" t="n">
        <v>10919.63</v>
      </c>
      <c r="U14" t="n">
        <v>0.59</v>
      </c>
      <c r="V14" t="n">
        <v>0.78</v>
      </c>
      <c r="W14" t="n">
        <v>0.2</v>
      </c>
      <c r="X14" t="n">
        <v>0.65</v>
      </c>
      <c r="Y14" t="n">
        <v>0.5</v>
      </c>
      <c r="Z14" t="n">
        <v>10</v>
      </c>
      <c r="AA14" t="n">
        <v>581.5410719642479</v>
      </c>
      <c r="AB14" t="n">
        <v>795.6901504428855</v>
      </c>
      <c r="AC14" t="n">
        <v>719.7505992427558</v>
      </c>
      <c r="AD14" t="n">
        <v>581541.0719642479</v>
      </c>
      <c r="AE14" t="n">
        <v>795690.1504428855</v>
      </c>
      <c r="AF14" t="n">
        <v>1.955422603377798e-06</v>
      </c>
      <c r="AG14" t="n">
        <v>23</v>
      </c>
      <c r="AH14" t="n">
        <v>719750.5992427558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2.6256</v>
      </c>
      <c r="E15" t="n">
        <v>38.09</v>
      </c>
      <c r="F15" t="n">
        <v>35.02</v>
      </c>
      <c r="G15" t="n">
        <v>91.36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412.21</v>
      </c>
      <c r="Q15" t="n">
        <v>444.55</v>
      </c>
      <c r="R15" t="n">
        <v>81.3</v>
      </c>
      <c r="S15" t="n">
        <v>48.21</v>
      </c>
      <c r="T15" t="n">
        <v>10539.84</v>
      </c>
      <c r="U15" t="n">
        <v>0.59</v>
      </c>
      <c r="V15" t="n">
        <v>0.78</v>
      </c>
      <c r="W15" t="n">
        <v>0.2</v>
      </c>
      <c r="X15" t="n">
        <v>0.63</v>
      </c>
      <c r="Y15" t="n">
        <v>0.5</v>
      </c>
      <c r="Z15" t="n">
        <v>10</v>
      </c>
      <c r="AA15" t="n">
        <v>579.4739523579623</v>
      </c>
      <c r="AB15" t="n">
        <v>792.8618262026848</v>
      </c>
      <c r="AC15" t="n">
        <v>717.192206298462</v>
      </c>
      <c r="AD15" t="n">
        <v>579473.9523579623</v>
      </c>
      <c r="AE15" t="n">
        <v>792861.8262026848</v>
      </c>
      <c r="AF15" t="n">
        <v>1.958182076901769e-06</v>
      </c>
      <c r="AG15" t="n">
        <v>23</v>
      </c>
      <c r="AH15" t="n">
        <v>717192.206298462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2.6344</v>
      </c>
      <c r="E16" t="n">
        <v>37.96</v>
      </c>
      <c r="F16" t="n">
        <v>34.96</v>
      </c>
      <c r="G16" t="n">
        <v>99.88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410.13</v>
      </c>
      <c r="Q16" t="n">
        <v>444.55</v>
      </c>
      <c r="R16" t="n">
        <v>79.25</v>
      </c>
      <c r="S16" t="n">
        <v>48.21</v>
      </c>
      <c r="T16" t="n">
        <v>9522.68</v>
      </c>
      <c r="U16" t="n">
        <v>0.61</v>
      </c>
      <c r="V16" t="n">
        <v>0.78</v>
      </c>
      <c r="W16" t="n">
        <v>0.2</v>
      </c>
      <c r="X16" t="n">
        <v>0.57</v>
      </c>
      <c r="Y16" t="n">
        <v>0.5</v>
      </c>
      <c r="Z16" t="n">
        <v>10</v>
      </c>
      <c r="AA16" t="n">
        <v>569.28235498432</v>
      </c>
      <c r="AB16" t="n">
        <v>778.9172330545241</v>
      </c>
      <c r="AC16" t="n">
        <v>704.5784655490023</v>
      </c>
      <c r="AD16" t="n">
        <v>569282.35498432</v>
      </c>
      <c r="AE16" t="n">
        <v>778917.2330545241</v>
      </c>
      <c r="AF16" t="n">
        <v>1.964745149066887e-06</v>
      </c>
      <c r="AG16" t="n">
        <v>22</v>
      </c>
      <c r="AH16" t="n">
        <v>704578.4655490023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2.6387</v>
      </c>
      <c r="E17" t="n">
        <v>37.9</v>
      </c>
      <c r="F17" t="n">
        <v>34.93</v>
      </c>
      <c r="G17" t="n">
        <v>104.79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18</v>
      </c>
      <c r="N17" t="n">
        <v>34.67</v>
      </c>
      <c r="O17" t="n">
        <v>22551.28</v>
      </c>
      <c r="P17" t="n">
        <v>409.55</v>
      </c>
      <c r="Q17" t="n">
        <v>444.55</v>
      </c>
      <c r="R17" t="n">
        <v>78.2</v>
      </c>
      <c r="S17" t="n">
        <v>48.21</v>
      </c>
      <c r="T17" t="n">
        <v>9007.040000000001</v>
      </c>
      <c r="U17" t="n">
        <v>0.62</v>
      </c>
      <c r="V17" t="n">
        <v>0.78</v>
      </c>
      <c r="W17" t="n">
        <v>0.2</v>
      </c>
      <c r="X17" t="n">
        <v>0.54</v>
      </c>
      <c r="Y17" t="n">
        <v>0.5</v>
      </c>
      <c r="Z17" t="n">
        <v>10</v>
      </c>
      <c r="AA17" t="n">
        <v>568.0336155210133</v>
      </c>
      <c r="AB17" t="n">
        <v>777.2086526303308</v>
      </c>
      <c r="AC17" t="n">
        <v>703.0329496424862</v>
      </c>
      <c r="AD17" t="n">
        <v>568033.6155210133</v>
      </c>
      <c r="AE17" t="n">
        <v>777208.6526303308</v>
      </c>
      <c r="AF17" t="n">
        <v>1.967952104783934e-06</v>
      </c>
      <c r="AG17" t="n">
        <v>22</v>
      </c>
      <c r="AH17" t="n">
        <v>703032.9496424862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2.6453</v>
      </c>
      <c r="E18" t="n">
        <v>37.8</v>
      </c>
      <c r="F18" t="n">
        <v>34.87</v>
      </c>
      <c r="G18" t="n">
        <v>110.1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407.04</v>
      </c>
      <c r="Q18" t="n">
        <v>444.55</v>
      </c>
      <c r="R18" t="n">
        <v>75.97</v>
      </c>
      <c r="S18" t="n">
        <v>48.21</v>
      </c>
      <c r="T18" t="n">
        <v>7896.52</v>
      </c>
      <c r="U18" t="n">
        <v>0.63</v>
      </c>
      <c r="V18" t="n">
        <v>0.78</v>
      </c>
      <c r="W18" t="n">
        <v>0.2</v>
      </c>
      <c r="X18" t="n">
        <v>0.48</v>
      </c>
      <c r="Y18" t="n">
        <v>0.5</v>
      </c>
      <c r="Z18" t="n">
        <v>10</v>
      </c>
      <c r="AA18" t="n">
        <v>564.6273126853126</v>
      </c>
      <c r="AB18" t="n">
        <v>772.5479988150499</v>
      </c>
      <c r="AC18" t="n">
        <v>698.8171020860671</v>
      </c>
      <c r="AD18" t="n">
        <v>564627.3126853126</v>
      </c>
      <c r="AE18" t="n">
        <v>772547.9988150499</v>
      </c>
      <c r="AF18" t="n">
        <v>1.972874408907773e-06</v>
      </c>
      <c r="AG18" t="n">
        <v>22</v>
      </c>
      <c r="AH18" t="n">
        <v>698817.1020860671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2.6455</v>
      </c>
      <c r="E19" t="n">
        <v>37.8</v>
      </c>
      <c r="F19" t="n">
        <v>34.9</v>
      </c>
      <c r="G19" t="n">
        <v>116.32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16</v>
      </c>
      <c r="N19" t="n">
        <v>35.67</v>
      </c>
      <c r="O19" t="n">
        <v>22921.24</v>
      </c>
      <c r="P19" t="n">
        <v>406.44</v>
      </c>
      <c r="Q19" t="n">
        <v>444.55</v>
      </c>
      <c r="R19" t="n">
        <v>77.28</v>
      </c>
      <c r="S19" t="n">
        <v>48.21</v>
      </c>
      <c r="T19" t="n">
        <v>8552.549999999999</v>
      </c>
      <c r="U19" t="n">
        <v>0.62</v>
      </c>
      <c r="V19" t="n">
        <v>0.78</v>
      </c>
      <c r="W19" t="n">
        <v>0.19</v>
      </c>
      <c r="X19" t="n">
        <v>0.51</v>
      </c>
      <c r="Y19" t="n">
        <v>0.5</v>
      </c>
      <c r="Z19" t="n">
        <v>10</v>
      </c>
      <c r="AA19" t="n">
        <v>564.0830730012223</v>
      </c>
      <c r="AB19" t="n">
        <v>771.8033460691173</v>
      </c>
      <c r="AC19" t="n">
        <v>698.1435179530795</v>
      </c>
      <c r="AD19" t="n">
        <v>564083.0730012222</v>
      </c>
      <c r="AE19" t="n">
        <v>771803.3460691173</v>
      </c>
      <c r="AF19" t="n">
        <v>1.973023569638798e-06</v>
      </c>
      <c r="AG19" t="n">
        <v>22</v>
      </c>
      <c r="AH19" t="n">
        <v>698143.5179530794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2.6512</v>
      </c>
      <c r="E20" t="n">
        <v>37.72</v>
      </c>
      <c r="F20" t="n">
        <v>34.85</v>
      </c>
      <c r="G20" t="n">
        <v>122.99</v>
      </c>
      <c r="H20" t="n">
        <v>1.82</v>
      </c>
      <c r="I20" t="n">
        <v>17</v>
      </c>
      <c r="J20" t="n">
        <v>185.46</v>
      </c>
      <c r="K20" t="n">
        <v>50.28</v>
      </c>
      <c r="L20" t="n">
        <v>19</v>
      </c>
      <c r="M20" t="n">
        <v>15</v>
      </c>
      <c r="N20" t="n">
        <v>36.18</v>
      </c>
      <c r="O20" t="n">
        <v>23107.19</v>
      </c>
      <c r="P20" t="n">
        <v>405.02</v>
      </c>
      <c r="Q20" t="n">
        <v>444.56</v>
      </c>
      <c r="R20" t="n">
        <v>75.64</v>
      </c>
      <c r="S20" t="n">
        <v>48.21</v>
      </c>
      <c r="T20" t="n">
        <v>7741.93</v>
      </c>
      <c r="U20" t="n">
        <v>0.64</v>
      </c>
      <c r="V20" t="n">
        <v>0.78</v>
      </c>
      <c r="W20" t="n">
        <v>0.19</v>
      </c>
      <c r="X20" t="n">
        <v>0.46</v>
      </c>
      <c r="Y20" t="n">
        <v>0.5</v>
      </c>
      <c r="Z20" t="n">
        <v>10</v>
      </c>
      <c r="AA20" t="n">
        <v>561.8405973998198</v>
      </c>
      <c r="AB20" t="n">
        <v>768.7350920202368</v>
      </c>
      <c r="AC20" t="n">
        <v>695.3680937643028</v>
      </c>
      <c r="AD20" t="n">
        <v>561840.5973998198</v>
      </c>
      <c r="AE20" t="n">
        <v>768735.0920202369</v>
      </c>
      <c r="AF20" t="n">
        <v>1.977274650473022e-06</v>
      </c>
      <c r="AG20" t="n">
        <v>22</v>
      </c>
      <c r="AH20" t="n">
        <v>695368.0937643028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2.6552</v>
      </c>
      <c r="E21" t="n">
        <v>37.66</v>
      </c>
      <c r="F21" t="n">
        <v>34.82</v>
      </c>
      <c r="G21" t="n">
        <v>130.58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14</v>
      </c>
      <c r="N21" t="n">
        <v>36.69</v>
      </c>
      <c r="O21" t="n">
        <v>23293.82</v>
      </c>
      <c r="P21" t="n">
        <v>404.13</v>
      </c>
      <c r="Q21" t="n">
        <v>444.55</v>
      </c>
      <c r="R21" t="n">
        <v>74.81</v>
      </c>
      <c r="S21" t="n">
        <v>48.21</v>
      </c>
      <c r="T21" t="n">
        <v>7328.23</v>
      </c>
      <c r="U21" t="n">
        <v>0.64</v>
      </c>
      <c r="V21" t="n">
        <v>0.78</v>
      </c>
      <c r="W21" t="n">
        <v>0.19</v>
      </c>
      <c r="X21" t="n">
        <v>0.44</v>
      </c>
      <c r="Y21" t="n">
        <v>0.5</v>
      </c>
      <c r="Z21" t="n">
        <v>10</v>
      </c>
      <c r="AA21" t="n">
        <v>560.3756938077024</v>
      </c>
      <c r="AB21" t="n">
        <v>766.7307462985166</v>
      </c>
      <c r="AC21" t="n">
        <v>693.5550399851465</v>
      </c>
      <c r="AD21" t="n">
        <v>560375.6938077024</v>
      </c>
      <c r="AE21" t="n">
        <v>766730.7462985166</v>
      </c>
      <c r="AF21" t="n">
        <v>1.980257865093531e-06</v>
      </c>
      <c r="AG21" t="n">
        <v>22</v>
      </c>
      <c r="AH21" t="n">
        <v>693555.0399851466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2.6601</v>
      </c>
      <c r="E22" t="n">
        <v>37.59</v>
      </c>
      <c r="F22" t="n">
        <v>34.78</v>
      </c>
      <c r="G22" t="n">
        <v>139.14</v>
      </c>
      <c r="H22" t="n">
        <v>1.98</v>
      </c>
      <c r="I22" t="n">
        <v>15</v>
      </c>
      <c r="J22" t="n">
        <v>188.49</v>
      </c>
      <c r="K22" t="n">
        <v>50.28</v>
      </c>
      <c r="L22" t="n">
        <v>21</v>
      </c>
      <c r="M22" t="n">
        <v>13</v>
      </c>
      <c r="N22" t="n">
        <v>37.21</v>
      </c>
      <c r="O22" t="n">
        <v>23481.16</v>
      </c>
      <c r="P22" t="n">
        <v>402.94</v>
      </c>
      <c r="Q22" t="n">
        <v>444.55</v>
      </c>
      <c r="R22" t="n">
        <v>73.55</v>
      </c>
      <c r="S22" t="n">
        <v>48.21</v>
      </c>
      <c r="T22" t="n">
        <v>6704.94</v>
      </c>
      <c r="U22" t="n">
        <v>0.66</v>
      </c>
      <c r="V22" t="n">
        <v>0.78</v>
      </c>
      <c r="W22" t="n">
        <v>0.19</v>
      </c>
      <c r="X22" t="n">
        <v>0.4</v>
      </c>
      <c r="Y22" t="n">
        <v>0.5</v>
      </c>
      <c r="Z22" t="n">
        <v>10</v>
      </c>
      <c r="AA22" t="n">
        <v>558.4926624783195</v>
      </c>
      <c r="AB22" t="n">
        <v>764.1542997601756</v>
      </c>
      <c r="AC22" t="n">
        <v>691.2244858883595</v>
      </c>
      <c r="AD22" t="n">
        <v>558492.6624783195</v>
      </c>
      <c r="AE22" t="n">
        <v>764154.2997601756</v>
      </c>
      <c r="AF22" t="n">
        <v>1.983912303003654e-06</v>
      </c>
      <c r="AG22" t="n">
        <v>22</v>
      </c>
      <c r="AH22" t="n">
        <v>691224.4858883595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2.6603</v>
      </c>
      <c r="E23" t="n">
        <v>37.59</v>
      </c>
      <c r="F23" t="n">
        <v>34.78</v>
      </c>
      <c r="G23" t="n">
        <v>139.13</v>
      </c>
      <c r="H23" t="n">
        <v>2.05</v>
      </c>
      <c r="I23" t="n">
        <v>15</v>
      </c>
      <c r="J23" t="n">
        <v>190.01</v>
      </c>
      <c r="K23" t="n">
        <v>50.28</v>
      </c>
      <c r="L23" t="n">
        <v>22</v>
      </c>
      <c r="M23" t="n">
        <v>13</v>
      </c>
      <c r="N23" t="n">
        <v>37.74</v>
      </c>
      <c r="O23" t="n">
        <v>23669.2</v>
      </c>
      <c r="P23" t="n">
        <v>401.23</v>
      </c>
      <c r="Q23" t="n">
        <v>444.55</v>
      </c>
      <c r="R23" t="n">
        <v>73.45</v>
      </c>
      <c r="S23" t="n">
        <v>48.21</v>
      </c>
      <c r="T23" t="n">
        <v>6656.25</v>
      </c>
      <c r="U23" t="n">
        <v>0.66</v>
      </c>
      <c r="V23" t="n">
        <v>0.78</v>
      </c>
      <c r="W23" t="n">
        <v>0.19</v>
      </c>
      <c r="X23" t="n">
        <v>0.39</v>
      </c>
      <c r="Y23" t="n">
        <v>0.5</v>
      </c>
      <c r="Z23" t="n">
        <v>10</v>
      </c>
      <c r="AA23" t="n">
        <v>556.9073659352241</v>
      </c>
      <c r="AB23" t="n">
        <v>761.9852270915652</v>
      </c>
      <c r="AC23" t="n">
        <v>689.2624264709286</v>
      </c>
      <c r="AD23" t="n">
        <v>556907.3659352241</v>
      </c>
      <c r="AE23" t="n">
        <v>761985.2270915653</v>
      </c>
      <c r="AF23" t="n">
        <v>1.984061463734679e-06</v>
      </c>
      <c r="AG23" t="n">
        <v>22</v>
      </c>
      <c r="AH23" t="n">
        <v>689262.4264709286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2.6659</v>
      </c>
      <c r="E24" t="n">
        <v>37.51</v>
      </c>
      <c r="F24" t="n">
        <v>34.74</v>
      </c>
      <c r="G24" t="n">
        <v>148.87</v>
      </c>
      <c r="H24" t="n">
        <v>2.13</v>
      </c>
      <c r="I24" t="n">
        <v>14</v>
      </c>
      <c r="J24" t="n">
        <v>191.55</v>
      </c>
      <c r="K24" t="n">
        <v>50.28</v>
      </c>
      <c r="L24" t="n">
        <v>23</v>
      </c>
      <c r="M24" t="n">
        <v>12</v>
      </c>
      <c r="N24" t="n">
        <v>38.27</v>
      </c>
      <c r="O24" t="n">
        <v>23857.96</v>
      </c>
      <c r="P24" t="n">
        <v>400.89</v>
      </c>
      <c r="Q24" t="n">
        <v>444.55</v>
      </c>
      <c r="R24" t="n">
        <v>72.19</v>
      </c>
      <c r="S24" t="n">
        <v>48.21</v>
      </c>
      <c r="T24" t="n">
        <v>6030.78</v>
      </c>
      <c r="U24" t="n">
        <v>0.67</v>
      </c>
      <c r="V24" t="n">
        <v>0.78</v>
      </c>
      <c r="W24" t="n">
        <v>0.18</v>
      </c>
      <c r="X24" t="n">
        <v>0.35</v>
      </c>
      <c r="Y24" t="n">
        <v>0.5</v>
      </c>
      <c r="Z24" t="n">
        <v>10</v>
      </c>
      <c r="AA24" t="n">
        <v>555.699420513254</v>
      </c>
      <c r="AB24" t="n">
        <v>760.3324628744349</v>
      </c>
      <c r="AC24" t="n">
        <v>687.767399751012</v>
      </c>
      <c r="AD24" t="n">
        <v>555699.420513254</v>
      </c>
      <c r="AE24" t="n">
        <v>760332.4628744349</v>
      </c>
      <c r="AF24" t="n">
        <v>1.988237964203392e-06</v>
      </c>
      <c r="AG24" t="n">
        <v>22</v>
      </c>
      <c r="AH24" t="n">
        <v>687767.399751012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2.6684</v>
      </c>
      <c r="E25" t="n">
        <v>37.48</v>
      </c>
      <c r="F25" t="n">
        <v>34.73</v>
      </c>
      <c r="G25" t="n">
        <v>160.3</v>
      </c>
      <c r="H25" t="n">
        <v>2.21</v>
      </c>
      <c r="I25" t="n">
        <v>13</v>
      </c>
      <c r="J25" t="n">
        <v>193.08</v>
      </c>
      <c r="K25" t="n">
        <v>50.28</v>
      </c>
      <c r="L25" t="n">
        <v>24</v>
      </c>
      <c r="M25" t="n">
        <v>11</v>
      </c>
      <c r="N25" t="n">
        <v>38.8</v>
      </c>
      <c r="O25" t="n">
        <v>24047.45</v>
      </c>
      <c r="P25" t="n">
        <v>398.29</v>
      </c>
      <c r="Q25" t="n">
        <v>444.55</v>
      </c>
      <c r="R25" t="n">
        <v>71.91</v>
      </c>
      <c r="S25" t="n">
        <v>48.21</v>
      </c>
      <c r="T25" t="n">
        <v>5895.03</v>
      </c>
      <c r="U25" t="n">
        <v>0.67</v>
      </c>
      <c r="V25" t="n">
        <v>0.78</v>
      </c>
      <c r="W25" t="n">
        <v>0.18</v>
      </c>
      <c r="X25" t="n">
        <v>0.34</v>
      </c>
      <c r="Y25" t="n">
        <v>0.5</v>
      </c>
      <c r="Z25" t="n">
        <v>10</v>
      </c>
      <c r="AA25" t="n">
        <v>552.9519615700733</v>
      </c>
      <c r="AB25" t="n">
        <v>756.5732683390407</v>
      </c>
      <c r="AC25" t="n">
        <v>684.3669774660133</v>
      </c>
      <c r="AD25" t="n">
        <v>552951.9615700733</v>
      </c>
      <c r="AE25" t="n">
        <v>756573.2683390407</v>
      </c>
      <c r="AF25" t="n">
        <v>1.990102473341209e-06</v>
      </c>
      <c r="AG25" t="n">
        <v>22</v>
      </c>
      <c r="AH25" t="n">
        <v>684366.9774660133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2.6673</v>
      </c>
      <c r="E26" t="n">
        <v>37.49</v>
      </c>
      <c r="F26" t="n">
        <v>34.75</v>
      </c>
      <c r="G26" t="n">
        <v>160.38</v>
      </c>
      <c r="H26" t="n">
        <v>2.28</v>
      </c>
      <c r="I26" t="n">
        <v>13</v>
      </c>
      <c r="J26" t="n">
        <v>194.62</v>
      </c>
      <c r="K26" t="n">
        <v>50.28</v>
      </c>
      <c r="L26" t="n">
        <v>25</v>
      </c>
      <c r="M26" t="n">
        <v>11</v>
      </c>
      <c r="N26" t="n">
        <v>39.34</v>
      </c>
      <c r="O26" t="n">
        <v>24237.67</v>
      </c>
      <c r="P26" t="n">
        <v>398.64</v>
      </c>
      <c r="Q26" t="n">
        <v>444.55</v>
      </c>
      <c r="R26" t="n">
        <v>72.43000000000001</v>
      </c>
      <c r="S26" t="n">
        <v>48.21</v>
      </c>
      <c r="T26" t="n">
        <v>6155.65</v>
      </c>
      <c r="U26" t="n">
        <v>0.67</v>
      </c>
      <c r="V26" t="n">
        <v>0.78</v>
      </c>
      <c r="W26" t="n">
        <v>0.18</v>
      </c>
      <c r="X26" t="n">
        <v>0.36</v>
      </c>
      <c r="Y26" t="n">
        <v>0.5</v>
      </c>
      <c r="Z26" t="n">
        <v>10</v>
      </c>
      <c r="AA26" t="n">
        <v>553.4585737216401</v>
      </c>
      <c r="AB26" t="n">
        <v>757.266437434965</v>
      </c>
      <c r="AC26" t="n">
        <v>684.9939914762915</v>
      </c>
      <c r="AD26" t="n">
        <v>553458.57372164</v>
      </c>
      <c r="AE26" t="n">
        <v>757266.437434965</v>
      </c>
      <c r="AF26" t="n">
        <v>1.989282089320569e-06</v>
      </c>
      <c r="AG26" t="n">
        <v>22</v>
      </c>
      <c r="AH26" t="n">
        <v>684993.9914762916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2.6729</v>
      </c>
      <c r="E27" t="n">
        <v>37.41</v>
      </c>
      <c r="F27" t="n">
        <v>34.7</v>
      </c>
      <c r="G27" t="n">
        <v>173.5</v>
      </c>
      <c r="H27" t="n">
        <v>2.35</v>
      </c>
      <c r="I27" t="n">
        <v>12</v>
      </c>
      <c r="J27" t="n">
        <v>196.17</v>
      </c>
      <c r="K27" t="n">
        <v>50.28</v>
      </c>
      <c r="L27" t="n">
        <v>26</v>
      </c>
      <c r="M27" t="n">
        <v>10</v>
      </c>
      <c r="N27" t="n">
        <v>39.89</v>
      </c>
      <c r="O27" t="n">
        <v>24428.62</v>
      </c>
      <c r="P27" t="n">
        <v>395.25</v>
      </c>
      <c r="Q27" t="n">
        <v>444.55</v>
      </c>
      <c r="R27" t="n">
        <v>70.84</v>
      </c>
      <c r="S27" t="n">
        <v>48.21</v>
      </c>
      <c r="T27" t="n">
        <v>5365</v>
      </c>
      <c r="U27" t="n">
        <v>0.68</v>
      </c>
      <c r="V27" t="n">
        <v>0.79</v>
      </c>
      <c r="W27" t="n">
        <v>0.18</v>
      </c>
      <c r="X27" t="n">
        <v>0.31</v>
      </c>
      <c r="Y27" t="n">
        <v>0.5</v>
      </c>
      <c r="Z27" t="n">
        <v>10</v>
      </c>
      <c r="AA27" t="n">
        <v>549.489403834076</v>
      </c>
      <c r="AB27" t="n">
        <v>751.835644087383</v>
      </c>
      <c r="AC27" t="n">
        <v>680.0815054236364</v>
      </c>
      <c r="AD27" t="n">
        <v>549489.403834076</v>
      </c>
      <c r="AE27" t="n">
        <v>751835.6440873831</v>
      </c>
      <c r="AF27" t="n">
        <v>1.993458589789281e-06</v>
      </c>
      <c r="AG27" t="n">
        <v>22</v>
      </c>
      <c r="AH27" t="n">
        <v>680081.5054236364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2.6728</v>
      </c>
      <c r="E28" t="n">
        <v>37.41</v>
      </c>
      <c r="F28" t="n">
        <v>34.7</v>
      </c>
      <c r="G28" t="n">
        <v>173.51</v>
      </c>
      <c r="H28" t="n">
        <v>2.42</v>
      </c>
      <c r="I28" t="n">
        <v>12</v>
      </c>
      <c r="J28" t="n">
        <v>197.73</v>
      </c>
      <c r="K28" t="n">
        <v>50.28</v>
      </c>
      <c r="L28" t="n">
        <v>27</v>
      </c>
      <c r="M28" t="n">
        <v>10</v>
      </c>
      <c r="N28" t="n">
        <v>40.45</v>
      </c>
      <c r="O28" t="n">
        <v>24620.33</v>
      </c>
      <c r="P28" t="n">
        <v>396.82</v>
      </c>
      <c r="Q28" t="n">
        <v>444.55</v>
      </c>
      <c r="R28" t="n">
        <v>70.84999999999999</v>
      </c>
      <c r="S28" t="n">
        <v>48.21</v>
      </c>
      <c r="T28" t="n">
        <v>5370.34</v>
      </c>
      <c r="U28" t="n">
        <v>0.68</v>
      </c>
      <c r="V28" t="n">
        <v>0.79</v>
      </c>
      <c r="W28" t="n">
        <v>0.18</v>
      </c>
      <c r="X28" t="n">
        <v>0.32</v>
      </c>
      <c r="Y28" t="n">
        <v>0.5</v>
      </c>
      <c r="Z28" t="n">
        <v>10</v>
      </c>
      <c r="AA28" t="n">
        <v>550.9250201806417</v>
      </c>
      <c r="AB28" t="n">
        <v>753.7999177076774</v>
      </c>
      <c r="AC28" t="n">
        <v>681.8583115264853</v>
      </c>
      <c r="AD28" t="n">
        <v>550925.0201806417</v>
      </c>
      <c r="AE28" t="n">
        <v>753799.9177076775</v>
      </c>
      <c r="AF28" t="n">
        <v>1.993384009423769e-06</v>
      </c>
      <c r="AG28" t="n">
        <v>22</v>
      </c>
      <c r="AH28" t="n">
        <v>681858.3115264853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2.6782</v>
      </c>
      <c r="E29" t="n">
        <v>37.34</v>
      </c>
      <c r="F29" t="n">
        <v>34.63</v>
      </c>
      <c r="G29" t="n">
        <v>173.14</v>
      </c>
      <c r="H29" t="n">
        <v>2.49</v>
      </c>
      <c r="I29" t="n">
        <v>12</v>
      </c>
      <c r="J29" t="n">
        <v>199.29</v>
      </c>
      <c r="K29" t="n">
        <v>50.28</v>
      </c>
      <c r="L29" t="n">
        <v>28</v>
      </c>
      <c r="M29" t="n">
        <v>10</v>
      </c>
      <c r="N29" t="n">
        <v>41.01</v>
      </c>
      <c r="O29" t="n">
        <v>24812.8</v>
      </c>
      <c r="P29" t="n">
        <v>392.28</v>
      </c>
      <c r="Q29" t="n">
        <v>444.55</v>
      </c>
      <c r="R29" t="n">
        <v>68.28</v>
      </c>
      <c r="S29" t="n">
        <v>48.21</v>
      </c>
      <c r="T29" t="n">
        <v>4085.51</v>
      </c>
      <c r="U29" t="n">
        <v>0.71</v>
      </c>
      <c r="V29" t="n">
        <v>0.79</v>
      </c>
      <c r="W29" t="n">
        <v>0.18</v>
      </c>
      <c r="X29" t="n">
        <v>0.24</v>
      </c>
      <c r="Y29" t="n">
        <v>0.5</v>
      </c>
      <c r="Z29" t="n">
        <v>10</v>
      </c>
      <c r="AA29" t="n">
        <v>545.9368839145091</v>
      </c>
      <c r="AB29" t="n">
        <v>746.9749296073138</v>
      </c>
      <c r="AC29" t="n">
        <v>675.6846907114895</v>
      </c>
      <c r="AD29" t="n">
        <v>545936.8839145091</v>
      </c>
      <c r="AE29" t="n">
        <v>746974.9296073138</v>
      </c>
      <c r="AF29" t="n">
        <v>1.997411349161455e-06</v>
      </c>
      <c r="AG29" t="n">
        <v>22</v>
      </c>
      <c r="AH29" t="n">
        <v>675684.6907114894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2.6772</v>
      </c>
      <c r="E30" t="n">
        <v>37.35</v>
      </c>
      <c r="F30" t="n">
        <v>34.67</v>
      </c>
      <c r="G30" t="n">
        <v>189.13</v>
      </c>
      <c r="H30" t="n">
        <v>2.56</v>
      </c>
      <c r="I30" t="n">
        <v>11</v>
      </c>
      <c r="J30" t="n">
        <v>200.85</v>
      </c>
      <c r="K30" t="n">
        <v>50.28</v>
      </c>
      <c r="L30" t="n">
        <v>29</v>
      </c>
      <c r="M30" t="n">
        <v>9</v>
      </c>
      <c r="N30" t="n">
        <v>41.57</v>
      </c>
      <c r="O30" t="n">
        <v>25006.03</v>
      </c>
      <c r="P30" t="n">
        <v>392.66</v>
      </c>
      <c r="Q30" t="n">
        <v>444.55</v>
      </c>
      <c r="R30" t="n">
        <v>70.01000000000001</v>
      </c>
      <c r="S30" t="n">
        <v>48.21</v>
      </c>
      <c r="T30" t="n">
        <v>4955.95</v>
      </c>
      <c r="U30" t="n">
        <v>0.6899999999999999</v>
      </c>
      <c r="V30" t="n">
        <v>0.79</v>
      </c>
      <c r="W30" t="n">
        <v>0.18</v>
      </c>
      <c r="X30" t="n">
        <v>0.29</v>
      </c>
      <c r="Y30" t="n">
        <v>0.5</v>
      </c>
      <c r="Z30" t="n">
        <v>10</v>
      </c>
      <c r="AA30" t="n">
        <v>546.474529294122</v>
      </c>
      <c r="AB30" t="n">
        <v>747.7105597349405</v>
      </c>
      <c r="AC30" t="n">
        <v>676.3501133321987</v>
      </c>
      <c r="AD30" t="n">
        <v>546474.529294122</v>
      </c>
      <c r="AE30" t="n">
        <v>747710.5597349405</v>
      </c>
      <c r="AF30" t="n">
        <v>1.996665545506328e-06</v>
      </c>
      <c r="AG30" t="n">
        <v>22</v>
      </c>
      <c r="AH30" t="n">
        <v>676350.1133321987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2.6769</v>
      </c>
      <c r="E31" t="n">
        <v>37.36</v>
      </c>
      <c r="F31" t="n">
        <v>34.68</v>
      </c>
      <c r="G31" t="n">
        <v>189.15</v>
      </c>
      <c r="H31" t="n">
        <v>2.63</v>
      </c>
      <c r="I31" t="n">
        <v>11</v>
      </c>
      <c r="J31" t="n">
        <v>202.43</v>
      </c>
      <c r="K31" t="n">
        <v>50.28</v>
      </c>
      <c r="L31" t="n">
        <v>30</v>
      </c>
      <c r="M31" t="n">
        <v>9</v>
      </c>
      <c r="N31" t="n">
        <v>42.15</v>
      </c>
      <c r="O31" t="n">
        <v>25200.04</v>
      </c>
      <c r="P31" t="n">
        <v>393.25</v>
      </c>
      <c r="Q31" t="n">
        <v>444.55</v>
      </c>
      <c r="R31" t="n">
        <v>70.14</v>
      </c>
      <c r="S31" t="n">
        <v>48.21</v>
      </c>
      <c r="T31" t="n">
        <v>5017.7</v>
      </c>
      <c r="U31" t="n">
        <v>0.6899999999999999</v>
      </c>
      <c r="V31" t="n">
        <v>0.79</v>
      </c>
      <c r="W31" t="n">
        <v>0.18</v>
      </c>
      <c r="X31" t="n">
        <v>0.29</v>
      </c>
      <c r="Y31" t="n">
        <v>0.5</v>
      </c>
      <c r="Z31" t="n">
        <v>10</v>
      </c>
      <c r="AA31" t="n">
        <v>547.0636358773597</v>
      </c>
      <c r="AB31" t="n">
        <v>748.5166013516747</v>
      </c>
      <c r="AC31" t="n">
        <v>677.0792274683181</v>
      </c>
      <c r="AD31" t="n">
        <v>547063.6358773598</v>
      </c>
      <c r="AE31" t="n">
        <v>748516.6013516746</v>
      </c>
      <c r="AF31" t="n">
        <v>1.99644180440979e-06</v>
      </c>
      <c r="AG31" t="n">
        <v>22</v>
      </c>
      <c r="AH31" t="n">
        <v>677079.2274683181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2.6765</v>
      </c>
      <c r="E32" t="n">
        <v>37.36</v>
      </c>
      <c r="F32" t="n">
        <v>34.68</v>
      </c>
      <c r="G32" t="n">
        <v>189.18</v>
      </c>
      <c r="H32" t="n">
        <v>2.7</v>
      </c>
      <c r="I32" t="n">
        <v>11</v>
      </c>
      <c r="J32" t="n">
        <v>204.01</v>
      </c>
      <c r="K32" t="n">
        <v>50.28</v>
      </c>
      <c r="L32" t="n">
        <v>31</v>
      </c>
      <c r="M32" t="n">
        <v>9</v>
      </c>
      <c r="N32" t="n">
        <v>42.73</v>
      </c>
      <c r="O32" t="n">
        <v>25394.96</v>
      </c>
      <c r="P32" t="n">
        <v>391.01</v>
      </c>
      <c r="Q32" t="n">
        <v>444.55</v>
      </c>
      <c r="R32" t="n">
        <v>70.29000000000001</v>
      </c>
      <c r="S32" t="n">
        <v>48.21</v>
      </c>
      <c r="T32" t="n">
        <v>5097.35</v>
      </c>
      <c r="U32" t="n">
        <v>0.6899999999999999</v>
      </c>
      <c r="V32" t="n">
        <v>0.79</v>
      </c>
      <c r="W32" t="n">
        <v>0.18</v>
      </c>
      <c r="X32" t="n">
        <v>0.3</v>
      </c>
      <c r="Y32" t="n">
        <v>0.5</v>
      </c>
      <c r="Z32" t="n">
        <v>10</v>
      </c>
      <c r="AA32" t="n">
        <v>545.0986099368915</v>
      </c>
      <c r="AB32" t="n">
        <v>745.8279661691</v>
      </c>
      <c r="AC32" t="n">
        <v>674.6471918540451</v>
      </c>
      <c r="AD32" t="n">
        <v>545098.6099368916</v>
      </c>
      <c r="AE32" t="n">
        <v>745827.9661691</v>
      </c>
      <c r="AF32" t="n">
        <v>1.996143482947739e-06</v>
      </c>
      <c r="AG32" t="n">
        <v>22</v>
      </c>
      <c r="AH32" t="n">
        <v>674647.1918540451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2.6822</v>
      </c>
      <c r="E33" t="n">
        <v>37.28</v>
      </c>
      <c r="F33" t="n">
        <v>34.64</v>
      </c>
      <c r="G33" t="n">
        <v>207.82</v>
      </c>
      <c r="H33" t="n">
        <v>2.76</v>
      </c>
      <c r="I33" t="n">
        <v>10</v>
      </c>
      <c r="J33" t="n">
        <v>205.59</v>
      </c>
      <c r="K33" t="n">
        <v>50.28</v>
      </c>
      <c r="L33" t="n">
        <v>32</v>
      </c>
      <c r="M33" t="n">
        <v>8</v>
      </c>
      <c r="N33" t="n">
        <v>43.31</v>
      </c>
      <c r="O33" t="n">
        <v>25590.57</v>
      </c>
      <c r="P33" t="n">
        <v>392.04</v>
      </c>
      <c r="Q33" t="n">
        <v>444.55</v>
      </c>
      <c r="R33" t="n">
        <v>68.7</v>
      </c>
      <c r="S33" t="n">
        <v>48.21</v>
      </c>
      <c r="T33" t="n">
        <v>4307.27</v>
      </c>
      <c r="U33" t="n">
        <v>0.7</v>
      </c>
      <c r="V33" t="n">
        <v>0.79</v>
      </c>
      <c r="W33" t="n">
        <v>0.18</v>
      </c>
      <c r="X33" t="n">
        <v>0.25</v>
      </c>
      <c r="Y33" t="n">
        <v>0.5</v>
      </c>
      <c r="Z33" t="n">
        <v>10</v>
      </c>
      <c r="AA33" t="n">
        <v>545.1433556315734</v>
      </c>
      <c r="AB33" t="n">
        <v>745.8891892026041</v>
      </c>
      <c r="AC33" t="n">
        <v>674.702571847159</v>
      </c>
      <c r="AD33" t="n">
        <v>545143.3556315734</v>
      </c>
      <c r="AE33" t="n">
        <v>745889.1892026041</v>
      </c>
      <c r="AF33" t="n">
        <v>2.000394563781963e-06</v>
      </c>
      <c r="AG33" t="n">
        <v>22</v>
      </c>
      <c r="AH33" t="n">
        <v>674702.5718471589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2.6862</v>
      </c>
      <c r="E34" t="n">
        <v>37.23</v>
      </c>
      <c r="F34" t="n">
        <v>34.58</v>
      </c>
      <c r="G34" t="n">
        <v>207.48</v>
      </c>
      <c r="H34" t="n">
        <v>2.83</v>
      </c>
      <c r="I34" t="n">
        <v>10</v>
      </c>
      <c r="J34" t="n">
        <v>207.19</v>
      </c>
      <c r="K34" t="n">
        <v>50.28</v>
      </c>
      <c r="L34" t="n">
        <v>33</v>
      </c>
      <c r="M34" t="n">
        <v>8</v>
      </c>
      <c r="N34" t="n">
        <v>43.91</v>
      </c>
      <c r="O34" t="n">
        <v>25786.97</v>
      </c>
      <c r="P34" t="n">
        <v>389.46</v>
      </c>
      <c r="Q34" t="n">
        <v>444.55</v>
      </c>
      <c r="R34" t="n">
        <v>66.70999999999999</v>
      </c>
      <c r="S34" t="n">
        <v>48.21</v>
      </c>
      <c r="T34" t="n">
        <v>3311.66</v>
      </c>
      <c r="U34" t="n">
        <v>0.72</v>
      </c>
      <c r="V34" t="n">
        <v>0.79</v>
      </c>
      <c r="W34" t="n">
        <v>0.18</v>
      </c>
      <c r="X34" t="n">
        <v>0.19</v>
      </c>
      <c r="Y34" t="n">
        <v>0.5</v>
      </c>
      <c r="Z34" t="n">
        <v>10</v>
      </c>
      <c r="AA34" t="n">
        <v>542.1635163507144</v>
      </c>
      <c r="AB34" t="n">
        <v>741.8120416373019</v>
      </c>
      <c r="AC34" t="n">
        <v>671.0145415231765</v>
      </c>
      <c r="AD34" t="n">
        <v>542163.5163507144</v>
      </c>
      <c r="AE34" t="n">
        <v>741812.0416373019</v>
      </c>
      <c r="AF34" t="n">
        <v>2.003377778402472e-06</v>
      </c>
      <c r="AG34" t="n">
        <v>22</v>
      </c>
      <c r="AH34" t="n">
        <v>671014.5415231765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2.6811</v>
      </c>
      <c r="E35" t="n">
        <v>37.3</v>
      </c>
      <c r="F35" t="n">
        <v>34.65</v>
      </c>
      <c r="G35" t="n">
        <v>207.91</v>
      </c>
      <c r="H35" t="n">
        <v>2.89</v>
      </c>
      <c r="I35" t="n">
        <v>10</v>
      </c>
      <c r="J35" t="n">
        <v>208.78</v>
      </c>
      <c r="K35" t="n">
        <v>50.28</v>
      </c>
      <c r="L35" t="n">
        <v>34</v>
      </c>
      <c r="M35" t="n">
        <v>8</v>
      </c>
      <c r="N35" t="n">
        <v>44.5</v>
      </c>
      <c r="O35" t="n">
        <v>25984.2</v>
      </c>
      <c r="P35" t="n">
        <v>387.2</v>
      </c>
      <c r="Q35" t="n">
        <v>444.55</v>
      </c>
      <c r="R35" t="n">
        <v>69.34</v>
      </c>
      <c r="S35" t="n">
        <v>48.21</v>
      </c>
      <c r="T35" t="n">
        <v>4625.61</v>
      </c>
      <c r="U35" t="n">
        <v>0.7</v>
      </c>
      <c r="V35" t="n">
        <v>0.79</v>
      </c>
      <c r="W35" t="n">
        <v>0.18</v>
      </c>
      <c r="X35" t="n">
        <v>0.26</v>
      </c>
      <c r="Y35" t="n">
        <v>0.5</v>
      </c>
      <c r="Z35" t="n">
        <v>10</v>
      </c>
      <c r="AA35" t="n">
        <v>540.9505034953847</v>
      </c>
      <c r="AB35" t="n">
        <v>740.1523439342897</v>
      </c>
      <c r="AC35" t="n">
        <v>669.5132430395394</v>
      </c>
      <c r="AD35" t="n">
        <v>540950.5034953847</v>
      </c>
      <c r="AE35" t="n">
        <v>740152.3439342896</v>
      </c>
      <c r="AF35" t="n">
        <v>1.999574179761324e-06</v>
      </c>
      <c r="AG35" t="n">
        <v>22</v>
      </c>
      <c r="AH35" t="n">
        <v>669513.2430395393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2.6865</v>
      </c>
      <c r="E36" t="n">
        <v>37.22</v>
      </c>
      <c r="F36" t="n">
        <v>34.61</v>
      </c>
      <c r="G36" t="n">
        <v>230.73</v>
      </c>
      <c r="H36" t="n">
        <v>2.96</v>
      </c>
      <c r="I36" t="n">
        <v>9</v>
      </c>
      <c r="J36" t="n">
        <v>210.39</v>
      </c>
      <c r="K36" t="n">
        <v>50.28</v>
      </c>
      <c r="L36" t="n">
        <v>35</v>
      </c>
      <c r="M36" t="n">
        <v>7</v>
      </c>
      <c r="N36" t="n">
        <v>45.11</v>
      </c>
      <c r="O36" t="n">
        <v>26182.25</v>
      </c>
      <c r="P36" t="n">
        <v>385.5</v>
      </c>
      <c r="Q36" t="n">
        <v>444.55</v>
      </c>
      <c r="R36" t="n">
        <v>67.81</v>
      </c>
      <c r="S36" t="n">
        <v>48.21</v>
      </c>
      <c r="T36" t="n">
        <v>3866.53</v>
      </c>
      <c r="U36" t="n">
        <v>0.71</v>
      </c>
      <c r="V36" t="n">
        <v>0.79</v>
      </c>
      <c r="W36" t="n">
        <v>0.18</v>
      </c>
      <c r="X36" t="n">
        <v>0.22</v>
      </c>
      <c r="Y36" t="n">
        <v>0.5</v>
      </c>
      <c r="Z36" t="n">
        <v>10</v>
      </c>
      <c r="AA36" t="n">
        <v>538.5897004272476</v>
      </c>
      <c r="AB36" t="n">
        <v>736.9221890251837</v>
      </c>
      <c r="AC36" t="n">
        <v>666.5913695814075</v>
      </c>
      <c r="AD36" t="n">
        <v>538589.7004272477</v>
      </c>
      <c r="AE36" t="n">
        <v>736922.1890251837</v>
      </c>
      <c r="AF36" t="n">
        <v>2.00360151949901e-06</v>
      </c>
      <c r="AG36" t="n">
        <v>22</v>
      </c>
      <c r="AH36" t="n">
        <v>666591.3695814075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2.6871</v>
      </c>
      <c r="E37" t="n">
        <v>37.21</v>
      </c>
      <c r="F37" t="n">
        <v>34.6</v>
      </c>
      <c r="G37" t="n">
        <v>230.66</v>
      </c>
      <c r="H37" t="n">
        <v>3.02</v>
      </c>
      <c r="I37" t="n">
        <v>9</v>
      </c>
      <c r="J37" t="n">
        <v>212</v>
      </c>
      <c r="K37" t="n">
        <v>50.28</v>
      </c>
      <c r="L37" t="n">
        <v>36</v>
      </c>
      <c r="M37" t="n">
        <v>7</v>
      </c>
      <c r="N37" t="n">
        <v>45.72</v>
      </c>
      <c r="O37" t="n">
        <v>26381.14</v>
      </c>
      <c r="P37" t="n">
        <v>386.78</v>
      </c>
      <c r="Q37" t="n">
        <v>444.55</v>
      </c>
      <c r="R37" t="n">
        <v>67.52</v>
      </c>
      <c r="S37" t="n">
        <v>48.21</v>
      </c>
      <c r="T37" t="n">
        <v>3721.2</v>
      </c>
      <c r="U37" t="n">
        <v>0.71</v>
      </c>
      <c r="V37" t="n">
        <v>0.79</v>
      </c>
      <c r="W37" t="n">
        <v>0.18</v>
      </c>
      <c r="X37" t="n">
        <v>0.21</v>
      </c>
      <c r="Y37" t="n">
        <v>0.5</v>
      </c>
      <c r="Z37" t="n">
        <v>10</v>
      </c>
      <c r="AA37" t="n">
        <v>539.643630437947</v>
      </c>
      <c r="AB37" t="n">
        <v>738.364222561933</v>
      </c>
      <c r="AC37" t="n">
        <v>667.8957774613165</v>
      </c>
      <c r="AD37" t="n">
        <v>539643.630437947</v>
      </c>
      <c r="AE37" t="n">
        <v>738364.2225619331</v>
      </c>
      <c r="AF37" t="n">
        <v>2.004049001692086e-06</v>
      </c>
      <c r="AG37" t="n">
        <v>22</v>
      </c>
      <c r="AH37" t="n">
        <v>667895.7774613164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2.6864</v>
      </c>
      <c r="E38" t="n">
        <v>37.22</v>
      </c>
      <c r="F38" t="n">
        <v>34.61</v>
      </c>
      <c r="G38" t="n">
        <v>230.73</v>
      </c>
      <c r="H38" t="n">
        <v>3.08</v>
      </c>
      <c r="I38" t="n">
        <v>9</v>
      </c>
      <c r="J38" t="n">
        <v>213.62</v>
      </c>
      <c r="K38" t="n">
        <v>50.28</v>
      </c>
      <c r="L38" t="n">
        <v>37</v>
      </c>
      <c r="M38" t="n">
        <v>7</v>
      </c>
      <c r="N38" t="n">
        <v>46.34</v>
      </c>
      <c r="O38" t="n">
        <v>26580.87</v>
      </c>
      <c r="P38" t="n">
        <v>387.61</v>
      </c>
      <c r="Q38" t="n">
        <v>444.55</v>
      </c>
      <c r="R38" t="n">
        <v>67.81999999999999</v>
      </c>
      <c r="S38" t="n">
        <v>48.21</v>
      </c>
      <c r="T38" t="n">
        <v>3868.99</v>
      </c>
      <c r="U38" t="n">
        <v>0.71</v>
      </c>
      <c r="V38" t="n">
        <v>0.79</v>
      </c>
      <c r="W38" t="n">
        <v>0.18</v>
      </c>
      <c r="X38" t="n">
        <v>0.22</v>
      </c>
      <c r="Y38" t="n">
        <v>0.5</v>
      </c>
      <c r="Z38" t="n">
        <v>10</v>
      </c>
      <c r="AA38" t="n">
        <v>540.5038217259485</v>
      </c>
      <c r="AB38" t="n">
        <v>739.541174231138</v>
      </c>
      <c r="AC38" t="n">
        <v>668.9604025150746</v>
      </c>
      <c r="AD38" t="n">
        <v>540503.8217259485</v>
      </c>
      <c r="AE38" t="n">
        <v>739541.1742311381</v>
      </c>
      <c r="AF38" t="n">
        <v>2.003526939133497e-06</v>
      </c>
      <c r="AG38" t="n">
        <v>22</v>
      </c>
      <c r="AH38" t="n">
        <v>668960.4025150746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2.6884</v>
      </c>
      <c r="E39" t="n">
        <v>37.2</v>
      </c>
      <c r="F39" t="n">
        <v>34.58</v>
      </c>
      <c r="G39" t="n">
        <v>230.55</v>
      </c>
      <c r="H39" t="n">
        <v>3.14</v>
      </c>
      <c r="I39" t="n">
        <v>9</v>
      </c>
      <c r="J39" t="n">
        <v>215.25</v>
      </c>
      <c r="K39" t="n">
        <v>50.28</v>
      </c>
      <c r="L39" t="n">
        <v>38</v>
      </c>
      <c r="M39" t="n">
        <v>7</v>
      </c>
      <c r="N39" t="n">
        <v>46.97</v>
      </c>
      <c r="O39" t="n">
        <v>26781.46</v>
      </c>
      <c r="P39" t="n">
        <v>385.38</v>
      </c>
      <c r="Q39" t="n">
        <v>444.55</v>
      </c>
      <c r="R39" t="n">
        <v>66.84999999999999</v>
      </c>
      <c r="S39" t="n">
        <v>48.21</v>
      </c>
      <c r="T39" t="n">
        <v>3385.55</v>
      </c>
      <c r="U39" t="n">
        <v>0.72</v>
      </c>
      <c r="V39" t="n">
        <v>0.79</v>
      </c>
      <c r="W39" t="n">
        <v>0.18</v>
      </c>
      <c r="X39" t="n">
        <v>0.2</v>
      </c>
      <c r="Y39" t="n">
        <v>0.5</v>
      </c>
      <c r="Z39" t="n">
        <v>10</v>
      </c>
      <c r="AA39" t="n">
        <v>538.1728916459109</v>
      </c>
      <c r="AB39" t="n">
        <v>736.3518928622532</v>
      </c>
      <c r="AC39" t="n">
        <v>666.0755016838515</v>
      </c>
      <c r="AD39" t="n">
        <v>538172.8916459109</v>
      </c>
      <c r="AE39" t="n">
        <v>736351.8928622531</v>
      </c>
      <c r="AF39" t="n">
        <v>2.005018546443752e-06</v>
      </c>
      <c r="AG39" t="n">
        <v>22</v>
      </c>
      <c r="AH39" t="n">
        <v>666075.5016838515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2.6846</v>
      </c>
      <c r="E40" t="n">
        <v>37.25</v>
      </c>
      <c r="F40" t="n">
        <v>34.63</v>
      </c>
      <c r="G40" t="n">
        <v>230.9</v>
      </c>
      <c r="H40" t="n">
        <v>3.2</v>
      </c>
      <c r="I40" t="n">
        <v>9</v>
      </c>
      <c r="J40" t="n">
        <v>216.88</v>
      </c>
      <c r="K40" t="n">
        <v>50.28</v>
      </c>
      <c r="L40" t="n">
        <v>39</v>
      </c>
      <c r="M40" t="n">
        <v>7</v>
      </c>
      <c r="N40" t="n">
        <v>47.6</v>
      </c>
      <c r="O40" t="n">
        <v>26982.93</v>
      </c>
      <c r="P40" t="n">
        <v>383.06</v>
      </c>
      <c r="Q40" t="n">
        <v>444.56</v>
      </c>
      <c r="R40" t="n">
        <v>68.72</v>
      </c>
      <c r="S40" t="n">
        <v>48.21</v>
      </c>
      <c r="T40" t="n">
        <v>4322.31</v>
      </c>
      <c r="U40" t="n">
        <v>0.7</v>
      </c>
      <c r="V40" t="n">
        <v>0.79</v>
      </c>
      <c r="W40" t="n">
        <v>0.18</v>
      </c>
      <c r="X40" t="n">
        <v>0.25</v>
      </c>
      <c r="Y40" t="n">
        <v>0.5</v>
      </c>
      <c r="Z40" t="n">
        <v>10</v>
      </c>
      <c r="AA40" t="n">
        <v>536.6890227258323</v>
      </c>
      <c r="AB40" t="n">
        <v>734.3215979421249</v>
      </c>
      <c r="AC40" t="n">
        <v>664.2389752613634</v>
      </c>
      <c r="AD40" t="n">
        <v>536689.0227258323</v>
      </c>
      <c r="AE40" t="n">
        <v>734321.5979421248</v>
      </c>
      <c r="AF40" t="n">
        <v>2.002184492554268e-06</v>
      </c>
      <c r="AG40" t="n">
        <v>22</v>
      </c>
      <c r="AH40" t="n">
        <v>664238.9752613634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2.6907</v>
      </c>
      <c r="E41" t="n">
        <v>37.17</v>
      </c>
      <c r="F41" t="n">
        <v>34.58</v>
      </c>
      <c r="G41" t="n">
        <v>259.37</v>
      </c>
      <c r="H41" t="n">
        <v>3.25</v>
      </c>
      <c r="I41" t="n">
        <v>8</v>
      </c>
      <c r="J41" t="n">
        <v>218.52</v>
      </c>
      <c r="K41" t="n">
        <v>50.28</v>
      </c>
      <c r="L41" t="n">
        <v>40</v>
      </c>
      <c r="M41" t="n">
        <v>6</v>
      </c>
      <c r="N41" t="n">
        <v>48.24</v>
      </c>
      <c r="O41" t="n">
        <v>27185.27</v>
      </c>
      <c r="P41" t="n">
        <v>383.72</v>
      </c>
      <c r="Q41" t="n">
        <v>444.55</v>
      </c>
      <c r="R41" t="n">
        <v>67.09</v>
      </c>
      <c r="S41" t="n">
        <v>48.21</v>
      </c>
      <c r="T41" t="n">
        <v>3507.63</v>
      </c>
      <c r="U41" t="n">
        <v>0.72</v>
      </c>
      <c r="V41" t="n">
        <v>0.79</v>
      </c>
      <c r="W41" t="n">
        <v>0.18</v>
      </c>
      <c r="X41" t="n">
        <v>0.2</v>
      </c>
      <c r="Y41" t="n">
        <v>0.5</v>
      </c>
      <c r="Z41" t="n">
        <v>10</v>
      </c>
      <c r="AA41" t="n">
        <v>536.3498741127344</v>
      </c>
      <c r="AB41" t="n">
        <v>733.8575598475037</v>
      </c>
      <c r="AC41" t="n">
        <v>663.8192243112112</v>
      </c>
      <c r="AD41" t="n">
        <v>536349.8741127343</v>
      </c>
      <c r="AE41" t="n">
        <v>733857.5598475037</v>
      </c>
      <c r="AF41" t="n">
        <v>2.006733894850544e-06</v>
      </c>
      <c r="AG41" t="n">
        <v>22</v>
      </c>
      <c r="AH41" t="n">
        <v>663819.2243112111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2.1317</v>
      </c>
      <c r="E2" t="n">
        <v>46.91</v>
      </c>
      <c r="F2" t="n">
        <v>41.06</v>
      </c>
      <c r="G2" t="n">
        <v>10.71</v>
      </c>
      <c r="H2" t="n">
        <v>0.22</v>
      </c>
      <c r="I2" t="n">
        <v>230</v>
      </c>
      <c r="J2" t="n">
        <v>80.84</v>
      </c>
      <c r="K2" t="n">
        <v>35.1</v>
      </c>
      <c r="L2" t="n">
        <v>1</v>
      </c>
      <c r="M2" t="n">
        <v>228</v>
      </c>
      <c r="N2" t="n">
        <v>9.74</v>
      </c>
      <c r="O2" t="n">
        <v>10204.21</v>
      </c>
      <c r="P2" t="n">
        <v>318.12</v>
      </c>
      <c r="Q2" t="n">
        <v>444.59</v>
      </c>
      <c r="R2" t="n">
        <v>278.17</v>
      </c>
      <c r="S2" t="n">
        <v>48.21</v>
      </c>
      <c r="T2" t="n">
        <v>107941.11</v>
      </c>
      <c r="U2" t="n">
        <v>0.17</v>
      </c>
      <c r="V2" t="n">
        <v>0.66</v>
      </c>
      <c r="W2" t="n">
        <v>0.54</v>
      </c>
      <c r="X2" t="n">
        <v>6.67</v>
      </c>
      <c r="Y2" t="n">
        <v>0.5</v>
      </c>
      <c r="Z2" t="n">
        <v>10</v>
      </c>
      <c r="AA2" t="n">
        <v>591.4516705216823</v>
      </c>
      <c r="AB2" t="n">
        <v>809.2502686139183</v>
      </c>
      <c r="AC2" t="n">
        <v>732.0165587672906</v>
      </c>
      <c r="AD2" t="n">
        <v>591451.6705216824</v>
      </c>
      <c r="AE2" t="n">
        <v>809250.2686139182</v>
      </c>
      <c r="AF2" t="n">
        <v>1.650631012542094e-06</v>
      </c>
      <c r="AG2" t="n">
        <v>28</v>
      </c>
      <c r="AH2" t="n">
        <v>732016.5587672906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2.4359</v>
      </c>
      <c r="E3" t="n">
        <v>41.05</v>
      </c>
      <c r="F3" t="n">
        <v>37.37</v>
      </c>
      <c r="G3" t="n">
        <v>21.56</v>
      </c>
      <c r="H3" t="n">
        <v>0.43</v>
      </c>
      <c r="I3" t="n">
        <v>104</v>
      </c>
      <c r="J3" t="n">
        <v>82.04000000000001</v>
      </c>
      <c r="K3" t="n">
        <v>35.1</v>
      </c>
      <c r="L3" t="n">
        <v>2</v>
      </c>
      <c r="M3" t="n">
        <v>102</v>
      </c>
      <c r="N3" t="n">
        <v>9.94</v>
      </c>
      <c r="O3" t="n">
        <v>10352.53</v>
      </c>
      <c r="P3" t="n">
        <v>285.75</v>
      </c>
      <c r="Q3" t="n">
        <v>444.55</v>
      </c>
      <c r="R3" t="n">
        <v>157.98</v>
      </c>
      <c r="S3" t="n">
        <v>48.21</v>
      </c>
      <c r="T3" t="n">
        <v>48475.86</v>
      </c>
      <c r="U3" t="n">
        <v>0.31</v>
      </c>
      <c r="V3" t="n">
        <v>0.73</v>
      </c>
      <c r="W3" t="n">
        <v>0.33</v>
      </c>
      <c r="X3" t="n">
        <v>2.98</v>
      </c>
      <c r="Y3" t="n">
        <v>0.5</v>
      </c>
      <c r="Z3" t="n">
        <v>10</v>
      </c>
      <c r="AA3" t="n">
        <v>478.8884720071444</v>
      </c>
      <c r="AB3" t="n">
        <v>655.2363344684873</v>
      </c>
      <c r="AC3" t="n">
        <v>592.7014983367853</v>
      </c>
      <c r="AD3" t="n">
        <v>478888.4720071444</v>
      </c>
      <c r="AE3" t="n">
        <v>655236.3344684873</v>
      </c>
      <c r="AF3" t="n">
        <v>1.886181021462348e-06</v>
      </c>
      <c r="AG3" t="n">
        <v>24</v>
      </c>
      <c r="AH3" t="n">
        <v>592701.4983367854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2.5442</v>
      </c>
      <c r="E4" t="n">
        <v>39.3</v>
      </c>
      <c r="F4" t="n">
        <v>36.26</v>
      </c>
      <c r="G4" t="n">
        <v>32.47</v>
      </c>
      <c r="H4" t="n">
        <v>0.63</v>
      </c>
      <c r="I4" t="n">
        <v>67</v>
      </c>
      <c r="J4" t="n">
        <v>83.25</v>
      </c>
      <c r="K4" t="n">
        <v>35.1</v>
      </c>
      <c r="L4" t="n">
        <v>3</v>
      </c>
      <c r="M4" t="n">
        <v>65</v>
      </c>
      <c r="N4" t="n">
        <v>10.15</v>
      </c>
      <c r="O4" t="n">
        <v>10501.19</v>
      </c>
      <c r="P4" t="n">
        <v>273.6</v>
      </c>
      <c r="Q4" t="n">
        <v>444.55</v>
      </c>
      <c r="R4" t="n">
        <v>121.61</v>
      </c>
      <c r="S4" t="n">
        <v>48.21</v>
      </c>
      <c r="T4" t="n">
        <v>30475.31</v>
      </c>
      <c r="U4" t="n">
        <v>0.4</v>
      </c>
      <c r="V4" t="n">
        <v>0.75</v>
      </c>
      <c r="W4" t="n">
        <v>0.27</v>
      </c>
      <c r="X4" t="n">
        <v>1.87</v>
      </c>
      <c r="Y4" t="n">
        <v>0.5</v>
      </c>
      <c r="Z4" t="n">
        <v>10</v>
      </c>
      <c r="AA4" t="n">
        <v>446.1781977794963</v>
      </c>
      <c r="AB4" t="n">
        <v>610.4806941947674</v>
      </c>
      <c r="AC4" t="n">
        <v>552.2172735558536</v>
      </c>
      <c r="AD4" t="n">
        <v>446178.1977794963</v>
      </c>
      <c r="AE4" t="n">
        <v>610480.6941947674</v>
      </c>
      <c r="AF4" t="n">
        <v>1.970040541403384e-06</v>
      </c>
      <c r="AG4" t="n">
        <v>23</v>
      </c>
      <c r="AH4" t="n">
        <v>552217.2735558536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2.5952</v>
      </c>
      <c r="E5" t="n">
        <v>38.53</v>
      </c>
      <c r="F5" t="n">
        <v>35.8</v>
      </c>
      <c r="G5" t="n">
        <v>43.83</v>
      </c>
      <c r="H5" t="n">
        <v>0.83</v>
      </c>
      <c r="I5" t="n">
        <v>49</v>
      </c>
      <c r="J5" t="n">
        <v>84.45999999999999</v>
      </c>
      <c r="K5" t="n">
        <v>35.1</v>
      </c>
      <c r="L5" t="n">
        <v>4</v>
      </c>
      <c r="M5" t="n">
        <v>47</v>
      </c>
      <c r="N5" t="n">
        <v>10.36</v>
      </c>
      <c r="O5" t="n">
        <v>10650.22</v>
      </c>
      <c r="P5" t="n">
        <v>266.42</v>
      </c>
      <c r="Q5" t="n">
        <v>444.56</v>
      </c>
      <c r="R5" t="n">
        <v>106.78</v>
      </c>
      <c r="S5" t="n">
        <v>48.21</v>
      </c>
      <c r="T5" t="n">
        <v>23148.93</v>
      </c>
      <c r="U5" t="n">
        <v>0.45</v>
      </c>
      <c r="V5" t="n">
        <v>0.76</v>
      </c>
      <c r="W5" t="n">
        <v>0.24</v>
      </c>
      <c r="X5" t="n">
        <v>1.41</v>
      </c>
      <c r="Y5" t="n">
        <v>0.5</v>
      </c>
      <c r="Z5" t="n">
        <v>10</v>
      </c>
      <c r="AA5" t="n">
        <v>433.3475298514231</v>
      </c>
      <c r="AB5" t="n">
        <v>592.9252082864584</v>
      </c>
      <c r="AC5" t="n">
        <v>536.3372585833542</v>
      </c>
      <c r="AD5" t="n">
        <v>433347.5298514231</v>
      </c>
      <c r="AE5" t="n">
        <v>592925.2082864584</v>
      </c>
      <c r="AF5" t="n">
        <v>2.009531174062598e-06</v>
      </c>
      <c r="AG5" t="n">
        <v>23</v>
      </c>
      <c r="AH5" t="n">
        <v>536337.2585833543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2.6286</v>
      </c>
      <c r="E6" t="n">
        <v>38.04</v>
      </c>
      <c r="F6" t="n">
        <v>35.48</v>
      </c>
      <c r="G6" t="n">
        <v>54.58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37</v>
      </c>
      <c r="N6" t="n">
        <v>10.57</v>
      </c>
      <c r="O6" t="n">
        <v>10799.59</v>
      </c>
      <c r="P6" t="n">
        <v>260.55</v>
      </c>
      <c r="Q6" t="n">
        <v>444.55</v>
      </c>
      <c r="R6" t="n">
        <v>96.25</v>
      </c>
      <c r="S6" t="n">
        <v>48.21</v>
      </c>
      <c r="T6" t="n">
        <v>17936.56</v>
      </c>
      <c r="U6" t="n">
        <v>0.5</v>
      </c>
      <c r="V6" t="n">
        <v>0.77</v>
      </c>
      <c r="W6" t="n">
        <v>0.23</v>
      </c>
      <c r="X6" t="n">
        <v>1.09</v>
      </c>
      <c r="Y6" t="n">
        <v>0.5</v>
      </c>
      <c r="Z6" t="n">
        <v>10</v>
      </c>
      <c r="AA6" t="n">
        <v>424.1239461200852</v>
      </c>
      <c r="AB6" t="n">
        <v>580.3050941094464</v>
      </c>
      <c r="AC6" t="n">
        <v>524.9215903909549</v>
      </c>
      <c r="AD6" t="n">
        <v>424123.9461200852</v>
      </c>
      <c r="AE6" t="n">
        <v>580305.0941094464</v>
      </c>
      <c r="AF6" t="n">
        <v>2.035393666823731e-06</v>
      </c>
      <c r="AG6" t="n">
        <v>23</v>
      </c>
      <c r="AH6" t="n">
        <v>524921.5903909549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2.6519</v>
      </c>
      <c r="E7" t="n">
        <v>37.71</v>
      </c>
      <c r="F7" t="n">
        <v>35.27</v>
      </c>
      <c r="G7" t="n">
        <v>66.12</v>
      </c>
      <c r="H7" t="n">
        <v>1.21</v>
      </c>
      <c r="I7" t="n">
        <v>32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255.3</v>
      </c>
      <c r="Q7" t="n">
        <v>444.55</v>
      </c>
      <c r="R7" t="n">
        <v>89.18000000000001</v>
      </c>
      <c r="S7" t="n">
        <v>48.21</v>
      </c>
      <c r="T7" t="n">
        <v>14436.56</v>
      </c>
      <c r="U7" t="n">
        <v>0.54</v>
      </c>
      <c r="V7" t="n">
        <v>0.77</v>
      </c>
      <c r="W7" t="n">
        <v>0.22</v>
      </c>
      <c r="X7" t="n">
        <v>0.88</v>
      </c>
      <c r="Y7" t="n">
        <v>0.5</v>
      </c>
      <c r="Z7" t="n">
        <v>10</v>
      </c>
      <c r="AA7" t="n">
        <v>410.1505585240324</v>
      </c>
      <c r="AB7" t="n">
        <v>561.1860887381737</v>
      </c>
      <c r="AC7" t="n">
        <v>507.627276058624</v>
      </c>
      <c r="AD7" t="n">
        <v>410150.5585240324</v>
      </c>
      <c r="AE7" t="n">
        <v>561186.0887381737</v>
      </c>
      <c r="AF7" t="n">
        <v>2.053435465666078e-06</v>
      </c>
      <c r="AG7" t="n">
        <v>22</v>
      </c>
      <c r="AH7" t="n">
        <v>507627.276058624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2.6756</v>
      </c>
      <c r="E8" t="n">
        <v>37.38</v>
      </c>
      <c r="F8" t="n">
        <v>35.02</v>
      </c>
      <c r="G8" t="n">
        <v>77.81999999999999</v>
      </c>
      <c r="H8" t="n">
        <v>1.39</v>
      </c>
      <c r="I8" t="n">
        <v>27</v>
      </c>
      <c r="J8" t="n">
        <v>88.09999999999999</v>
      </c>
      <c r="K8" t="n">
        <v>35.1</v>
      </c>
      <c r="L8" t="n">
        <v>7</v>
      </c>
      <c r="M8" t="n">
        <v>25</v>
      </c>
      <c r="N8" t="n">
        <v>11</v>
      </c>
      <c r="O8" t="n">
        <v>11099.43</v>
      </c>
      <c r="P8" t="n">
        <v>249.11</v>
      </c>
      <c r="Q8" t="n">
        <v>444.55</v>
      </c>
      <c r="R8" t="n">
        <v>80.87</v>
      </c>
      <c r="S8" t="n">
        <v>48.21</v>
      </c>
      <c r="T8" t="n">
        <v>10303.17</v>
      </c>
      <c r="U8" t="n">
        <v>0.6</v>
      </c>
      <c r="V8" t="n">
        <v>0.78</v>
      </c>
      <c r="W8" t="n">
        <v>0.21</v>
      </c>
      <c r="X8" t="n">
        <v>0.63</v>
      </c>
      <c r="Y8" t="n">
        <v>0.5</v>
      </c>
      <c r="Z8" t="n">
        <v>10</v>
      </c>
      <c r="AA8" t="n">
        <v>402.0177825662579</v>
      </c>
      <c r="AB8" t="n">
        <v>550.0584658799938</v>
      </c>
      <c r="AC8" t="n">
        <v>497.561657908312</v>
      </c>
      <c r="AD8" t="n">
        <v>402017.7825662579</v>
      </c>
      <c r="AE8" t="n">
        <v>550058.4658799939</v>
      </c>
      <c r="AF8" t="n">
        <v>2.071786994960654e-06</v>
      </c>
      <c r="AG8" t="n">
        <v>22</v>
      </c>
      <c r="AH8" t="n">
        <v>497561.657908312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2.6813</v>
      </c>
      <c r="E9" t="n">
        <v>37.3</v>
      </c>
      <c r="F9" t="n">
        <v>35.01</v>
      </c>
      <c r="G9" t="n">
        <v>91.31999999999999</v>
      </c>
      <c r="H9" t="n">
        <v>1.57</v>
      </c>
      <c r="I9" t="n">
        <v>23</v>
      </c>
      <c r="J9" t="n">
        <v>89.31999999999999</v>
      </c>
      <c r="K9" t="n">
        <v>35.1</v>
      </c>
      <c r="L9" t="n">
        <v>8</v>
      </c>
      <c r="M9" t="n">
        <v>21</v>
      </c>
      <c r="N9" t="n">
        <v>11.22</v>
      </c>
      <c r="O9" t="n">
        <v>11249.89</v>
      </c>
      <c r="P9" t="n">
        <v>244.56</v>
      </c>
      <c r="Q9" t="n">
        <v>444.55</v>
      </c>
      <c r="R9" t="n">
        <v>80.79000000000001</v>
      </c>
      <c r="S9" t="n">
        <v>48.21</v>
      </c>
      <c r="T9" t="n">
        <v>10286.5</v>
      </c>
      <c r="U9" t="n">
        <v>0.6</v>
      </c>
      <c r="V9" t="n">
        <v>0.78</v>
      </c>
      <c r="W9" t="n">
        <v>0.2</v>
      </c>
      <c r="X9" t="n">
        <v>0.62</v>
      </c>
      <c r="Y9" t="n">
        <v>0.5</v>
      </c>
      <c r="Z9" t="n">
        <v>10</v>
      </c>
      <c r="AA9" t="n">
        <v>397.3638650947603</v>
      </c>
      <c r="AB9" t="n">
        <v>543.6907706791426</v>
      </c>
      <c r="AC9" t="n">
        <v>491.8016866003136</v>
      </c>
      <c r="AD9" t="n">
        <v>397363.8650947603</v>
      </c>
      <c r="AE9" t="n">
        <v>543690.7706791426</v>
      </c>
      <c r="AF9" t="n">
        <v>2.076200653904919e-06</v>
      </c>
      <c r="AG9" t="n">
        <v>22</v>
      </c>
      <c r="AH9" t="n">
        <v>491801.6866003136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2.687</v>
      </c>
      <c r="E10" t="n">
        <v>37.22</v>
      </c>
      <c r="F10" t="n">
        <v>34.96</v>
      </c>
      <c r="G10" t="n">
        <v>99.89</v>
      </c>
      <c r="H10" t="n">
        <v>1.75</v>
      </c>
      <c r="I10" t="n">
        <v>21</v>
      </c>
      <c r="J10" t="n">
        <v>90.54000000000001</v>
      </c>
      <c r="K10" t="n">
        <v>35.1</v>
      </c>
      <c r="L10" t="n">
        <v>9</v>
      </c>
      <c r="M10" t="n">
        <v>19</v>
      </c>
      <c r="N10" t="n">
        <v>11.44</v>
      </c>
      <c r="O10" t="n">
        <v>11400.71</v>
      </c>
      <c r="P10" t="n">
        <v>241.42</v>
      </c>
      <c r="Q10" t="n">
        <v>444.55</v>
      </c>
      <c r="R10" t="n">
        <v>79.31</v>
      </c>
      <c r="S10" t="n">
        <v>48.21</v>
      </c>
      <c r="T10" t="n">
        <v>9556.030000000001</v>
      </c>
      <c r="U10" t="n">
        <v>0.61</v>
      </c>
      <c r="V10" t="n">
        <v>0.78</v>
      </c>
      <c r="W10" t="n">
        <v>0.2</v>
      </c>
      <c r="X10" t="n">
        <v>0.57</v>
      </c>
      <c r="Y10" t="n">
        <v>0.5</v>
      </c>
      <c r="Z10" t="n">
        <v>10</v>
      </c>
      <c r="AA10" t="n">
        <v>393.9654205858509</v>
      </c>
      <c r="AB10" t="n">
        <v>539.0408689732624</v>
      </c>
      <c r="AC10" t="n">
        <v>487.5955649870646</v>
      </c>
      <c r="AD10" t="n">
        <v>393965.4205858509</v>
      </c>
      <c r="AE10" t="n">
        <v>539040.8689732624</v>
      </c>
      <c r="AF10" t="n">
        <v>2.080614312849184e-06</v>
      </c>
      <c r="AG10" t="n">
        <v>22</v>
      </c>
      <c r="AH10" t="n">
        <v>487595.5649870646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2.7061</v>
      </c>
      <c r="E11" t="n">
        <v>36.95</v>
      </c>
      <c r="F11" t="n">
        <v>34.75</v>
      </c>
      <c r="G11" t="n">
        <v>115.84</v>
      </c>
      <c r="H11" t="n">
        <v>1.91</v>
      </c>
      <c r="I11" t="n">
        <v>18</v>
      </c>
      <c r="J11" t="n">
        <v>91.77</v>
      </c>
      <c r="K11" t="n">
        <v>35.1</v>
      </c>
      <c r="L11" t="n">
        <v>10</v>
      </c>
      <c r="M11" t="n">
        <v>16</v>
      </c>
      <c r="N11" t="n">
        <v>11.67</v>
      </c>
      <c r="O11" t="n">
        <v>11551.91</v>
      </c>
      <c r="P11" t="n">
        <v>235</v>
      </c>
      <c r="Q11" t="n">
        <v>444.55</v>
      </c>
      <c r="R11" t="n">
        <v>72.14</v>
      </c>
      <c r="S11" t="n">
        <v>48.21</v>
      </c>
      <c r="T11" t="n">
        <v>5986.47</v>
      </c>
      <c r="U11" t="n">
        <v>0.67</v>
      </c>
      <c r="V11" t="n">
        <v>0.78</v>
      </c>
      <c r="W11" t="n">
        <v>0.19</v>
      </c>
      <c r="X11" t="n">
        <v>0.36</v>
      </c>
      <c r="Y11" t="n">
        <v>0.5</v>
      </c>
      <c r="Z11" t="n">
        <v>10</v>
      </c>
      <c r="AA11" t="n">
        <v>386.3128062211607</v>
      </c>
      <c r="AB11" t="n">
        <v>528.5702243899748</v>
      </c>
      <c r="AC11" t="n">
        <v>478.1242240271639</v>
      </c>
      <c r="AD11" t="n">
        <v>386312.8062211607</v>
      </c>
      <c r="AE11" t="n">
        <v>528570.2243899747</v>
      </c>
      <c r="AF11" t="n">
        <v>2.095403941943125e-06</v>
      </c>
      <c r="AG11" t="n">
        <v>22</v>
      </c>
      <c r="AH11" t="n">
        <v>478124.2240271639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2.7032</v>
      </c>
      <c r="E12" t="n">
        <v>36.99</v>
      </c>
      <c r="F12" t="n">
        <v>34.83</v>
      </c>
      <c r="G12" t="n">
        <v>130.6</v>
      </c>
      <c r="H12" t="n">
        <v>2.08</v>
      </c>
      <c r="I12" t="n">
        <v>16</v>
      </c>
      <c r="J12" t="n">
        <v>93</v>
      </c>
      <c r="K12" t="n">
        <v>35.1</v>
      </c>
      <c r="L12" t="n">
        <v>11</v>
      </c>
      <c r="M12" t="n">
        <v>14</v>
      </c>
      <c r="N12" t="n">
        <v>11.9</v>
      </c>
      <c r="O12" t="n">
        <v>11703.47</v>
      </c>
      <c r="P12" t="n">
        <v>230.65</v>
      </c>
      <c r="Q12" t="n">
        <v>444.55</v>
      </c>
      <c r="R12" t="n">
        <v>74.88</v>
      </c>
      <c r="S12" t="n">
        <v>48.21</v>
      </c>
      <c r="T12" t="n">
        <v>7364.93</v>
      </c>
      <c r="U12" t="n">
        <v>0.64</v>
      </c>
      <c r="V12" t="n">
        <v>0.78</v>
      </c>
      <c r="W12" t="n">
        <v>0.19</v>
      </c>
      <c r="X12" t="n">
        <v>0.44</v>
      </c>
      <c r="Y12" t="n">
        <v>0.5</v>
      </c>
      <c r="Z12" t="n">
        <v>10</v>
      </c>
      <c r="AA12" t="n">
        <v>382.7435048353581</v>
      </c>
      <c r="AB12" t="n">
        <v>523.6865487674559</v>
      </c>
      <c r="AC12" t="n">
        <v>473.7066395517764</v>
      </c>
      <c r="AD12" t="n">
        <v>382743.5048353581</v>
      </c>
      <c r="AE12" t="n">
        <v>523686.5487674559</v>
      </c>
      <c r="AF12" t="n">
        <v>2.093158396164464e-06</v>
      </c>
      <c r="AG12" t="n">
        <v>22</v>
      </c>
      <c r="AH12" t="n">
        <v>473706.6395517765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2.7065</v>
      </c>
      <c r="E13" t="n">
        <v>36.95</v>
      </c>
      <c r="F13" t="n">
        <v>34.8</v>
      </c>
      <c r="G13" t="n">
        <v>139.19</v>
      </c>
      <c r="H13" t="n">
        <v>2.24</v>
      </c>
      <c r="I13" t="n">
        <v>15</v>
      </c>
      <c r="J13" t="n">
        <v>94.23</v>
      </c>
      <c r="K13" t="n">
        <v>35.1</v>
      </c>
      <c r="L13" t="n">
        <v>12</v>
      </c>
      <c r="M13" t="n">
        <v>8</v>
      </c>
      <c r="N13" t="n">
        <v>12.13</v>
      </c>
      <c r="O13" t="n">
        <v>11855.41</v>
      </c>
      <c r="P13" t="n">
        <v>227.65</v>
      </c>
      <c r="Q13" t="n">
        <v>444.55</v>
      </c>
      <c r="R13" t="n">
        <v>73.78</v>
      </c>
      <c r="S13" t="n">
        <v>48.21</v>
      </c>
      <c r="T13" t="n">
        <v>6821.96</v>
      </c>
      <c r="U13" t="n">
        <v>0.65</v>
      </c>
      <c r="V13" t="n">
        <v>0.78</v>
      </c>
      <c r="W13" t="n">
        <v>0.2</v>
      </c>
      <c r="X13" t="n">
        <v>0.41</v>
      </c>
      <c r="Y13" t="n">
        <v>0.5</v>
      </c>
      <c r="Z13" t="n">
        <v>10</v>
      </c>
      <c r="AA13" t="n">
        <v>379.7507308327508</v>
      </c>
      <c r="AB13" t="n">
        <v>519.5917033452179</v>
      </c>
      <c r="AC13" t="n">
        <v>470.0026004294854</v>
      </c>
      <c r="AD13" t="n">
        <v>379750.7308327508</v>
      </c>
      <c r="AE13" t="n">
        <v>519591.7033452179</v>
      </c>
      <c r="AF13" t="n">
        <v>2.095713672395354e-06</v>
      </c>
      <c r="AG13" t="n">
        <v>22</v>
      </c>
      <c r="AH13" t="n">
        <v>470002.6004294854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2.7099</v>
      </c>
      <c r="E14" t="n">
        <v>36.9</v>
      </c>
      <c r="F14" t="n">
        <v>34.77</v>
      </c>
      <c r="G14" t="n">
        <v>149.01</v>
      </c>
      <c r="H14" t="n">
        <v>2.39</v>
      </c>
      <c r="I14" t="n">
        <v>14</v>
      </c>
      <c r="J14" t="n">
        <v>95.45999999999999</v>
      </c>
      <c r="K14" t="n">
        <v>35.1</v>
      </c>
      <c r="L14" t="n">
        <v>13</v>
      </c>
      <c r="M14" t="n">
        <v>3</v>
      </c>
      <c r="N14" t="n">
        <v>12.36</v>
      </c>
      <c r="O14" t="n">
        <v>12007.73</v>
      </c>
      <c r="P14" t="n">
        <v>225.38</v>
      </c>
      <c r="Q14" t="n">
        <v>444.55</v>
      </c>
      <c r="R14" t="n">
        <v>72.62</v>
      </c>
      <c r="S14" t="n">
        <v>48.21</v>
      </c>
      <c r="T14" t="n">
        <v>6244.48</v>
      </c>
      <c r="U14" t="n">
        <v>0.66</v>
      </c>
      <c r="V14" t="n">
        <v>0.78</v>
      </c>
      <c r="W14" t="n">
        <v>0.2</v>
      </c>
      <c r="X14" t="n">
        <v>0.38</v>
      </c>
      <c r="Y14" t="n">
        <v>0.5</v>
      </c>
      <c r="Z14" t="n">
        <v>10</v>
      </c>
      <c r="AA14" t="n">
        <v>377.4083245215299</v>
      </c>
      <c r="AB14" t="n">
        <v>516.3867196905325</v>
      </c>
      <c r="AC14" t="n">
        <v>467.1034959165803</v>
      </c>
      <c r="AD14" t="n">
        <v>377408.32452153</v>
      </c>
      <c r="AE14" t="n">
        <v>516386.7196905325</v>
      </c>
      <c r="AF14" t="n">
        <v>2.098346381239302e-06</v>
      </c>
      <c r="AG14" t="n">
        <v>22</v>
      </c>
      <c r="AH14" t="n">
        <v>467103.4959165803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2.7081</v>
      </c>
      <c r="E15" t="n">
        <v>36.93</v>
      </c>
      <c r="F15" t="n">
        <v>34.79</v>
      </c>
      <c r="G15" t="n">
        <v>149.11</v>
      </c>
      <c r="H15" t="n">
        <v>2.55</v>
      </c>
      <c r="I15" t="n">
        <v>14</v>
      </c>
      <c r="J15" t="n">
        <v>96.7</v>
      </c>
      <c r="K15" t="n">
        <v>35.1</v>
      </c>
      <c r="L15" t="n">
        <v>14</v>
      </c>
      <c r="M15" t="n">
        <v>1</v>
      </c>
      <c r="N15" t="n">
        <v>12.6</v>
      </c>
      <c r="O15" t="n">
        <v>12160.43</v>
      </c>
      <c r="P15" t="n">
        <v>228.15</v>
      </c>
      <c r="Q15" t="n">
        <v>444.56</v>
      </c>
      <c r="R15" t="n">
        <v>73.44</v>
      </c>
      <c r="S15" t="n">
        <v>48.21</v>
      </c>
      <c r="T15" t="n">
        <v>6653.63</v>
      </c>
      <c r="U15" t="n">
        <v>0.66</v>
      </c>
      <c r="V15" t="n">
        <v>0.78</v>
      </c>
      <c r="W15" t="n">
        <v>0.2</v>
      </c>
      <c r="X15" t="n">
        <v>0.41</v>
      </c>
      <c r="Y15" t="n">
        <v>0.5</v>
      </c>
      <c r="Z15" t="n">
        <v>10</v>
      </c>
      <c r="AA15" t="n">
        <v>380.0517228452233</v>
      </c>
      <c r="AB15" t="n">
        <v>520.0035338955132</v>
      </c>
      <c r="AC15" t="n">
        <v>470.3751264500682</v>
      </c>
      <c r="AD15" t="n">
        <v>380051.7228452233</v>
      </c>
      <c r="AE15" t="n">
        <v>520003.5338955132</v>
      </c>
      <c r="AF15" t="n">
        <v>2.09695259420427e-06</v>
      </c>
      <c r="AG15" t="n">
        <v>22</v>
      </c>
      <c r="AH15" t="n">
        <v>470375.1264500682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2.7081</v>
      </c>
      <c r="E16" t="n">
        <v>36.93</v>
      </c>
      <c r="F16" t="n">
        <v>34.79</v>
      </c>
      <c r="G16" t="n">
        <v>149.12</v>
      </c>
      <c r="H16" t="n">
        <v>2.69</v>
      </c>
      <c r="I16" t="n">
        <v>14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230.83</v>
      </c>
      <c r="Q16" t="n">
        <v>444.56</v>
      </c>
      <c r="R16" t="n">
        <v>73.43000000000001</v>
      </c>
      <c r="S16" t="n">
        <v>48.21</v>
      </c>
      <c r="T16" t="n">
        <v>6651.85</v>
      </c>
      <c r="U16" t="n">
        <v>0.66</v>
      </c>
      <c r="V16" t="n">
        <v>0.78</v>
      </c>
      <c r="W16" t="n">
        <v>0.2</v>
      </c>
      <c r="X16" t="n">
        <v>0.41</v>
      </c>
      <c r="Y16" t="n">
        <v>0.5</v>
      </c>
      <c r="Z16" t="n">
        <v>10</v>
      </c>
      <c r="AA16" t="n">
        <v>382.4452745291754</v>
      </c>
      <c r="AB16" t="n">
        <v>523.2784969055441</v>
      </c>
      <c r="AC16" t="n">
        <v>473.3375315868614</v>
      </c>
      <c r="AD16" t="n">
        <v>382445.2745291754</v>
      </c>
      <c r="AE16" t="n">
        <v>523278.4969055441</v>
      </c>
      <c r="AF16" t="n">
        <v>2.09695259420427e-06</v>
      </c>
      <c r="AG16" t="n">
        <v>22</v>
      </c>
      <c r="AH16" t="n">
        <v>473337.5315868614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1.9421</v>
      </c>
      <c r="E2" t="n">
        <v>51.49</v>
      </c>
      <c r="F2" t="n">
        <v>42.94</v>
      </c>
      <c r="G2" t="n">
        <v>8.789999999999999</v>
      </c>
      <c r="H2" t="n">
        <v>0.16</v>
      </c>
      <c r="I2" t="n">
        <v>293</v>
      </c>
      <c r="J2" t="n">
        <v>107.41</v>
      </c>
      <c r="K2" t="n">
        <v>41.65</v>
      </c>
      <c r="L2" t="n">
        <v>1</v>
      </c>
      <c r="M2" t="n">
        <v>291</v>
      </c>
      <c r="N2" t="n">
        <v>14.77</v>
      </c>
      <c r="O2" t="n">
        <v>13481.73</v>
      </c>
      <c r="P2" t="n">
        <v>404.57</v>
      </c>
      <c r="Q2" t="n">
        <v>444.6</v>
      </c>
      <c r="R2" t="n">
        <v>340.47</v>
      </c>
      <c r="S2" t="n">
        <v>48.21</v>
      </c>
      <c r="T2" t="n">
        <v>138773.43</v>
      </c>
      <c r="U2" t="n">
        <v>0.14</v>
      </c>
      <c r="V2" t="n">
        <v>0.63</v>
      </c>
      <c r="W2" t="n">
        <v>0.63</v>
      </c>
      <c r="X2" t="n">
        <v>8.550000000000001</v>
      </c>
      <c r="Y2" t="n">
        <v>0.5</v>
      </c>
      <c r="Z2" t="n">
        <v>10</v>
      </c>
      <c r="AA2" t="n">
        <v>763.6819624894031</v>
      </c>
      <c r="AB2" t="n">
        <v>1044.903352348376</v>
      </c>
      <c r="AC2" t="n">
        <v>945.1792429313124</v>
      </c>
      <c r="AD2" t="n">
        <v>763681.9624894031</v>
      </c>
      <c r="AE2" t="n">
        <v>1044903.352348376</v>
      </c>
      <c r="AF2" t="n">
        <v>1.481665309362943e-06</v>
      </c>
      <c r="AG2" t="n">
        <v>30</v>
      </c>
      <c r="AH2" t="n">
        <v>945179.2429313124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2.327</v>
      </c>
      <c r="E3" t="n">
        <v>42.97</v>
      </c>
      <c r="F3" t="n">
        <v>38.07</v>
      </c>
      <c r="G3" t="n">
        <v>17.71</v>
      </c>
      <c r="H3" t="n">
        <v>0.32</v>
      </c>
      <c r="I3" t="n">
        <v>129</v>
      </c>
      <c r="J3" t="n">
        <v>108.68</v>
      </c>
      <c r="K3" t="n">
        <v>41.65</v>
      </c>
      <c r="L3" t="n">
        <v>2</v>
      </c>
      <c r="M3" t="n">
        <v>127</v>
      </c>
      <c r="N3" t="n">
        <v>15.03</v>
      </c>
      <c r="O3" t="n">
        <v>13638.32</v>
      </c>
      <c r="P3" t="n">
        <v>355.87</v>
      </c>
      <c r="Q3" t="n">
        <v>444.59</v>
      </c>
      <c r="R3" t="n">
        <v>180.82</v>
      </c>
      <c r="S3" t="n">
        <v>48.21</v>
      </c>
      <c r="T3" t="n">
        <v>59769.68</v>
      </c>
      <c r="U3" t="n">
        <v>0.27</v>
      </c>
      <c r="V3" t="n">
        <v>0.72</v>
      </c>
      <c r="W3" t="n">
        <v>0.37</v>
      </c>
      <c r="X3" t="n">
        <v>3.68</v>
      </c>
      <c r="Y3" t="n">
        <v>0.5</v>
      </c>
      <c r="Z3" t="n">
        <v>10</v>
      </c>
      <c r="AA3" t="n">
        <v>581.3036897243506</v>
      </c>
      <c r="AB3" t="n">
        <v>795.365353589693</v>
      </c>
      <c r="AC3" t="n">
        <v>719.4568005453768</v>
      </c>
      <c r="AD3" t="n">
        <v>581303.6897243507</v>
      </c>
      <c r="AE3" t="n">
        <v>795365.353589693</v>
      </c>
      <c r="AF3" t="n">
        <v>1.775312895776514e-06</v>
      </c>
      <c r="AG3" t="n">
        <v>25</v>
      </c>
      <c r="AH3" t="n">
        <v>719456.8005453768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2.4626</v>
      </c>
      <c r="E4" t="n">
        <v>40.61</v>
      </c>
      <c r="F4" t="n">
        <v>36.73</v>
      </c>
      <c r="G4" t="n">
        <v>26.55</v>
      </c>
      <c r="H4" t="n">
        <v>0.48</v>
      </c>
      <c r="I4" t="n">
        <v>83</v>
      </c>
      <c r="J4" t="n">
        <v>109.96</v>
      </c>
      <c r="K4" t="n">
        <v>41.65</v>
      </c>
      <c r="L4" t="n">
        <v>3</v>
      </c>
      <c r="M4" t="n">
        <v>81</v>
      </c>
      <c r="N4" t="n">
        <v>15.31</v>
      </c>
      <c r="O4" t="n">
        <v>13795.21</v>
      </c>
      <c r="P4" t="n">
        <v>340.95</v>
      </c>
      <c r="Q4" t="n">
        <v>444.55</v>
      </c>
      <c r="R4" t="n">
        <v>136.81</v>
      </c>
      <c r="S4" t="n">
        <v>48.21</v>
      </c>
      <c r="T4" t="n">
        <v>37994.16</v>
      </c>
      <c r="U4" t="n">
        <v>0.35</v>
      </c>
      <c r="V4" t="n">
        <v>0.74</v>
      </c>
      <c r="W4" t="n">
        <v>0.3</v>
      </c>
      <c r="X4" t="n">
        <v>2.34</v>
      </c>
      <c r="Y4" t="n">
        <v>0.5</v>
      </c>
      <c r="Z4" t="n">
        <v>10</v>
      </c>
      <c r="AA4" t="n">
        <v>535.8328089618126</v>
      </c>
      <c r="AB4" t="n">
        <v>733.1500884967081</v>
      </c>
      <c r="AC4" t="n">
        <v>663.1792730331933</v>
      </c>
      <c r="AD4" t="n">
        <v>535832.8089618126</v>
      </c>
      <c r="AE4" t="n">
        <v>733150.0884967081</v>
      </c>
      <c r="AF4" t="n">
        <v>1.878764734481841e-06</v>
      </c>
      <c r="AG4" t="n">
        <v>24</v>
      </c>
      <c r="AH4" t="n">
        <v>663179.2730331933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2.5339</v>
      </c>
      <c r="E5" t="n">
        <v>39.46</v>
      </c>
      <c r="F5" t="n">
        <v>36.07</v>
      </c>
      <c r="G5" t="n">
        <v>35.48</v>
      </c>
      <c r="H5" t="n">
        <v>0.63</v>
      </c>
      <c r="I5" t="n">
        <v>61</v>
      </c>
      <c r="J5" t="n">
        <v>111.23</v>
      </c>
      <c r="K5" t="n">
        <v>41.65</v>
      </c>
      <c r="L5" t="n">
        <v>4</v>
      </c>
      <c r="M5" t="n">
        <v>59</v>
      </c>
      <c r="N5" t="n">
        <v>15.58</v>
      </c>
      <c r="O5" t="n">
        <v>13952.52</v>
      </c>
      <c r="P5" t="n">
        <v>332.1</v>
      </c>
      <c r="Q5" t="n">
        <v>444.55</v>
      </c>
      <c r="R5" t="n">
        <v>115.38</v>
      </c>
      <c r="S5" t="n">
        <v>48.21</v>
      </c>
      <c r="T5" t="n">
        <v>27392.37</v>
      </c>
      <c r="U5" t="n">
        <v>0.42</v>
      </c>
      <c r="V5" t="n">
        <v>0.76</v>
      </c>
      <c r="W5" t="n">
        <v>0.26</v>
      </c>
      <c r="X5" t="n">
        <v>1.68</v>
      </c>
      <c r="Y5" t="n">
        <v>0.5</v>
      </c>
      <c r="Z5" t="n">
        <v>10</v>
      </c>
      <c r="AA5" t="n">
        <v>509.4977136851223</v>
      </c>
      <c r="AB5" t="n">
        <v>697.1172493167342</v>
      </c>
      <c r="AC5" t="n">
        <v>630.5853574521489</v>
      </c>
      <c r="AD5" t="n">
        <v>509497.7136851223</v>
      </c>
      <c r="AE5" t="n">
        <v>697117.2493167341</v>
      </c>
      <c r="AF5" t="n">
        <v>1.933160870910231e-06</v>
      </c>
      <c r="AG5" t="n">
        <v>23</v>
      </c>
      <c r="AH5" t="n">
        <v>630585.3574521488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2.5729</v>
      </c>
      <c r="E6" t="n">
        <v>38.87</v>
      </c>
      <c r="F6" t="n">
        <v>35.76</v>
      </c>
      <c r="G6" t="n">
        <v>44.71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46</v>
      </c>
      <c r="N6" t="n">
        <v>15.86</v>
      </c>
      <c r="O6" t="n">
        <v>14110.24</v>
      </c>
      <c r="P6" t="n">
        <v>327.02</v>
      </c>
      <c r="Q6" t="n">
        <v>444.55</v>
      </c>
      <c r="R6" t="n">
        <v>105.72</v>
      </c>
      <c r="S6" t="n">
        <v>48.21</v>
      </c>
      <c r="T6" t="n">
        <v>22624.33</v>
      </c>
      <c r="U6" t="n">
        <v>0.46</v>
      </c>
      <c r="V6" t="n">
        <v>0.76</v>
      </c>
      <c r="W6" t="n">
        <v>0.24</v>
      </c>
      <c r="X6" t="n">
        <v>1.38</v>
      </c>
      <c r="Y6" t="n">
        <v>0.5</v>
      </c>
      <c r="Z6" t="n">
        <v>10</v>
      </c>
      <c r="AA6" t="n">
        <v>499.0446417019161</v>
      </c>
      <c r="AB6" t="n">
        <v>682.8148950723221</v>
      </c>
      <c r="AC6" t="n">
        <v>617.6479998233433</v>
      </c>
      <c r="AD6" t="n">
        <v>499044.6417019161</v>
      </c>
      <c r="AE6" t="n">
        <v>682814.8950723221</v>
      </c>
      <c r="AF6" t="n">
        <v>1.962914718325481e-06</v>
      </c>
      <c r="AG6" t="n">
        <v>23</v>
      </c>
      <c r="AH6" t="n">
        <v>617647.9998233432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2.6014</v>
      </c>
      <c r="E7" t="n">
        <v>38.44</v>
      </c>
      <c r="F7" t="n">
        <v>35.52</v>
      </c>
      <c r="G7" t="n">
        <v>53.27</v>
      </c>
      <c r="H7" t="n">
        <v>0.93</v>
      </c>
      <c r="I7" t="n">
        <v>40</v>
      </c>
      <c r="J7" t="n">
        <v>113.79</v>
      </c>
      <c r="K7" t="n">
        <v>41.65</v>
      </c>
      <c r="L7" t="n">
        <v>6</v>
      </c>
      <c r="M7" t="n">
        <v>38</v>
      </c>
      <c r="N7" t="n">
        <v>16.14</v>
      </c>
      <c r="O7" t="n">
        <v>14268.39</v>
      </c>
      <c r="P7" t="n">
        <v>322.42</v>
      </c>
      <c r="Q7" t="n">
        <v>444.55</v>
      </c>
      <c r="R7" t="n">
        <v>97.40000000000001</v>
      </c>
      <c r="S7" t="n">
        <v>48.21</v>
      </c>
      <c r="T7" t="n">
        <v>18504.17</v>
      </c>
      <c r="U7" t="n">
        <v>0.49</v>
      </c>
      <c r="V7" t="n">
        <v>0.77</v>
      </c>
      <c r="W7" t="n">
        <v>0.23</v>
      </c>
      <c r="X7" t="n">
        <v>1.13</v>
      </c>
      <c r="Y7" t="n">
        <v>0.5</v>
      </c>
      <c r="Z7" t="n">
        <v>10</v>
      </c>
      <c r="AA7" t="n">
        <v>490.7653065163008</v>
      </c>
      <c r="AB7" t="n">
        <v>671.4867434128735</v>
      </c>
      <c r="AC7" t="n">
        <v>607.4009910591117</v>
      </c>
      <c r="AD7" t="n">
        <v>490765.3065163008</v>
      </c>
      <c r="AE7" t="n">
        <v>671486.7434128735</v>
      </c>
      <c r="AF7" t="n">
        <v>1.984657914513547e-06</v>
      </c>
      <c r="AG7" t="n">
        <v>23</v>
      </c>
      <c r="AH7" t="n">
        <v>607400.9910591117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2.6228</v>
      </c>
      <c r="E8" t="n">
        <v>38.13</v>
      </c>
      <c r="F8" t="n">
        <v>35.34</v>
      </c>
      <c r="G8" t="n">
        <v>62.36</v>
      </c>
      <c r="H8" t="n">
        <v>1.07</v>
      </c>
      <c r="I8" t="n">
        <v>34</v>
      </c>
      <c r="J8" t="n">
        <v>115.08</v>
      </c>
      <c r="K8" t="n">
        <v>41.65</v>
      </c>
      <c r="L8" t="n">
        <v>7</v>
      </c>
      <c r="M8" t="n">
        <v>32</v>
      </c>
      <c r="N8" t="n">
        <v>16.43</v>
      </c>
      <c r="O8" t="n">
        <v>14426.96</v>
      </c>
      <c r="P8" t="n">
        <v>318.31</v>
      </c>
      <c r="Q8" t="n">
        <v>444.56</v>
      </c>
      <c r="R8" t="n">
        <v>91.5</v>
      </c>
      <c r="S8" t="n">
        <v>48.21</v>
      </c>
      <c r="T8" t="n">
        <v>15585.18</v>
      </c>
      <c r="U8" t="n">
        <v>0.53</v>
      </c>
      <c r="V8" t="n">
        <v>0.77</v>
      </c>
      <c r="W8" t="n">
        <v>0.22</v>
      </c>
      <c r="X8" t="n">
        <v>0.95</v>
      </c>
      <c r="Y8" t="n">
        <v>0.5</v>
      </c>
      <c r="Z8" t="n">
        <v>10</v>
      </c>
      <c r="AA8" t="n">
        <v>484.0621213491791</v>
      </c>
      <c r="AB8" t="n">
        <v>662.3151497435591</v>
      </c>
      <c r="AC8" t="n">
        <v>599.1047214171841</v>
      </c>
      <c r="AD8" t="n">
        <v>484062.1213491791</v>
      </c>
      <c r="AE8" t="n">
        <v>662315.1497435591</v>
      </c>
      <c r="AF8" t="n">
        <v>2.000984384633709e-06</v>
      </c>
      <c r="AG8" t="n">
        <v>23</v>
      </c>
      <c r="AH8" t="n">
        <v>599104.7214171841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2.638</v>
      </c>
      <c r="E9" t="n">
        <v>37.91</v>
      </c>
      <c r="F9" t="n">
        <v>35.2</v>
      </c>
      <c r="G9" t="n">
        <v>70.41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28</v>
      </c>
      <c r="N9" t="n">
        <v>16.72</v>
      </c>
      <c r="O9" t="n">
        <v>14585.96</v>
      </c>
      <c r="P9" t="n">
        <v>314.31</v>
      </c>
      <c r="Q9" t="n">
        <v>444.55</v>
      </c>
      <c r="R9" t="n">
        <v>87.16</v>
      </c>
      <c r="S9" t="n">
        <v>48.21</v>
      </c>
      <c r="T9" t="n">
        <v>13436.94</v>
      </c>
      <c r="U9" t="n">
        <v>0.55</v>
      </c>
      <c r="V9" t="n">
        <v>0.77</v>
      </c>
      <c r="W9" t="n">
        <v>0.21</v>
      </c>
      <c r="X9" t="n">
        <v>0.82</v>
      </c>
      <c r="Y9" t="n">
        <v>0.5</v>
      </c>
      <c r="Z9" t="n">
        <v>10</v>
      </c>
      <c r="AA9" t="n">
        <v>471.6642175096158</v>
      </c>
      <c r="AB9" t="n">
        <v>645.3517907533537</v>
      </c>
      <c r="AC9" t="n">
        <v>583.7603216007799</v>
      </c>
      <c r="AD9" t="n">
        <v>471664.2175096158</v>
      </c>
      <c r="AE9" t="n">
        <v>645351.7907533537</v>
      </c>
      <c r="AF9" t="n">
        <v>2.012580755934011e-06</v>
      </c>
      <c r="AG9" t="n">
        <v>22</v>
      </c>
      <c r="AH9" t="n">
        <v>583760.3216007799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2.6446</v>
      </c>
      <c r="E10" t="n">
        <v>37.81</v>
      </c>
      <c r="F10" t="n">
        <v>35.2</v>
      </c>
      <c r="G10" t="n">
        <v>81.23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24</v>
      </c>
      <c r="N10" t="n">
        <v>17.01</v>
      </c>
      <c r="O10" t="n">
        <v>14745.39</v>
      </c>
      <c r="P10" t="n">
        <v>311.93</v>
      </c>
      <c r="Q10" t="n">
        <v>444.55</v>
      </c>
      <c r="R10" t="n">
        <v>88.02</v>
      </c>
      <c r="S10" t="n">
        <v>48.21</v>
      </c>
      <c r="T10" t="n">
        <v>13886.83</v>
      </c>
      <c r="U10" t="n">
        <v>0.55</v>
      </c>
      <c r="V10" t="n">
        <v>0.77</v>
      </c>
      <c r="W10" t="n">
        <v>0.19</v>
      </c>
      <c r="X10" t="n">
        <v>0.8100000000000001</v>
      </c>
      <c r="Y10" t="n">
        <v>0.5</v>
      </c>
      <c r="Z10" t="n">
        <v>10</v>
      </c>
      <c r="AA10" t="n">
        <v>468.6819600099963</v>
      </c>
      <c r="AB10" t="n">
        <v>641.2713344744591</v>
      </c>
      <c r="AC10" t="n">
        <v>580.0692983421865</v>
      </c>
      <c r="AD10" t="n">
        <v>468681.9600099963</v>
      </c>
      <c r="AE10" t="n">
        <v>641271.3344744591</v>
      </c>
      <c r="AF10" t="n">
        <v>2.017616022419669e-06</v>
      </c>
      <c r="AG10" t="n">
        <v>22</v>
      </c>
      <c r="AH10" t="n">
        <v>580069.2983421865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2.6623</v>
      </c>
      <c r="E11" t="n">
        <v>37.56</v>
      </c>
      <c r="F11" t="n">
        <v>35.01</v>
      </c>
      <c r="G11" t="n">
        <v>91.34</v>
      </c>
      <c r="H11" t="n">
        <v>1.48</v>
      </c>
      <c r="I11" t="n">
        <v>23</v>
      </c>
      <c r="J11" t="n">
        <v>118.96</v>
      </c>
      <c r="K11" t="n">
        <v>41.65</v>
      </c>
      <c r="L11" t="n">
        <v>10</v>
      </c>
      <c r="M11" t="n">
        <v>21</v>
      </c>
      <c r="N11" t="n">
        <v>17.31</v>
      </c>
      <c r="O11" t="n">
        <v>14905.25</v>
      </c>
      <c r="P11" t="n">
        <v>306.92</v>
      </c>
      <c r="Q11" t="n">
        <v>444.55</v>
      </c>
      <c r="R11" t="n">
        <v>81.04000000000001</v>
      </c>
      <c r="S11" t="n">
        <v>48.21</v>
      </c>
      <c r="T11" t="n">
        <v>10411.88</v>
      </c>
      <c r="U11" t="n">
        <v>0.59</v>
      </c>
      <c r="V11" t="n">
        <v>0.78</v>
      </c>
      <c r="W11" t="n">
        <v>0.2</v>
      </c>
      <c r="X11" t="n">
        <v>0.63</v>
      </c>
      <c r="Y11" t="n">
        <v>0.5</v>
      </c>
      <c r="Z11" t="n">
        <v>10</v>
      </c>
      <c r="AA11" t="n">
        <v>461.8189805520653</v>
      </c>
      <c r="AB11" t="n">
        <v>631.8811032068328</v>
      </c>
      <c r="AC11" t="n">
        <v>571.5752575674702</v>
      </c>
      <c r="AD11" t="n">
        <v>461818.9805520653</v>
      </c>
      <c r="AE11" t="n">
        <v>631881.1032068328</v>
      </c>
      <c r="AF11" t="n">
        <v>2.031119691631205e-06</v>
      </c>
      <c r="AG11" t="n">
        <v>22</v>
      </c>
      <c r="AH11" t="n">
        <v>571575.2575674702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2.6694</v>
      </c>
      <c r="E12" t="n">
        <v>37.46</v>
      </c>
      <c r="F12" t="n">
        <v>34.96</v>
      </c>
      <c r="G12" t="n">
        <v>99.88</v>
      </c>
      <c r="H12" t="n">
        <v>1.61</v>
      </c>
      <c r="I12" t="n">
        <v>21</v>
      </c>
      <c r="J12" t="n">
        <v>120.26</v>
      </c>
      <c r="K12" t="n">
        <v>41.65</v>
      </c>
      <c r="L12" t="n">
        <v>11</v>
      </c>
      <c r="M12" t="n">
        <v>19</v>
      </c>
      <c r="N12" t="n">
        <v>17.61</v>
      </c>
      <c r="O12" t="n">
        <v>15065.56</v>
      </c>
      <c r="P12" t="n">
        <v>304</v>
      </c>
      <c r="Q12" t="n">
        <v>444.55</v>
      </c>
      <c r="R12" t="n">
        <v>79.23</v>
      </c>
      <c r="S12" t="n">
        <v>48.21</v>
      </c>
      <c r="T12" t="n">
        <v>9515.17</v>
      </c>
      <c r="U12" t="n">
        <v>0.61</v>
      </c>
      <c r="V12" t="n">
        <v>0.78</v>
      </c>
      <c r="W12" t="n">
        <v>0.2</v>
      </c>
      <c r="X12" t="n">
        <v>0.57</v>
      </c>
      <c r="Y12" t="n">
        <v>0.5</v>
      </c>
      <c r="Z12" t="n">
        <v>10</v>
      </c>
      <c r="AA12" t="n">
        <v>458.2922693937014</v>
      </c>
      <c r="AB12" t="n">
        <v>627.0557014124437</v>
      </c>
      <c r="AC12" t="n">
        <v>567.2103853478436</v>
      </c>
      <c r="AD12" t="n">
        <v>458292.2693937013</v>
      </c>
      <c r="AE12" t="n">
        <v>627055.7014124437</v>
      </c>
      <c r="AF12" t="n">
        <v>2.036536417699109e-06</v>
      </c>
      <c r="AG12" t="n">
        <v>22</v>
      </c>
      <c r="AH12" t="n">
        <v>567210.3853478436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2.6773</v>
      </c>
      <c r="E13" t="n">
        <v>37.35</v>
      </c>
      <c r="F13" t="n">
        <v>34.89</v>
      </c>
      <c r="G13" t="n">
        <v>110.19</v>
      </c>
      <c r="H13" t="n">
        <v>1.74</v>
      </c>
      <c r="I13" t="n">
        <v>19</v>
      </c>
      <c r="J13" t="n">
        <v>121.56</v>
      </c>
      <c r="K13" t="n">
        <v>41.65</v>
      </c>
      <c r="L13" t="n">
        <v>12</v>
      </c>
      <c r="M13" t="n">
        <v>17</v>
      </c>
      <c r="N13" t="n">
        <v>17.91</v>
      </c>
      <c r="O13" t="n">
        <v>15226.31</v>
      </c>
      <c r="P13" t="n">
        <v>301.69</v>
      </c>
      <c r="Q13" t="n">
        <v>444.55</v>
      </c>
      <c r="R13" t="n">
        <v>76.98999999999999</v>
      </c>
      <c r="S13" t="n">
        <v>48.21</v>
      </c>
      <c r="T13" t="n">
        <v>8405.9</v>
      </c>
      <c r="U13" t="n">
        <v>0.63</v>
      </c>
      <c r="V13" t="n">
        <v>0.78</v>
      </c>
      <c r="W13" t="n">
        <v>0.2</v>
      </c>
      <c r="X13" t="n">
        <v>0.51</v>
      </c>
      <c r="Y13" t="n">
        <v>0.5</v>
      </c>
      <c r="Z13" t="n">
        <v>10</v>
      </c>
      <c r="AA13" t="n">
        <v>455.224539291289</v>
      </c>
      <c r="AB13" t="n">
        <v>622.8582977476229</v>
      </c>
      <c r="AC13" t="n">
        <v>563.4135759977004</v>
      </c>
      <c r="AD13" t="n">
        <v>455224.5392912891</v>
      </c>
      <c r="AE13" t="n">
        <v>622858.2977476229</v>
      </c>
      <c r="AF13" t="n">
        <v>2.042563479098608e-06</v>
      </c>
      <c r="AG13" t="n">
        <v>22</v>
      </c>
      <c r="AH13" t="n">
        <v>563413.5759977003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2.6784</v>
      </c>
      <c r="E14" t="n">
        <v>37.34</v>
      </c>
      <c r="F14" t="n">
        <v>34.9</v>
      </c>
      <c r="G14" t="n">
        <v>116.33</v>
      </c>
      <c r="H14" t="n">
        <v>1.87</v>
      </c>
      <c r="I14" t="n">
        <v>18</v>
      </c>
      <c r="J14" t="n">
        <v>122.87</v>
      </c>
      <c r="K14" t="n">
        <v>41.65</v>
      </c>
      <c r="L14" t="n">
        <v>13</v>
      </c>
      <c r="M14" t="n">
        <v>16</v>
      </c>
      <c r="N14" t="n">
        <v>18.22</v>
      </c>
      <c r="O14" t="n">
        <v>15387.5</v>
      </c>
      <c r="P14" t="n">
        <v>298.1</v>
      </c>
      <c r="Q14" t="n">
        <v>444.55</v>
      </c>
      <c r="R14" t="n">
        <v>77.41</v>
      </c>
      <c r="S14" t="n">
        <v>48.21</v>
      </c>
      <c r="T14" t="n">
        <v>8622.07</v>
      </c>
      <c r="U14" t="n">
        <v>0.62</v>
      </c>
      <c r="V14" t="n">
        <v>0.78</v>
      </c>
      <c r="W14" t="n">
        <v>0.19</v>
      </c>
      <c r="X14" t="n">
        <v>0.51</v>
      </c>
      <c r="Y14" t="n">
        <v>0.5</v>
      </c>
      <c r="Z14" t="n">
        <v>10</v>
      </c>
      <c r="AA14" t="n">
        <v>451.8665661630941</v>
      </c>
      <c r="AB14" t="n">
        <v>618.2637707703077</v>
      </c>
      <c r="AC14" t="n">
        <v>559.2575442266409</v>
      </c>
      <c r="AD14" t="n">
        <v>451866.5661630941</v>
      </c>
      <c r="AE14" t="n">
        <v>618263.7707703077</v>
      </c>
      <c r="AF14" t="n">
        <v>2.043402690179551e-06</v>
      </c>
      <c r="AG14" t="n">
        <v>22</v>
      </c>
      <c r="AH14" t="n">
        <v>559257.544226641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2.6829</v>
      </c>
      <c r="E15" t="n">
        <v>37.27</v>
      </c>
      <c r="F15" t="n">
        <v>34.86</v>
      </c>
      <c r="G15" t="n">
        <v>123.03</v>
      </c>
      <c r="H15" t="n">
        <v>1.99</v>
      </c>
      <c r="I15" t="n">
        <v>17</v>
      </c>
      <c r="J15" t="n">
        <v>124.18</v>
      </c>
      <c r="K15" t="n">
        <v>41.65</v>
      </c>
      <c r="L15" t="n">
        <v>14</v>
      </c>
      <c r="M15" t="n">
        <v>15</v>
      </c>
      <c r="N15" t="n">
        <v>18.53</v>
      </c>
      <c r="O15" t="n">
        <v>15549.15</v>
      </c>
      <c r="P15" t="n">
        <v>295.29</v>
      </c>
      <c r="Q15" t="n">
        <v>444.55</v>
      </c>
      <c r="R15" t="n">
        <v>76.09</v>
      </c>
      <c r="S15" t="n">
        <v>48.21</v>
      </c>
      <c r="T15" t="n">
        <v>7963.9</v>
      </c>
      <c r="U15" t="n">
        <v>0.63</v>
      </c>
      <c r="V15" t="n">
        <v>0.78</v>
      </c>
      <c r="W15" t="n">
        <v>0.19</v>
      </c>
      <c r="X15" t="n">
        <v>0.47</v>
      </c>
      <c r="Y15" t="n">
        <v>0.5</v>
      </c>
      <c r="Z15" t="n">
        <v>10</v>
      </c>
      <c r="AA15" t="n">
        <v>448.7864192116884</v>
      </c>
      <c r="AB15" t="n">
        <v>614.0493778249012</v>
      </c>
      <c r="AC15" t="n">
        <v>555.4453670290063</v>
      </c>
      <c r="AD15" t="n">
        <v>448786.4192116885</v>
      </c>
      <c r="AE15" t="n">
        <v>614049.3778249011</v>
      </c>
      <c r="AF15" t="n">
        <v>2.046835826419772e-06</v>
      </c>
      <c r="AG15" t="n">
        <v>22</v>
      </c>
      <c r="AH15" t="n">
        <v>555445.3670290064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2.6922</v>
      </c>
      <c r="E16" t="n">
        <v>37.14</v>
      </c>
      <c r="F16" t="n">
        <v>34.78</v>
      </c>
      <c r="G16" t="n">
        <v>139.1</v>
      </c>
      <c r="H16" t="n">
        <v>2.11</v>
      </c>
      <c r="I16" t="n">
        <v>15</v>
      </c>
      <c r="J16" t="n">
        <v>125.49</v>
      </c>
      <c r="K16" t="n">
        <v>41.65</v>
      </c>
      <c r="L16" t="n">
        <v>15</v>
      </c>
      <c r="M16" t="n">
        <v>13</v>
      </c>
      <c r="N16" t="n">
        <v>18.84</v>
      </c>
      <c r="O16" t="n">
        <v>15711.24</v>
      </c>
      <c r="P16" t="n">
        <v>292.64</v>
      </c>
      <c r="Q16" t="n">
        <v>444.55</v>
      </c>
      <c r="R16" t="n">
        <v>73.22</v>
      </c>
      <c r="S16" t="n">
        <v>48.21</v>
      </c>
      <c r="T16" t="n">
        <v>6540.85</v>
      </c>
      <c r="U16" t="n">
        <v>0.66</v>
      </c>
      <c r="V16" t="n">
        <v>0.78</v>
      </c>
      <c r="W16" t="n">
        <v>0.19</v>
      </c>
      <c r="X16" t="n">
        <v>0.39</v>
      </c>
      <c r="Y16" t="n">
        <v>0.5</v>
      </c>
      <c r="Z16" t="n">
        <v>10</v>
      </c>
      <c r="AA16" t="n">
        <v>445.2925022520046</v>
      </c>
      <c r="AB16" t="n">
        <v>609.2688464999242</v>
      </c>
      <c r="AC16" t="n">
        <v>551.1210829041672</v>
      </c>
      <c r="AD16" t="n">
        <v>445292.5022520046</v>
      </c>
      <c r="AE16" t="n">
        <v>609268.8464999242</v>
      </c>
      <c r="AF16" t="n">
        <v>2.053930974649562e-06</v>
      </c>
      <c r="AG16" t="n">
        <v>22</v>
      </c>
      <c r="AH16" t="n">
        <v>551121.0829041672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2.6958</v>
      </c>
      <c r="E17" t="n">
        <v>37.1</v>
      </c>
      <c r="F17" t="n">
        <v>34.75</v>
      </c>
      <c r="G17" t="n">
        <v>148.92</v>
      </c>
      <c r="H17" t="n">
        <v>2.23</v>
      </c>
      <c r="I17" t="n">
        <v>14</v>
      </c>
      <c r="J17" t="n">
        <v>126.81</v>
      </c>
      <c r="K17" t="n">
        <v>41.65</v>
      </c>
      <c r="L17" t="n">
        <v>16</v>
      </c>
      <c r="M17" t="n">
        <v>12</v>
      </c>
      <c r="N17" t="n">
        <v>19.16</v>
      </c>
      <c r="O17" t="n">
        <v>15873.8</v>
      </c>
      <c r="P17" t="n">
        <v>289.28</v>
      </c>
      <c r="Q17" t="n">
        <v>444.55</v>
      </c>
      <c r="R17" t="n">
        <v>72.3</v>
      </c>
      <c r="S17" t="n">
        <v>48.21</v>
      </c>
      <c r="T17" t="n">
        <v>6085.05</v>
      </c>
      <c r="U17" t="n">
        <v>0.67</v>
      </c>
      <c r="V17" t="n">
        <v>0.78</v>
      </c>
      <c r="W17" t="n">
        <v>0.19</v>
      </c>
      <c r="X17" t="n">
        <v>0.36</v>
      </c>
      <c r="Y17" t="n">
        <v>0.5</v>
      </c>
      <c r="Z17" t="n">
        <v>10</v>
      </c>
      <c r="AA17" t="n">
        <v>441.85320369536</v>
      </c>
      <c r="AB17" t="n">
        <v>604.5630464835795</v>
      </c>
      <c r="AC17" t="n">
        <v>546.8643978367506</v>
      </c>
      <c r="AD17" t="n">
        <v>441853.20369536</v>
      </c>
      <c r="AE17" t="n">
        <v>604563.0464835794</v>
      </c>
      <c r="AF17" t="n">
        <v>2.056677483641739e-06</v>
      </c>
      <c r="AG17" t="n">
        <v>22</v>
      </c>
      <c r="AH17" t="n">
        <v>546864.3978367506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2.6987</v>
      </c>
      <c r="E18" t="n">
        <v>37.05</v>
      </c>
      <c r="F18" t="n">
        <v>34.73</v>
      </c>
      <c r="G18" t="n">
        <v>160.29</v>
      </c>
      <c r="H18" t="n">
        <v>2.34</v>
      </c>
      <c r="I18" t="n">
        <v>13</v>
      </c>
      <c r="J18" t="n">
        <v>128.13</v>
      </c>
      <c r="K18" t="n">
        <v>41.65</v>
      </c>
      <c r="L18" t="n">
        <v>17</v>
      </c>
      <c r="M18" t="n">
        <v>11</v>
      </c>
      <c r="N18" t="n">
        <v>19.48</v>
      </c>
      <c r="O18" t="n">
        <v>16036.82</v>
      </c>
      <c r="P18" t="n">
        <v>284.87</v>
      </c>
      <c r="Q18" t="n">
        <v>444.55</v>
      </c>
      <c r="R18" t="n">
        <v>71.78</v>
      </c>
      <c r="S18" t="n">
        <v>48.21</v>
      </c>
      <c r="T18" t="n">
        <v>5830.16</v>
      </c>
      <c r="U18" t="n">
        <v>0.67</v>
      </c>
      <c r="V18" t="n">
        <v>0.78</v>
      </c>
      <c r="W18" t="n">
        <v>0.18</v>
      </c>
      <c r="X18" t="n">
        <v>0.34</v>
      </c>
      <c r="Y18" t="n">
        <v>0.5</v>
      </c>
      <c r="Z18" t="n">
        <v>10</v>
      </c>
      <c r="AA18" t="n">
        <v>437.5667637754854</v>
      </c>
      <c r="AB18" t="n">
        <v>598.6981502808239</v>
      </c>
      <c r="AC18" t="n">
        <v>541.5592390961527</v>
      </c>
      <c r="AD18" t="n">
        <v>437566.7637754853</v>
      </c>
      <c r="AE18" t="n">
        <v>598698.1502808239</v>
      </c>
      <c r="AF18" t="n">
        <v>2.05888994921877e-06</v>
      </c>
      <c r="AG18" t="n">
        <v>22</v>
      </c>
      <c r="AH18" t="n">
        <v>541559.2390961527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2.6981</v>
      </c>
      <c r="E19" t="n">
        <v>37.06</v>
      </c>
      <c r="F19" t="n">
        <v>34.74</v>
      </c>
      <c r="G19" t="n">
        <v>160.33</v>
      </c>
      <c r="H19" t="n">
        <v>2.46</v>
      </c>
      <c r="I19" t="n">
        <v>13</v>
      </c>
      <c r="J19" t="n">
        <v>129.46</v>
      </c>
      <c r="K19" t="n">
        <v>41.65</v>
      </c>
      <c r="L19" t="n">
        <v>18</v>
      </c>
      <c r="M19" t="n">
        <v>11</v>
      </c>
      <c r="N19" t="n">
        <v>19.81</v>
      </c>
      <c r="O19" t="n">
        <v>16200.3</v>
      </c>
      <c r="P19" t="n">
        <v>284.17</v>
      </c>
      <c r="Q19" t="n">
        <v>444.55</v>
      </c>
      <c r="R19" t="n">
        <v>71.98999999999999</v>
      </c>
      <c r="S19" t="n">
        <v>48.21</v>
      </c>
      <c r="T19" t="n">
        <v>5937.28</v>
      </c>
      <c r="U19" t="n">
        <v>0.67</v>
      </c>
      <c r="V19" t="n">
        <v>0.78</v>
      </c>
      <c r="W19" t="n">
        <v>0.19</v>
      </c>
      <c r="X19" t="n">
        <v>0.35</v>
      </c>
      <c r="Y19" t="n">
        <v>0.5</v>
      </c>
      <c r="Z19" t="n">
        <v>10</v>
      </c>
      <c r="AA19" t="n">
        <v>437.0130852815726</v>
      </c>
      <c r="AB19" t="n">
        <v>597.9405829388812</v>
      </c>
      <c r="AC19" t="n">
        <v>540.8739729180726</v>
      </c>
      <c r="AD19" t="n">
        <v>437013.0852815725</v>
      </c>
      <c r="AE19" t="n">
        <v>597940.5829388812</v>
      </c>
      <c r="AF19" t="n">
        <v>2.058432197720074e-06</v>
      </c>
      <c r="AG19" t="n">
        <v>22</v>
      </c>
      <c r="AH19" t="n">
        <v>540873.9729180726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2.7023</v>
      </c>
      <c r="E20" t="n">
        <v>37.01</v>
      </c>
      <c r="F20" t="n">
        <v>34.7</v>
      </c>
      <c r="G20" t="n">
        <v>173.52</v>
      </c>
      <c r="H20" t="n">
        <v>2.57</v>
      </c>
      <c r="I20" t="n">
        <v>12</v>
      </c>
      <c r="J20" t="n">
        <v>130.79</v>
      </c>
      <c r="K20" t="n">
        <v>41.65</v>
      </c>
      <c r="L20" t="n">
        <v>19</v>
      </c>
      <c r="M20" t="n">
        <v>10</v>
      </c>
      <c r="N20" t="n">
        <v>20.14</v>
      </c>
      <c r="O20" t="n">
        <v>16364.25</v>
      </c>
      <c r="P20" t="n">
        <v>281.24</v>
      </c>
      <c r="Q20" t="n">
        <v>444.56</v>
      </c>
      <c r="R20" t="n">
        <v>70.81</v>
      </c>
      <c r="S20" t="n">
        <v>48.21</v>
      </c>
      <c r="T20" t="n">
        <v>5347.83</v>
      </c>
      <c r="U20" t="n">
        <v>0.68</v>
      </c>
      <c r="V20" t="n">
        <v>0.79</v>
      </c>
      <c r="W20" t="n">
        <v>0.19</v>
      </c>
      <c r="X20" t="n">
        <v>0.32</v>
      </c>
      <c r="Y20" t="n">
        <v>0.5</v>
      </c>
      <c r="Z20" t="n">
        <v>10</v>
      </c>
      <c r="AA20" t="n">
        <v>433.9043712141404</v>
      </c>
      <c r="AB20" t="n">
        <v>593.6871032050354</v>
      </c>
      <c r="AC20" t="n">
        <v>537.0264393202286</v>
      </c>
      <c r="AD20" t="n">
        <v>433904.3712141404</v>
      </c>
      <c r="AE20" t="n">
        <v>593687.1032050354</v>
      </c>
      <c r="AF20" t="n">
        <v>2.061636458210947e-06</v>
      </c>
      <c r="AG20" t="n">
        <v>22</v>
      </c>
      <c r="AH20" t="n">
        <v>537026.4393202286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2.7048</v>
      </c>
      <c r="E21" t="n">
        <v>36.97</v>
      </c>
      <c r="F21" t="n">
        <v>34.69</v>
      </c>
      <c r="G21" t="n">
        <v>189.23</v>
      </c>
      <c r="H21" t="n">
        <v>2.67</v>
      </c>
      <c r="I21" t="n">
        <v>11</v>
      </c>
      <c r="J21" t="n">
        <v>132.12</v>
      </c>
      <c r="K21" t="n">
        <v>41.65</v>
      </c>
      <c r="L21" t="n">
        <v>20</v>
      </c>
      <c r="M21" t="n">
        <v>9</v>
      </c>
      <c r="N21" t="n">
        <v>20.47</v>
      </c>
      <c r="O21" t="n">
        <v>16528.68</v>
      </c>
      <c r="P21" t="n">
        <v>276.11</v>
      </c>
      <c r="Q21" t="n">
        <v>444.55</v>
      </c>
      <c r="R21" t="n">
        <v>70.59999999999999</v>
      </c>
      <c r="S21" t="n">
        <v>48.21</v>
      </c>
      <c r="T21" t="n">
        <v>5252.18</v>
      </c>
      <c r="U21" t="n">
        <v>0.68</v>
      </c>
      <c r="V21" t="n">
        <v>0.79</v>
      </c>
      <c r="W21" t="n">
        <v>0.18</v>
      </c>
      <c r="X21" t="n">
        <v>0.3</v>
      </c>
      <c r="Y21" t="n">
        <v>0.5</v>
      </c>
      <c r="Z21" t="n">
        <v>10</v>
      </c>
      <c r="AA21" t="n">
        <v>429.0440404546475</v>
      </c>
      <c r="AB21" t="n">
        <v>587.0369842372371</v>
      </c>
      <c r="AC21" t="n">
        <v>531.0109983732166</v>
      </c>
      <c r="AD21" t="n">
        <v>429044.0404546475</v>
      </c>
      <c r="AE21" t="n">
        <v>587036.9842372371</v>
      </c>
      <c r="AF21" t="n">
        <v>2.063543756122181e-06</v>
      </c>
      <c r="AG21" t="n">
        <v>22</v>
      </c>
      <c r="AH21" t="n">
        <v>531010.9983732166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2.7055</v>
      </c>
      <c r="E22" t="n">
        <v>36.96</v>
      </c>
      <c r="F22" t="n">
        <v>34.68</v>
      </c>
      <c r="G22" t="n">
        <v>189.17</v>
      </c>
      <c r="H22" t="n">
        <v>2.78</v>
      </c>
      <c r="I22" t="n">
        <v>11</v>
      </c>
      <c r="J22" t="n">
        <v>133.46</v>
      </c>
      <c r="K22" t="n">
        <v>41.65</v>
      </c>
      <c r="L22" t="n">
        <v>21</v>
      </c>
      <c r="M22" t="n">
        <v>8</v>
      </c>
      <c r="N22" t="n">
        <v>20.81</v>
      </c>
      <c r="O22" t="n">
        <v>16693.59</v>
      </c>
      <c r="P22" t="n">
        <v>276.13</v>
      </c>
      <c r="Q22" t="n">
        <v>444.55</v>
      </c>
      <c r="R22" t="n">
        <v>70.18000000000001</v>
      </c>
      <c r="S22" t="n">
        <v>48.21</v>
      </c>
      <c r="T22" t="n">
        <v>5039.95</v>
      </c>
      <c r="U22" t="n">
        <v>0.6899999999999999</v>
      </c>
      <c r="V22" t="n">
        <v>0.79</v>
      </c>
      <c r="W22" t="n">
        <v>0.18</v>
      </c>
      <c r="X22" t="n">
        <v>0.29</v>
      </c>
      <c r="Y22" t="n">
        <v>0.5</v>
      </c>
      <c r="Z22" t="n">
        <v>10</v>
      </c>
      <c r="AA22" t="n">
        <v>428.9798358907203</v>
      </c>
      <c r="AB22" t="n">
        <v>586.9491367203666</v>
      </c>
      <c r="AC22" t="n">
        <v>530.9315349000614</v>
      </c>
      <c r="AD22" t="n">
        <v>428979.8358907202</v>
      </c>
      <c r="AE22" t="n">
        <v>586949.1367203665</v>
      </c>
      <c r="AF22" t="n">
        <v>2.064077799537326e-06</v>
      </c>
      <c r="AG22" t="n">
        <v>22</v>
      </c>
      <c r="AH22" t="n">
        <v>530931.5349000613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2.7052</v>
      </c>
      <c r="E23" t="n">
        <v>36.97</v>
      </c>
      <c r="F23" t="n">
        <v>34.68</v>
      </c>
      <c r="G23" t="n">
        <v>189.19</v>
      </c>
      <c r="H23" t="n">
        <v>2.88</v>
      </c>
      <c r="I23" t="n">
        <v>11</v>
      </c>
      <c r="J23" t="n">
        <v>134.8</v>
      </c>
      <c r="K23" t="n">
        <v>41.65</v>
      </c>
      <c r="L23" t="n">
        <v>22</v>
      </c>
      <c r="M23" t="n">
        <v>4</v>
      </c>
      <c r="N23" t="n">
        <v>21.15</v>
      </c>
      <c r="O23" t="n">
        <v>16859.1</v>
      </c>
      <c r="P23" t="n">
        <v>274.88</v>
      </c>
      <c r="Q23" t="n">
        <v>444.55</v>
      </c>
      <c r="R23" t="n">
        <v>70.12</v>
      </c>
      <c r="S23" t="n">
        <v>48.21</v>
      </c>
      <c r="T23" t="n">
        <v>5011.21</v>
      </c>
      <c r="U23" t="n">
        <v>0.6899999999999999</v>
      </c>
      <c r="V23" t="n">
        <v>0.79</v>
      </c>
      <c r="W23" t="n">
        <v>0.19</v>
      </c>
      <c r="X23" t="n">
        <v>0.3</v>
      </c>
      <c r="Y23" t="n">
        <v>0.5</v>
      </c>
      <c r="Z23" t="n">
        <v>10</v>
      </c>
      <c r="AA23" t="n">
        <v>427.893308117536</v>
      </c>
      <c r="AB23" t="n">
        <v>585.4625014868735</v>
      </c>
      <c r="AC23" t="n">
        <v>529.5867820467472</v>
      </c>
      <c r="AD23" t="n">
        <v>427893.308117536</v>
      </c>
      <c r="AE23" t="n">
        <v>585462.5014868735</v>
      </c>
      <c r="AF23" t="n">
        <v>2.063848923787978e-06</v>
      </c>
      <c r="AG23" t="n">
        <v>22</v>
      </c>
      <c r="AH23" t="n">
        <v>529586.7820467472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2.709</v>
      </c>
      <c r="E24" t="n">
        <v>36.91</v>
      </c>
      <c r="F24" t="n">
        <v>34.66</v>
      </c>
      <c r="G24" t="n">
        <v>207.93</v>
      </c>
      <c r="H24" t="n">
        <v>2.99</v>
      </c>
      <c r="I24" t="n">
        <v>10</v>
      </c>
      <c r="J24" t="n">
        <v>136.14</v>
      </c>
      <c r="K24" t="n">
        <v>41.65</v>
      </c>
      <c r="L24" t="n">
        <v>23</v>
      </c>
      <c r="M24" t="n">
        <v>1</v>
      </c>
      <c r="N24" t="n">
        <v>21.49</v>
      </c>
      <c r="O24" t="n">
        <v>17024.98</v>
      </c>
      <c r="P24" t="n">
        <v>275.47</v>
      </c>
      <c r="Q24" t="n">
        <v>444.55</v>
      </c>
      <c r="R24" t="n">
        <v>69.13</v>
      </c>
      <c r="S24" t="n">
        <v>48.21</v>
      </c>
      <c r="T24" t="n">
        <v>4520.96</v>
      </c>
      <c r="U24" t="n">
        <v>0.7</v>
      </c>
      <c r="V24" t="n">
        <v>0.79</v>
      </c>
      <c r="W24" t="n">
        <v>0.19</v>
      </c>
      <c r="X24" t="n">
        <v>0.27</v>
      </c>
      <c r="Y24" t="n">
        <v>0.5</v>
      </c>
      <c r="Z24" t="n">
        <v>10</v>
      </c>
      <c r="AA24" t="n">
        <v>428.0095064458628</v>
      </c>
      <c r="AB24" t="n">
        <v>585.6214891659987</v>
      </c>
      <c r="AC24" t="n">
        <v>529.7305961649171</v>
      </c>
      <c r="AD24" t="n">
        <v>428009.5064458628</v>
      </c>
      <c r="AE24" t="n">
        <v>585621.4891659986</v>
      </c>
      <c r="AF24" t="n">
        <v>2.066748016613054e-06</v>
      </c>
      <c r="AG24" t="n">
        <v>22</v>
      </c>
      <c r="AH24" t="n">
        <v>529730.5961649171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2.7101</v>
      </c>
      <c r="E25" t="n">
        <v>36.9</v>
      </c>
      <c r="F25" t="n">
        <v>34.64</v>
      </c>
      <c r="G25" t="n">
        <v>207.84</v>
      </c>
      <c r="H25" t="n">
        <v>3.09</v>
      </c>
      <c r="I25" t="n">
        <v>10</v>
      </c>
      <c r="J25" t="n">
        <v>137.49</v>
      </c>
      <c r="K25" t="n">
        <v>41.65</v>
      </c>
      <c r="L25" t="n">
        <v>24</v>
      </c>
      <c r="M25" t="n">
        <v>0</v>
      </c>
      <c r="N25" t="n">
        <v>21.84</v>
      </c>
      <c r="O25" t="n">
        <v>17191.35</v>
      </c>
      <c r="P25" t="n">
        <v>277.57</v>
      </c>
      <c r="Q25" t="n">
        <v>444.55</v>
      </c>
      <c r="R25" t="n">
        <v>68.45</v>
      </c>
      <c r="S25" t="n">
        <v>48.21</v>
      </c>
      <c r="T25" t="n">
        <v>4180.24</v>
      </c>
      <c r="U25" t="n">
        <v>0.7</v>
      </c>
      <c r="V25" t="n">
        <v>0.79</v>
      </c>
      <c r="W25" t="n">
        <v>0.19</v>
      </c>
      <c r="X25" t="n">
        <v>0.25</v>
      </c>
      <c r="Y25" t="n">
        <v>0.5</v>
      </c>
      <c r="Z25" t="n">
        <v>10</v>
      </c>
      <c r="AA25" t="n">
        <v>429.7512123369403</v>
      </c>
      <c r="AB25" t="n">
        <v>588.0045680048119</v>
      </c>
      <c r="AC25" t="n">
        <v>531.8862373040263</v>
      </c>
      <c r="AD25" t="n">
        <v>429751.2123369403</v>
      </c>
      <c r="AE25" t="n">
        <v>588004.5680048119</v>
      </c>
      <c r="AF25" t="n">
        <v>2.067587227693997e-06</v>
      </c>
      <c r="AG25" t="n">
        <v>22</v>
      </c>
      <c r="AH25" t="n">
        <v>531886.2373040263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2.2705</v>
      </c>
      <c r="E2" t="n">
        <v>44.04</v>
      </c>
      <c r="F2" t="n">
        <v>39.69</v>
      </c>
      <c r="G2" t="n">
        <v>12.94</v>
      </c>
      <c r="H2" t="n">
        <v>0.28</v>
      </c>
      <c r="I2" t="n">
        <v>184</v>
      </c>
      <c r="J2" t="n">
        <v>61.76</v>
      </c>
      <c r="K2" t="n">
        <v>28.92</v>
      </c>
      <c r="L2" t="n">
        <v>1</v>
      </c>
      <c r="M2" t="n">
        <v>182</v>
      </c>
      <c r="N2" t="n">
        <v>6.84</v>
      </c>
      <c r="O2" t="n">
        <v>7851.41</v>
      </c>
      <c r="P2" t="n">
        <v>253.63</v>
      </c>
      <c r="Q2" t="n">
        <v>444.57</v>
      </c>
      <c r="R2" t="n">
        <v>233.77</v>
      </c>
      <c r="S2" t="n">
        <v>48.21</v>
      </c>
      <c r="T2" t="n">
        <v>85969.41</v>
      </c>
      <c r="U2" t="n">
        <v>0.21</v>
      </c>
      <c r="V2" t="n">
        <v>0.6899999999999999</v>
      </c>
      <c r="W2" t="n">
        <v>0.45</v>
      </c>
      <c r="X2" t="n">
        <v>5.3</v>
      </c>
      <c r="Y2" t="n">
        <v>0.5</v>
      </c>
      <c r="Z2" t="n">
        <v>10</v>
      </c>
      <c r="AA2" t="n">
        <v>477.0307952527615</v>
      </c>
      <c r="AB2" t="n">
        <v>652.6945791782263</v>
      </c>
      <c r="AC2" t="n">
        <v>590.4023246040509</v>
      </c>
      <c r="AD2" t="n">
        <v>477030.7952527616</v>
      </c>
      <c r="AE2" t="n">
        <v>652694.5791782263</v>
      </c>
      <c r="AF2" t="n">
        <v>1.779935459153005e-06</v>
      </c>
      <c r="AG2" t="n">
        <v>26</v>
      </c>
      <c r="AH2" t="n">
        <v>590402.324604051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2.5174</v>
      </c>
      <c r="E3" t="n">
        <v>39.72</v>
      </c>
      <c r="F3" t="n">
        <v>36.76</v>
      </c>
      <c r="G3" t="n">
        <v>26.26</v>
      </c>
      <c r="H3" t="n">
        <v>0.55</v>
      </c>
      <c r="I3" t="n">
        <v>84</v>
      </c>
      <c r="J3" t="n">
        <v>62.92</v>
      </c>
      <c r="K3" t="n">
        <v>28.92</v>
      </c>
      <c r="L3" t="n">
        <v>2</v>
      </c>
      <c r="M3" t="n">
        <v>82</v>
      </c>
      <c r="N3" t="n">
        <v>7</v>
      </c>
      <c r="O3" t="n">
        <v>7994.37</v>
      </c>
      <c r="P3" t="n">
        <v>229.92</v>
      </c>
      <c r="Q3" t="n">
        <v>444.55</v>
      </c>
      <c r="R3" t="n">
        <v>137.84</v>
      </c>
      <c r="S3" t="n">
        <v>48.21</v>
      </c>
      <c r="T3" t="n">
        <v>38506.69</v>
      </c>
      <c r="U3" t="n">
        <v>0.35</v>
      </c>
      <c r="V3" t="n">
        <v>0.74</v>
      </c>
      <c r="W3" t="n">
        <v>0.3</v>
      </c>
      <c r="X3" t="n">
        <v>2.37</v>
      </c>
      <c r="Y3" t="n">
        <v>0.5</v>
      </c>
      <c r="Z3" t="n">
        <v>10</v>
      </c>
      <c r="AA3" t="n">
        <v>402.3635887458835</v>
      </c>
      <c r="AB3" t="n">
        <v>550.5316131508496</v>
      </c>
      <c r="AC3" t="n">
        <v>497.9896486677036</v>
      </c>
      <c r="AD3" t="n">
        <v>402363.5887458835</v>
      </c>
      <c r="AE3" t="n">
        <v>550531.6131508496</v>
      </c>
      <c r="AF3" t="n">
        <v>1.973490211350705e-06</v>
      </c>
      <c r="AG3" t="n">
        <v>23</v>
      </c>
      <c r="AH3" t="n">
        <v>497989.6486677036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2.617</v>
      </c>
      <c r="E4" t="n">
        <v>38.21</v>
      </c>
      <c r="F4" t="n">
        <v>35.68</v>
      </c>
      <c r="G4" t="n">
        <v>40.39</v>
      </c>
      <c r="H4" t="n">
        <v>0.8100000000000001</v>
      </c>
      <c r="I4" t="n">
        <v>53</v>
      </c>
      <c r="J4" t="n">
        <v>64.08</v>
      </c>
      <c r="K4" t="n">
        <v>28.92</v>
      </c>
      <c r="L4" t="n">
        <v>3</v>
      </c>
      <c r="M4" t="n">
        <v>51</v>
      </c>
      <c r="N4" t="n">
        <v>7.16</v>
      </c>
      <c r="O4" t="n">
        <v>8137.65</v>
      </c>
      <c r="P4" t="n">
        <v>217.57</v>
      </c>
      <c r="Q4" t="n">
        <v>444.56</v>
      </c>
      <c r="R4" t="n">
        <v>101.87</v>
      </c>
      <c r="S4" t="n">
        <v>48.21</v>
      </c>
      <c r="T4" t="n">
        <v>20674.64</v>
      </c>
      <c r="U4" t="n">
        <v>0.47</v>
      </c>
      <c r="V4" t="n">
        <v>0.76</v>
      </c>
      <c r="W4" t="n">
        <v>0.25</v>
      </c>
      <c r="X4" t="n">
        <v>1.29</v>
      </c>
      <c r="Y4" t="n">
        <v>0.5</v>
      </c>
      <c r="Z4" t="n">
        <v>10</v>
      </c>
      <c r="AA4" t="n">
        <v>380.6422610984847</v>
      </c>
      <c r="AB4" t="n">
        <v>520.8115343863344</v>
      </c>
      <c r="AC4" t="n">
        <v>471.1060125080812</v>
      </c>
      <c r="AD4" t="n">
        <v>380642.2610984846</v>
      </c>
      <c r="AE4" t="n">
        <v>520811.5343863344</v>
      </c>
      <c r="AF4" t="n">
        <v>2.051570621714783e-06</v>
      </c>
      <c r="AG4" t="n">
        <v>23</v>
      </c>
      <c r="AH4" t="n">
        <v>471106.0125080812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2.6457</v>
      </c>
      <c r="E5" t="n">
        <v>37.8</v>
      </c>
      <c r="F5" t="n">
        <v>35.46</v>
      </c>
      <c r="G5" t="n">
        <v>54.55</v>
      </c>
      <c r="H5" t="n">
        <v>1.07</v>
      </c>
      <c r="I5" t="n">
        <v>39</v>
      </c>
      <c r="J5" t="n">
        <v>65.25</v>
      </c>
      <c r="K5" t="n">
        <v>28.92</v>
      </c>
      <c r="L5" t="n">
        <v>4</v>
      </c>
      <c r="M5" t="n">
        <v>37</v>
      </c>
      <c r="N5" t="n">
        <v>7.33</v>
      </c>
      <c r="O5" t="n">
        <v>8281.25</v>
      </c>
      <c r="P5" t="n">
        <v>211.34</v>
      </c>
      <c r="Q5" t="n">
        <v>444.55</v>
      </c>
      <c r="R5" t="n">
        <v>95.47</v>
      </c>
      <c r="S5" t="n">
        <v>48.21</v>
      </c>
      <c r="T5" t="n">
        <v>17546.9</v>
      </c>
      <c r="U5" t="n">
        <v>0.5</v>
      </c>
      <c r="V5" t="n">
        <v>0.77</v>
      </c>
      <c r="W5" t="n">
        <v>0.23</v>
      </c>
      <c r="X5" t="n">
        <v>1.07</v>
      </c>
      <c r="Y5" t="n">
        <v>0.5</v>
      </c>
      <c r="Z5" t="n">
        <v>10</v>
      </c>
      <c r="AA5" t="n">
        <v>365.7318868910172</v>
      </c>
      <c r="AB5" t="n">
        <v>500.4105025963926</v>
      </c>
      <c r="AC5" t="n">
        <v>452.6520265591436</v>
      </c>
      <c r="AD5" t="n">
        <v>365731.8868910172</v>
      </c>
      <c r="AE5" t="n">
        <v>500410.5025963926</v>
      </c>
      <c r="AF5" t="n">
        <v>2.074069695785557e-06</v>
      </c>
      <c r="AG5" t="n">
        <v>22</v>
      </c>
      <c r="AH5" t="n">
        <v>452652.0265591436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2.6686</v>
      </c>
      <c r="E6" t="n">
        <v>37.47</v>
      </c>
      <c r="F6" t="n">
        <v>35.25</v>
      </c>
      <c r="G6" t="n">
        <v>68.22</v>
      </c>
      <c r="H6" t="n">
        <v>1.31</v>
      </c>
      <c r="I6" t="n">
        <v>31</v>
      </c>
      <c r="J6" t="n">
        <v>66.42</v>
      </c>
      <c r="K6" t="n">
        <v>28.92</v>
      </c>
      <c r="L6" t="n">
        <v>5</v>
      </c>
      <c r="M6" t="n">
        <v>29</v>
      </c>
      <c r="N6" t="n">
        <v>7.49</v>
      </c>
      <c r="O6" t="n">
        <v>8425.16</v>
      </c>
      <c r="P6" t="n">
        <v>204.17</v>
      </c>
      <c r="Q6" t="n">
        <v>444.57</v>
      </c>
      <c r="R6" t="n">
        <v>88.59</v>
      </c>
      <c r="S6" t="n">
        <v>48.21</v>
      </c>
      <c r="T6" t="n">
        <v>14145.87</v>
      </c>
      <c r="U6" t="n">
        <v>0.54</v>
      </c>
      <c r="V6" t="n">
        <v>0.77</v>
      </c>
      <c r="W6" t="n">
        <v>0.21</v>
      </c>
      <c r="X6" t="n">
        <v>0.86</v>
      </c>
      <c r="Y6" t="n">
        <v>0.5</v>
      </c>
      <c r="Z6" t="n">
        <v>10</v>
      </c>
      <c r="AA6" t="n">
        <v>357.1954606278406</v>
      </c>
      <c r="AB6" t="n">
        <v>488.7305875825668</v>
      </c>
      <c r="AC6" t="n">
        <v>442.0868262413737</v>
      </c>
      <c r="AD6" t="n">
        <v>357195.4606278406</v>
      </c>
      <c r="AE6" t="n">
        <v>488730.5875825668</v>
      </c>
      <c r="AF6" t="n">
        <v>2.09202191865039e-06</v>
      </c>
      <c r="AG6" t="n">
        <v>22</v>
      </c>
      <c r="AH6" t="n">
        <v>442086.8262413737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2.6853</v>
      </c>
      <c r="E7" t="n">
        <v>37.24</v>
      </c>
      <c r="F7" t="n">
        <v>35.1</v>
      </c>
      <c r="G7" t="n">
        <v>84.23</v>
      </c>
      <c r="H7" t="n">
        <v>1.55</v>
      </c>
      <c r="I7" t="n">
        <v>25</v>
      </c>
      <c r="J7" t="n">
        <v>67.59</v>
      </c>
      <c r="K7" t="n">
        <v>28.92</v>
      </c>
      <c r="L7" t="n">
        <v>6</v>
      </c>
      <c r="M7" t="n">
        <v>23</v>
      </c>
      <c r="N7" t="n">
        <v>7.66</v>
      </c>
      <c r="O7" t="n">
        <v>8569.4</v>
      </c>
      <c r="P7" t="n">
        <v>198.04</v>
      </c>
      <c r="Q7" t="n">
        <v>444.55</v>
      </c>
      <c r="R7" t="n">
        <v>83.84</v>
      </c>
      <c r="S7" t="n">
        <v>48.21</v>
      </c>
      <c r="T7" t="n">
        <v>11800.23</v>
      </c>
      <c r="U7" t="n">
        <v>0.57</v>
      </c>
      <c r="V7" t="n">
        <v>0.78</v>
      </c>
      <c r="W7" t="n">
        <v>0.2</v>
      </c>
      <c r="X7" t="n">
        <v>0.71</v>
      </c>
      <c r="Y7" t="n">
        <v>0.5</v>
      </c>
      <c r="Z7" t="n">
        <v>10</v>
      </c>
      <c r="AA7" t="n">
        <v>350.2525766022728</v>
      </c>
      <c r="AB7" t="n">
        <v>479.2310273603591</v>
      </c>
      <c r="AC7" t="n">
        <v>433.4938907140569</v>
      </c>
      <c r="AD7" t="n">
        <v>350252.5766022727</v>
      </c>
      <c r="AE7" t="n">
        <v>479231.0273603591</v>
      </c>
      <c r="AF7" t="n">
        <v>2.105113714364045e-06</v>
      </c>
      <c r="AG7" t="n">
        <v>22</v>
      </c>
      <c r="AH7" t="n">
        <v>433493.8907140569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2.6982</v>
      </c>
      <c r="E8" t="n">
        <v>37.06</v>
      </c>
      <c r="F8" t="n">
        <v>34.97</v>
      </c>
      <c r="G8" t="n">
        <v>99.92</v>
      </c>
      <c r="H8" t="n">
        <v>1.78</v>
      </c>
      <c r="I8" t="n">
        <v>21</v>
      </c>
      <c r="J8" t="n">
        <v>68.76000000000001</v>
      </c>
      <c r="K8" t="n">
        <v>28.92</v>
      </c>
      <c r="L8" t="n">
        <v>7</v>
      </c>
      <c r="M8" t="n">
        <v>15</v>
      </c>
      <c r="N8" t="n">
        <v>7.83</v>
      </c>
      <c r="O8" t="n">
        <v>8713.950000000001</v>
      </c>
      <c r="P8" t="n">
        <v>190.93</v>
      </c>
      <c r="Q8" t="n">
        <v>444.56</v>
      </c>
      <c r="R8" t="n">
        <v>79.66</v>
      </c>
      <c r="S8" t="n">
        <v>48.21</v>
      </c>
      <c r="T8" t="n">
        <v>9728.360000000001</v>
      </c>
      <c r="U8" t="n">
        <v>0.61</v>
      </c>
      <c r="V8" t="n">
        <v>0.78</v>
      </c>
      <c r="W8" t="n">
        <v>0.2</v>
      </c>
      <c r="X8" t="n">
        <v>0.59</v>
      </c>
      <c r="Y8" t="n">
        <v>0.5</v>
      </c>
      <c r="Z8" t="n">
        <v>10</v>
      </c>
      <c r="AA8" t="n">
        <v>342.8092687116279</v>
      </c>
      <c r="AB8" t="n">
        <v>469.0467651288102</v>
      </c>
      <c r="AC8" t="n">
        <v>424.2816001761852</v>
      </c>
      <c r="AD8" t="n">
        <v>342809.2687116279</v>
      </c>
      <c r="AE8" t="n">
        <v>469046.7651288102</v>
      </c>
      <c r="AF8" t="n">
        <v>2.115226538597947e-06</v>
      </c>
      <c r="AG8" t="n">
        <v>22</v>
      </c>
      <c r="AH8" t="n">
        <v>424281.6001761853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2.7015</v>
      </c>
      <c r="E9" t="n">
        <v>37.02</v>
      </c>
      <c r="F9" t="n">
        <v>34.94</v>
      </c>
      <c r="G9" t="n">
        <v>104.83</v>
      </c>
      <c r="H9" t="n">
        <v>2</v>
      </c>
      <c r="I9" t="n">
        <v>20</v>
      </c>
      <c r="J9" t="n">
        <v>69.93000000000001</v>
      </c>
      <c r="K9" t="n">
        <v>28.92</v>
      </c>
      <c r="L9" t="n">
        <v>8</v>
      </c>
      <c r="M9" t="n">
        <v>3</v>
      </c>
      <c r="N9" t="n">
        <v>8.01</v>
      </c>
      <c r="O9" t="n">
        <v>8858.84</v>
      </c>
      <c r="P9" t="n">
        <v>189.45</v>
      </c>
      <c r="Q9" t="n">
        <v>444.56</v>
      </c>
      <c r="R9" t="n">
        <v>78.13</v>
      </c>
      <c r="S9" t="n">
        <v>48.21</v>
      </c>
      <c r="T9" t="n">
        <v>8969.83</v>
      </c>
      <c r="U9" t="n">
        <v>0.62</v>
      </c>
      <c r="V9" t="n">
        <v>0.78</v>
      </c>
      <c r="W9" t="n">
        <v>0.21</v>
      </c>
      <c r="X9" t="n">
        <v>0.5600000000000001</v>
      </c>
      <c r="Y9" t="n">
        <v>0.5</v>
      </c>
      <c r="Z9" t="n">
        <v>10</v>
      </c>
      <c r="AA9" t="n">
        <v>341.2223100021978</v>
      </c>
      <c r="AB9" t="n">
        <v>466.875418210891</v>
      </c>
      <c r="AC9" t="n">
        <v>422.3174835606077</v>
      </c>
      <c r="AD9" t="n">
        <v>341222.3100021979</v>
      </c>
      <c r="AE9" t="n">
        <v>466875.418210891</v>
      </c>
      <c r="AF9" t="n">
        <v>2.117813540146154e-06</v>
      </c>
      <c r="AG9" t="n">
        <v>22</v>
      </c>
      <c r="AH9" t="n">
        <v>422317.4835606078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2.7055</v>
      </c>
      <c r="E10" t="n">
        <v>36.96</v>
      </c>
      <c r="F10" t="n">
        <v>34.9</v>
      </c>
      <c r="G10" t="n">
        <v>110.22</v>
      </c>
      <c r="H10" t="n">
        <v>2.21</v>
      </c>
      <c r="I10" t="n">
        <v>19</v>
      </c>
      <c r="J10" t="n">
        <v>71.11</v>
      </c>
      <c r="K10" t="n">
        <v>28.92</v>
      </c>
      <c r="L10" t="n">
        <v>9</v>
      </c>
      <c r="M10" t="n">
        <v>0</v>
      </c>
      <c r="N10" t="n">
        <v>8.19</v>
      </c>
      <c r="O10" t="n">
        <v>9004.040000000001</v>
      </c>
      <c r="P10" t="n">
        <v>191.49</v>
      </c>
      <c r="Q10" t="n">
        <v>444.56</v>
      </c>
      <c r="R10" t="n">
        <v>76.56999999999999</v>
      </c>
      <c r="S10" t="n">
        <v>48.21</v>
      </c>
      <c r="T10" t="n">
        <v>8192.940000000001</v>
      </c>
      <c r="U10" t="n">
        <v>0.63</v>
      </c>
      <c r="V10" t="n">
        <v>0.78</v>
      </c>
      <c r="W10" t="n">
        <v>0.22</v>
      </c>
      <c r="X10" t="n">
        <v>0.51</v>
      </c>
      <c r="Y10" t="n">
        <v>0.5</v>
      </c>
      <c r="Z10" t="n">
        <v>10</v>
      </c>
      <c r="AA10" t="n">
        <v>342.7287211562376</v>
      </c>
      <c r="AB10" t="n">
        <v>468.9365564100179</v>
      </c>
      <c r="AC10" t="n">
        <v>424.1819096228356</v>
      </c>
      <c r="AD10" t="n">
        <v>342728.7211562376</v>
      </c>
      <c r="AE10" t="n">
        <v>468936.5564100179</v>
      </c>
      <c r="AF10" t="n">
        <v>2.120949299598527e-06</v>
      </c>
      <c r="AG10" t="n">
        <v>22</v>
      </c>
      <c r="AH10" t="n">
        <v>424181.9096228356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1.5557</v>
      </c>
      <c r="E2" t="n">
        <v>64.28</v>
      </c>
      <c r="F2" t="n">
        <v>47.23</v>
      </c>
      <c r="G2" t="n">
        <v>6.54</v>
      </c>
      <c r="H2" t="n">
        <v>0.11</v>
      </c>
      <c r="I2" t="n">
        <v>433</v>
      </c>
      <c r="J2" t="n">
        <v>167.88</v>
      </c>
      <c r="K2" t="n">
        <v>51.39</v>
      </c>
      <c r="L2" t="n">
        <v>1</v>
      </c>
      <c r="M2" t="n">
        <v>431</v>
      </c>
      <c r="N2" t="n">
        <v>30.49</v>
      </c>
      <c r="O2" t="n">
        <v>20939.59</v>
      </c>
      <c r="P2" t="n">
        <v>597.72</v>
      </c>
      <c r="Q2" t="n">
        <v>444.64</v>
      </c>
      <c r="R2" t="n">
        <v>480.68</v>
      </c>
      <c r="S2" t="n">
        <v>48.21</v>
      </c>
      <c r="T2" t="n">
        <v>208181.58</v>
      </c>
      <c r="U2" t="n">
        <v>0.1</v>
      </c>
      <c r="V2" t="n">
        <v>0.58</v>
      </c>
      <c r="W2" t="n">
        <v>0.86</v>
      </c>
      <c r="X2" t="n">
        <v>12.84</v>
      </c>
      <c r="Y2" t="n">
        <v>0.5</v>
      </c>
      <c r="Z2" t="n">
        <v>10</v>
      </c>
      <c r="AA2" t="n">
        <v>1287.374194167754</v>
      </c>
      <c r="AB2" t="n">
        <v>1761.442167401381</v>
      </c>
      <c r="AC2" t="n">
        <v>1593.332599144202</v>
      </c>
      <c r="AD2" t="n">
        <v>1287374.194167753</v>
      </c>
      <c r="AE2" t="n">
        <v>1761442.167401381</v>
      </c>
      <c r="AF2" t="n">
        <v>1.156527480993472e-06</v>
      </c>
      <c r="AG2" t="n">
        <v>38</v>
      </c>
      <c r="AH2" t="n">
        <v>1593332.599144201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2.0788</v>
      </c>
      <c r="E3" t="n">
        <v>48.1</v>
      </c>
      <c r="F3" t="n">
        <v>39.6</v>
      </c>
      <c r="G3" t="n">
        <v>13.13</v>
      </c>
      <c r="H3" t="n">
        <v>0.21</v>
      </c>
      <c r="I3" t="n">
        <v>181</v>
      </c>
      <c r="J3" t="n">
        <v>169.33</v>
      </c>
      <c r="K3" t="n">
        <v>51.39</v>
      </c>
      <c r="L3" t="n">
        <v>2</v>
      </c>
      <c r="M3" t="n">
        <v>179</v>
      </c>
      <c r="N3" t="n">
        <v>30.94</v>
      </c>
      <c r="O3" t="n">
        <v>21118.46</v>
      </c>
      <c r="P3" t="n">
        <v>499.26</v>
      </c>
      <c r="Q3" t="n">
        <v>444.57</v>
      </c>
      <c r="R3" t="n">
        <v>230.69</v>
      </c>
      <c r="S3" t="n">
        <v>48.21</v>
      </c>
      <c r="T3" t="n">
        <v>84442.52</v>
      </c>
      <c r="U3" t="n">
        <v>0.21</v>
      </c>
      <c r="V3" t="n">
        <v>0.6899999999999999</v>
      </c>
      <c r="W3" t="n">
        <v>0.45</v>
      </c>
      <c r="X3" t="n">
        <v>5.21</v>
      </c>
      <c r="Y3" t="n">
        <v>0.5</v>
      </c>
      <c r="Z3" t="n">
        <v>10</v>
      </c>
      <c r="AA3" t="n">
        <v>834.4531597920862</v>
      </c>
      <c r="AB3" t="n">
        <v>1141.735626702778</v>
      </c>
      <c r="AC3" t="n">
        <v>1032.769980926281</v>
      </c>
      <c r="AD3" t="n">
        <v>834453.1597920862</v>
      </c>
      <c r="AE3" t="n">
        <v>1141735.626702778</v>
      </c>
      <c r="AF3" t="n">
        <v>1.545406779899229e-06</v>
      </c>
      <c r="AG3" t="n">
        <v>28</v>
      </c>
      <c r="AH3" t="n">
        <v>1032769.980926281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2.2759</v>
      </c>
      <c r="E4" t="n">
        <v>43.94</v>
      </c>
      <c r="F4" t="n">
        <v>37.67</v>
      </c>
      <c r="G4" t="n">
        <v>19.65</v>
      </c>
      <c r="H4" t="n">
        <v>0.31</v>
      </c>
      <c r="I4" t="n">
        <v>115</v>
      </c>
      <c r="J4" t="n">
        <v>170.79</v>
      </c>
      <c r="K4" t="n">
        <v>51.39</v>
      </c>
      <c r="L4" t="n">
        <v>3</v>
      </c>
      <c r="M4" t="n">
        <v>113</v>
      </c>
      <c r="N4" t="n">
        <v>31.4</v>
      </c>
      <c r="O4" t="n">
        <v>21297.94</v>
      </c>
      <c r="P4" t="n">
        <v>473.72</v>
      </c>
      <c r="Q4" t="n">
        <v>444.56</v>
      </c>
      <c r="R4" t="n">
        <v>167.49</v>
      </c>
      <c r="S4" t="n">
        <v>48.21</v>
      </c>
      <c r="T4" t="n">
        <v>53176.4</v>
      </c>
      <c r="U4" t="n">
        <v>0.29</v>
      </c>
      <c r="V4" t="n">
        <v>0.72</v>
      </c>
      <c r="W4" t="n">
        <v>0.35</v>
      </c>
      <c r="X4" t="n">
        <v>3.28</v>
      </c>
      <c r="Y4" t="n">
        <v>0.5</v>
      </c>
      <c r="Z4" t="n">
        <v>10</v>
      </c>
      <c r="AA4" t="n">
        <v>735.3421357590978</v>
      </c>
      <c r="AB4" t="n">
        <v>1006.127551151057</v>
      </c>
      <c r="AC4" t="n">
        <v>910.1041497780861</v>
      </c>
      <c r="AD4" t="n">
        <v>735342.1357590978</v>
      </c>
      <c r="AE4" t="n">
        <v>1006127.551151057</v>
      </c>
      <c r="AF4" t="n">
        <v>1.691933466602201e-06</v>
      </c>
      <c r="AG4" t="n">
        <v>26</v>
      </c>
      <c r="AH4" t="n">
        <v>910104.1497780861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2.3824</v>
      </c>
      <c r="E5" t="n">
        <v>41.98</v>
      </c>
      <c r="F5" t="n">
        <v>36.76</v>
      </c>
      <c r="G5" t="n">
        <v>26.25</v>
      </c>
      <c r="H5" t="n">
        <v>0.41</v>
      </c>
      <c r="I5" t="n">
        <v>84</v>
      </c>
      <c r="J5" t="n">
        <v>172.25</v>
      </c>
      <c r="K5" t="n">
        <v>51.39</v>
      </c>
      <c r="L5" t="n">
        <v>4</v>
      </c>
      <c r="M5" t="n">
        <v>82</v>
      </c>
      <c r="N5" t="n">
        <v>31.86</v>
      </c>
      <c r="O5" t="n">
        <v>21478.05</v>
      </c>
      <c r="P5" t="n">
        <v>460.96</v>
      </c>
      <c r="Q5" t="n">
        <v>444.55</v>
      </c>
      <c r="R5" t="n">
        <v>137.93</v>
      </c>
      <c r="S5" t="n">
        <v>48.21</v>
      </c>
      <c r="T5" t="n">
        <v>38549.45</v>
      </c>
      <c r="U5" t="n">
        <v>0.35</v>
      </c>
      <c r="V5" t="n">
        <v>0.74</v>
      </c>
      <c r="W5" t="n">
        <v>0.29</v>
      </c>
      <c r="X5" t="n">
        <v>2.37</v>
      </c>
      <c r="Y5" t="n">
        <v>0.5</v>
      </c>
      <c r="Z5" t="n">
        <v>10</v>
      </c>
      <c r="AA5" t="n">
        <v>689.4598636599493</v>
      </c>
      <c r="AB5" t="n">
        <v>943.3494022820163</v>
      </c>
      <c r="AC5" t="n">
        <v>853.3174593274216</v>
      </c>
      <c r="AD5" t="n">
        <v>689459.8636599493</v>
      </c>
      <c r="AE5" t="n">
        <v>943349.4022820162</v>
      </c>
      <c r="AF5" t="n">
        <v>1.771106942674583e-06</v>
      </c>
      <c r="AG5" t="n">
        <v>25</v>
      </c>
      <c r="AH5" t="n">
        <v>853317.4593274216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2.4485</v>
      </c>
      <c r="E6" t="n">
        <v>40.84</v>
      </c>
      <c r="F6" t="n">
        <v>36.23</v>
      </c>
      <c r="G6" t="n">
        <v>32.94</v>
      </c>
      <c r="H6" t="n">
        <v>0.51</v>
      </c>
      <c r="I6" t="n">
        <v>66</v>
      </c>
      <c r="J6" t="n">
        <v>173.71</v>
      </c>
      <c r="K6" t="n">
        <v>51.39</v>
      </c>
      <c r="L6" t="n">
        <v>5</v>
      </c>
      <c r="M6" t="n">
        <v>64</v>
      </c>
      <c r="N6" t="n">
        <v>32.32</v>
      </c>
      <c r="O6" t="n">
        <v>21658.78</v>
      </c>
      <c r="P6" t="n">
        <v>453.29</v>
      </c>
      <c r="Q6" t="n">
        <v>444.56</v>
      </c>
      <c r="R6" t="n">
        <v>120.61</v>
      </c>
      <c r="S6" t="n">
        <v>48.21</v>
      </c>
      <c r="T6" t="n">
        <v>29977.52</v>
      </c>
      <c r="U6" t="n">
        <v>0.4</v>
      </c>
      <c r="V6" t="n">
        <v>0.75</v>
      </c>
      <c r="W6" t="n">
        <v>0.27</v>
      </c>
      <c r="X6" t="n">
        <v>1.84</v>
      </c>
      <c r="Y6" t="n">
        <v>0.5</v>
      </c>
      <c r="Z6" t="n">
        <v>10</v>
      </c>
      <c r="AA6" t="n">
        <v>660.3981142629143</v>
      </c>
      <c r="AB6" t="n">
        <v>903.5858346430967</v>
      </c>
      <c r="AC6" t="n">
        <v>817.3488707754429</v>
      </c>
      <c r="AD6" t="n">
        <v>660398.1142629143</v>
      </c>
      <c r="AE6" t="n">
        <v>903585.8346430968</v>
      </c>
      <c r="AF6" t="n">
        <v>1.820246536743921e-06</v>
      </c>
      <c r="AG6" t="n">
        <v>24</v>
      </c>
      <c r="AH6" t="n">
        <v>817348.8707754429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2.4942</v>
      </c>
      <c r="E7" t="n">
        <v>40.09</v>
      </c>
      <c r="F7" t="n">
        <v>35.86</v>
      </c>
      <c r="G7" t="n">
        <v>39.12</v>
      </c>
      <c r="H7" t="n">
        <v>0.61</v>
      </c>
      <c r="I7" t="n">
        <v>55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447.58</v>
      </c>
      <c r="Q7" t="n">
        <v>444.56</v>
      </c>
      <c r="R7" t="n">
        <v>108.07</v>
      </c>
      <c r="S7" t="n">
        <v>48.21</v>
      </c>
      <c r="T7" t="n">
        <v>23762.95</v>
      </c>
      <c r="U7" t="n">
        <v>0.45</v>
      </c>
      <c r="V7" t="n">
        <v>0.76</v>
      </c>
      <c r="W7" t="n">
        <v>0.26</v>
      </c>
      <c r="X7" t="n">
        <v>1.47</v>
      </c>
      <c r="Y7" t="n">
        <v>0.5</v>
      </c>
      <c r="Z7" t="n">
        <v>10</v>
      </c>
      <c r="AA7" t="n">
        <v>645.3085666560528</v>
      </c>
      <c r="AB7" t="n">
        <v>882.9396499035314</v>
      </c>
      <c r="AC7" t="n">
        <v>798.6731289303194</v>
      </c>
      <c r="AD7" t="n">
        <v>645308.5666560528</v>
      </c>
      <c r="AE7" t="n">
        <v>882939.6499035314</v>
      </c>
      <c r="AF7" t="n">
        <v>1.854220507227563e-06</v>
      </c>
      <c r="AG7" t="n">
        <v>24</v>
      </c>
      <c r="AH7" t="n">
        <v>798673.1289303194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2.5185</v>
      </c>
      <c r="E8" t="n">
        <v>39.71</v>
      </c>
      <c r="F8" t="n">
        <v>35.74</v>
      </c>
      <c r="G8" t="n">
        <v>45.63</v>
      </c>
      <c r="H8" t="n">
        <v>0.7</v>
      </c>
      <c r="I8" t="n">
        <v>47</v>
      </c>
      <c r="J8" t="n">
        <v>176.66</v>
      </c>
      <c r="K8" t="n">
        <v>51.39</v>
      </c>
      <c r="L8" t="n">
        <v>7</v>
      </c>
      <c r="M8" t="n">
        <v>45</v>
      </c>
      <c r="N8" t="n">
        <v>33.27</v>
      </c>
      <c r="O8" t="n">
        <v>22022.17</v>
      </c>
      <c r="P8" t="n">
        <v>444.87</v>
      </c>
      <c r="Q8" t="n">
        <v>444.55</v>
      </c>
      <c r="R8" t="n">
        <v>105.09</v>
      </c>
      <c r="S8" t="n">
        <v>48.21</v>
      </c>
      <c r="T8" t="n">
        <v>22315.24</v>
      </c>
      <c r="U8" t="n">
        <v>0.46</v>
      </c>
      <c r="V8" t="n">
        <v>0.76</v>
      </c>
      <c r="W8" t="n">
        <v>0.23</v>
      </c>
      <c r="X8" t="n">
        <v>1.35</v>
      </c>
      <c r="Y8" t="n">
        <v>0.5</v>
      </c>
      <c r="Z8" t="n">
        <v>10</v>
      </c>
      <c r="AA8" t="n">
        <v>631.1022280969629</v>
      </c>
      <c r="AB8" t="n">
        <v>863.5019107475607</v>
      </c>
      <c r="AC8" t="n">
        <v>781.0905003183562</v>
      </c>
      <c r="AD8" t="n">
        <v>631102.2280969629</v>
      </c>
      <c r="AE8" t="n">
        <v>863501.9107475607</v>
      </c>
      <c r="AF8" t="n">
        <v>1.872285441204641e-06</v>
      </c>
      <c r="AG8" t="n">
        <v>23</v>
      </c>
      <c r="AH8" t="n">
        <v>781090.5003183562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2.5446</v>
      </c>
      <c r="E9" t="n">
        <v>39.3</v>
      </c>
      <c r="F9" t="n">
        <v>35.54</v>
      </c>
      <c r="G9" t="n">
        <v>52.01</v>
      </c>
      <c r="H9" t="n">
        <v>0.8</v>
      </c>
      <c r="I9" t="n">
        <v>41</v>
      </c>
      <c r="J9" t="n">
        <v>178.14</v>
      </c>
      <c r="K9" t="n">
        <v>51.39</v>
      </c>
      <c r="L9" t="n">
        <v>8</v>
      </c>
      <c r="M9" t="n">
        <v>39</v>
      </c>
      <c r="N9" t="n">
        <v>33.75</v>
      </c>
      <c r="O9" t="n">
        <v>22204.83</v>
      </c>
      <c r="P9" t="n">
        <v>441.74</v>
      </c>
      <c r="Q9" t="n">
        <v>444.55</v>
      </c>
      <c r="R9" t="n">
        <v>98.18000000000001</v>
      </c>
      <c r="S9" t="n">
        <v>48.21</v>
      </c>
      <c r="T9" t="n">
        <v>18891.32</v>
      </c>
      <c r="U9" t="n">
        <v>0.49</v>
      </c>
      <c r="V9" t="n">
        <v>0.77</v>
      </c>
      <c r="W9" t="n">
        <v>0.23</v>
      </c>
      <c r="X9" t="n">
        <v>1.15</v>
      </c>
      <c r="Y9" t="n">
        <v>0.5</v>
      </c>
      <c r="Z9" t="n">
        <v>10</v>
      </c>
      <c r="AA9" t="n">
        <v>623.0244798672535</v>
      </c>
      <c r="AB9" t="n">
        <v>852.4495792545714</v>
      </c>
      <c r="AC9" t="n">
        <v>771.0929878310131</v>
      </c>
      <c r="AD9" t="n">
        <v>623024.4798672535</v>
      </c>
      <c r="AE9" t="n">
        <v>852449.5792545713</v>
      </c>
      <c r="AF9" t="n">
        <v>1.891688518439281e-06</v>
      </c>
      <c r="AG9" t="n">
        <v>23</v>
      </c>
      <c r="AH9" t="n">
        <v>771092.9878310132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2.5658</v>
      </c>
      <c r="E10" t="n">
        <v>38.97</v>
      </c>
      <c r="F10" t="n">
        <v>35.38</v>
      </c>
      <c r="G10" t="n">
        <v>58.97</v>
      </c>
      <c r="H10" t="n">
        <v>0.89</v>
      </c>
      <c r="I10" t="n">
        <v>36</v>
      </c>
      <c r="J10" t="n">
        <v>179.63</v>
      </c>
      <c r="K10" t="n">
        <v>51.39</v>
      </c>
      <c r="L10" t="n">
        <v>9</v>
      </c>
      <c r="M10" t="n">
        <v>34</v>
      </c>
      <c r="N10" t="n">
        <v>34.24</v>
      </c>
      <c r="O10" t="n">
        <v>22388.15</v>
      </c>
      <c r="P10" t="n">
        <v>438.66</v>
      </c>
      <c r="Q10" t="n">
        <v>444.55</v>
      </c>
      <c r="R10" t="n">
        <v>93.02</v>
      </c>
      <c r="S10" t="n">
        <v>48.21</v>
      </c>
      <c r="T10" t="n">
        <v>16334.85</v>
      </c>
      <c r="U10" t="n">
        <v>0.52</v>
      </c>
      <c r="V10" t="n">
        <v>0.77</v>
      </c>
      <c r="W10" t="n">
        <v>0.22</v>
      </c>
      <c r="X10" t="n">
        <v>0.99</v>
      </c>
      <c r="Y10" t="n">
        <v>0.5</v>
      </c>
      <c r="Z10" t="n">
        <v>10</v>
      </c>
      <c r="AA10" t="n">
        <v>616.0804797848444</v>
      </c>
      <c r="AB10" t="n">
        <v>842.9484919941566</v>
      </c>
      <c r="AC10" t="n">
        <v>762.4986710038727</v>
      </c>
      <c r="AD10" t="n">
        <v>616080.4797848444</v>
      </c>
      <c r="AE10" t="n">
        <v>842948.4919941566</v>
      </c>
      <c r="AF10" t="n">
        <v>1.907448872361671e-06</v>
      </c>
      <c r="AG10" t="n">
        <v>23</v>
      </c>
      <c r="AH10" t="n">
        <v>762498.6710038726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2.5774</v>
      </c>
      <c r="E11" t="n">
        <v>38.8</v>
      </c>
      <c r="F11" t="n">
        <v>35.31</v>
      </c>
      <c r="G11" t="n">
        <v>64.2</v>
      </c>
      <c r="H11" t="n">
        <v>0.98</v>
      </c>
      <c r="I11" t="n">
        <v>33</v>
      </c>
      <c r="J11" t="n">
        <v>181.12</v>
      </c>
      <c r="K11" t="n">
        <v>51.39</v>
      </c>
      <c r="L11" t="n">
        <v>10</v>
      </c>
      <c r="M11" t="n">
        <v>31</v>
      </c>
      <c r="N11" t="n">
        <v>34.73</v>
      </c>
      <c r="O11" t="n">
        <v>22572.13</v>
      </c>
      <c r="P11" t="n">
        <v>436.58</v>
      </c>
      <c r="Q11" t="n">
        <v>444.56</v>
      </c>
      <c r="R11" t="n">
        <v>90.54000000000001</v>
      </c>
      <c r="S11" t="n">
        <v>48.21</v>
      </c>
      <c r="T11" t="n">
        <v>15107.69</v>
      </c>
      <c r="U11" t="n">
        <v>0.53</v>
      </c>
      <c r="V11" t="n">
        <v>0.77</v>
      </c>
      <c r="W11" t="n">
        <v>0.22</v>
      </c>
      <c r="X11" t="n">
        <v>0.92</v>
      </c>
      <c r="Y11" t="n">
        <v>0.5</v>
      </c>
      <c r="Z11" t="n">
        <v>10</v>
      </c>
      <c r="AA11" t="n">
        <v>611.9807654562284</v>
      </c>
      <c r="AB11" t="n">
        <v>837.3390819831128</v>
      </c>
      <c r="AC11" t="n">
        <v>757.4246152114263</v>
      </c>
      <c r="AD11" t="n">
        <v>611980.7654562284</v>
      </c>
      <c r="AE11" t="n">
        <v>837339.0819831128</v>
      </c>
      <c r="AF11" t="n">
        <v>1.916072462243733e-06</v>
      </c>
      <c r="AG11" t="n">
        <v>23</v>
      </c>
      <c r="AH11" t="n">
        <v>757424.6152114263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2.5903</v>
      </c>
      <c r="E12" t="n">
        <v>38.61</v>
      </c>
      <c r="F12" t="n">
        <v>35.22</v>
      </c>
      <c r="G12" t="n">
        <v>70.43000000000001</v>
      </c>
      <c r="H12" t="n">
        <v>1.07</v>
      </c>
      <c r="I12" t="n">
        <v>30</v>
      </c>
      <c r="J12" t="n">
        <v>182.62</v>
      </c>
      <c r="K12" t="n">
        <v>51.39</v>
      </c>
      <c r="L12" t="n">
        <v>11</v>
      </c>
      <c r="M12" t="n">
        <v>28</v>
      </c>
      <c r="N12" t="n">
        <v>35.22</v>
      </c>
      <c r="O12" t="n">
        <v>22756.91</v>
      </c>
      <c r="P12" t="n">
        <v>434.93</v>
      </c>
      <c r="Q12" t="n">
        <v>444.55</v>
      </c>
      <c r="R12" t="n">
        <v>87.68000000000001</v>
      </c>
      <c r="S12" t="n">
        <v>48.21</v>
      </c>
      <c r="T12" t="n">
        <v>13695.88</v>
      </c>
      <c r="U12" t="n">
        <v>0.55</v>
      </c>
      <c r="V12" t="n">
        <v>0.77</v>
      </c>
      <c r="W12" t="n">
        <v>0.21</v>
      </c>
      <c r="X12" t="n">
        <v>0.83</v>
      </c>
      <c r="Y12" t="n">
        <v>0.5</v>
      </c>
      <c r="Z12" t="n">
        <v>10</v>
      </c>
      <c r="AA12" t="n">
        <v>608.0687997571814</v>
      </c>
      <c r="AB12" t="n">
        <v>831.9865579299305</v>
      </c>
      <c r="AC12" t="n">
        <v>752.582928541565</v>
      </c>
      <c r="AD12" t="n">
        <v>608068.7997571814</v>
      </c>
      <c r="AE12" t="n">
        <v>831986.5579299305</v>
      </c>
      <c r="AF12" t="n">
        <v>1.925662488922923e-06</v>
      </c>
      <c r="AG12" t="n">
        <v>23</v>
      </c>
      <c r="AH12" t="n">
        <v>752582.9285415651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2.6079</v>
      </c>
      <c r="E13" t="n">
        <v>38.35</v>
      </c>
      <c r="F13" t="n">
        <v>35.06</v>
      </c>
      <c r="G13" t="n">
        <v>77.91</v>
      </c>
      <c r="H13" t="n">
        <v>1.16</v>
      </c>
      <c r="I13" t="n">
        <v>27</v>
      </c>
      <c r="J13" t="n">
        <v>184.12</v>
      </c>
      <c r="K13" t="n">
        <v>51.39</v>
      </c>
      <c r="L13" t="n">
        <v>12</v>
      </c>
      <c r="M13" t="n">
        <v>25</v>
      </c>
      <c r="N13" t="n">
        <v>35.73</v>
      </c>
      <c r="O13" t="n">
        <v>22942.24</v>
      </c>
      <c r="P13" t="n">
        <v>431.56</v>
      </c>
      <c r="Q13" t="n">
        <v>444.55</v>
      </c>
      <c r="R13" t="n">
        <v>81.94</v>
      </c>
      <c r="S13" t="n">
        <v>48.21</v>
      </c>
      <c r="T13" t="n">
        <v>10841.93</v>
      </c>
      <c r="U13" t="n">
        <v>0.59</v>
      </c>
      <c r="V13" t="n">
        <v>0.78</v>
      </c>
      <c r="W13" t="n">
        <v>0.21</v>
      </c>
      <c r="X13" t="n">
        <v>0.67</v>
      </c>
      <c r="Y13" t="n">
        <v>0.5</v>
      </c>
      <c r="Z13" t="n">
        <v>10</v>
      </c>
      <c r="AA13" t="n">
        <v>601.7104555041911</v>
      </c>
      <c r="AB13" t="n">
        <v>823.2867908126382</v>
      </c>
      <c r="AC13" t="n">
        <v>744.7134549877472</v>
      </c>
      <c r="AD13" t="n">
        <v>601710.4555041911</v>
      </c>
      <c r="AE13" t="n">
        <v>823286.7908126381</v>
      </c>
      <c r="AF13" t="n">
        <v>1.93874655633019e-06</v>
      </c>
      <c r="AG13" t="n">
        <v>23</v>
      </c>
      <c r="AH13" t="n">
        <v>744713.4549877472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2.6101</v>
      </c>
      <c r="E14" t="n">
        <v>38.31</v>
      </c>
      <c r="F14" t="n">
        <v>35.09</v>
      </c>
      <c r="G14" t="n">
        <v>84.22</v>
      </c>
      <c r="H14" t="n">
        <v>1.24</v>
      </c>
      <c r="I14" t="n">
        <v>25</v>
      </c>
      <c r="J14" t="n">
        <v>185.63</v>
      </c>
      <c r="K14" t="n">
        <v>51.39</v>
      </c>
      <c r="L14" t="n">
        <v>13</v>
      </c>
      <c r="M14" t="n">
        <v>23</v>
      </c>
      <c r="N14" t="n">
        <v>36.24</v>
      </c>
      <c r="O14" t="n">
        <v>23128.27</v>
      </c>
      <c r="P14" t="n">
        <v>431.43</v>
      </c>
      <c r="Q14" t="n">
        <v>444.55</v>
      </c>
      <c r="R14" t="n">
        <v>83.68000000000001</v>
      </c>
      <c r="S14" t="n">
        <v>48.21</v>
      </c>
      <c r="T14" t="n">
        <v>11719.6</v>
      </c>
      <c r="U14" t="n">
        <v>0.58</v>
      </c>
      <c r="V14" t="n">
        <v>0.78</v>
      </c>
      <c r="W14" t="n">
        <v>0.2</v>
      </c>
      <c r="X14" t="n">
        <v>0.71</v>
      </c>
      <c r="Y14" t="n">
        <v>0.5</v>
      </c>
      <c r="Z14" t="n">
        <v>10</v>
      </c>
      <c r="AA14" t="n">
        <v>601.2531568353043</v>
      </c>
      <c r="AB14" t="n">
        <v>822.6610945992736</v>
      </c>
      <c r="AC14" t="n">
        <v>744.1474743428163</v>
      </c>
      <c r="AD14" t="n">
        <v>601253.1568353042</v>
      </c>
      <c r="AE14" t="n">
        <v>822661.0945992736</v>
      </c>
      <c r="AF14" t="n">
        <v>1.940382064756099e-06</v>
      </c>
      <c r="AG14" t="n">
        <v>23</v>
      </c>
      <c r="AH14" t="n">
        <v>744147.4743428163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2.62</v>
      </c>
      <c r="E15" t="n">
        <v>38.17</v>
      </c>
      <c r="F15" t="n">
        <v>35.02</v>
      </c>
      <c r="G15" t="n">
        <v>91.34</v>
      </c>
      <c r="H15" t="n">
        <v>1.33</v>
      </c>
      <c r="I15" t="n">
        <v>23</v>
      </c>
      <c r="J15" t="n">
        <v>187.14</v>
      </c>
      <c r="K15" t="n">
        <v>51.39</v>
      </c>
      <c r="L15" t="n">
        <v>14</v>
      </c>
      <c r="M15" t="n">
        <v>21</v>
      </c>
      <c r="N15" t="n">
        <v>36.75</v>
      </c>
      <c r="O15" t="n">
        <v>23314.98</v>
      </c>
      <c r="P15" t="n">
        <v>428.73</v>
      </c>
      <c r="Q15" t="n">
        <v>444.55</v>
      </c>
      <c r="R15" t="n">
        <v>81.01000000000001</v>
      </c>
      <c r="S15" t="n">
        <v>48.21</v>
      </c>
      <c r="T15" t="n">
        <v>10394.12</v>
      </c>
      <c r="U15" t="n">
        <v>0.6</v>
      </c>
      <c r="V15" t="n">
        <v>0.78</v>
      </c>
      <c r="W15" t="n">
        <v>0.2</v>
      </c>
      <c r="X15" t="n">
        <v>0.63</v>
      </c>
      <c r="Y15" t="n">
        <v>0.5</v>
      </c>
      <c r="Z15" t="n">
        <v>10</v>
      </c>
      <c r="AA15" t="n">
        <v>597.0008406701409</v>
      </c>
      <c r="AB15" t="n">
        <v>816.8428880231479</v>
      </c>
      <c r="AC15" t="n">
        <v>738.8845492364115</v>
      </c>
      <c r="AD15" t="n">
        <v>597000.8406701408</v>
      </c>
      <c r="AE15" t="n">
        <v>816842.8880231479</v>
      </c>
      <c r="AF15" t="n">
        <v>1.947741852672686e-06</v>
      </c>
      <c r="AG15" t="n">
        <v>23</v>
      </c>
      <c r="AH15" t="n">
        <v>738884.5492364116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2.6243</v>
      </c>
      <c r="E16" t="n">
        <v>38.11</v>
      </c>
      <c r="F16" t="n">
        <v>34.99</v>
      </c>
      <c r="G16" t="n">
        <v>95.42</v>
      </c>
      <c r="H16" t="n">
        <v>1.41</v>
      </c>
      <c r="I16" t="n">
        <v>22</v>
      </c>
      <c r="J16" t="n">
        <v>188.66</v>
      </c>
      <c r="K16" t="n">
        <v>51.39</v>
      </c>
      <c r="L16" t="n">
        <v>15</v>
      </c>
      <c r="M16" t="n">
        <v>20</v>
      </c>
      <c r="N16" t="n">
        <v>37.27</v>
      </c>
      <c r="O16" t="n">
        <v>23502.4</v>
      </c>
      <c r="P16" t="n">
        <v>428.4</v>
      </c>
      <c r="Q16" t="n">
        <v>444.55</v>
      </c>
      <c r="R16" t="n">
        <v>80.09999999999999</v>
      </c>
      <c r="S16" t="n">
        <v>48.21</v>
      </c>
      <c r="T16" t="n">
        <v>9947.01</v>
      </c>
      <c r="U16" t="n">
        <v>0.6</v>
      </c>
      <c r="V16" t="n">
        <v>0.78</v>
      </c>
      <c r="W16" t="n">
        <v>0.2</v>
      </c>
      <c r="X16" t="n">
        <v>0.6</v>
      </c>
      <c r="Y16" t="n">
        <v>0.5</v>
      </c>
      <c r="Z16" t="n">
        <v>10</v>
      </c>
      <c r="AA16" t="n">
        <v>595.9410512819618</v>
      </c>
      <c r="AB16" t="n">
        <v>815.3928374276334</v>
      </c>
      <c r="AC16" t="n">
        <v>737.5728894345744</v>
      </c>
      <c r="AD16" t="n">
        <v>595941.0512819618</v>
      </c>
      <c r="AE16" t="n">
        <v>815392.8374276333</v>
      </c>
      <c r="AF16" t="n">
        <v>1.950938528232416e-06</v>
      </c>
      <c r="AG16" t="n">
        <v>23</v>
      </c>
      <c r="AH16" t="n">
        <v>737572.8894345744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2.6288</v>
      </c>
      <c r="E17" t="n">
        <v>38.04</v>
      </c>
      <c r="F17" t="n">
        <v>34.96</v>
      </c>
      <c r="G17" t="n">
        <v>99.88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426.95</v>
      </c>
      <c r="Q17" t="n">
        <v>444.55</v>
      </c>
      <c r="R17" t="n">
        <v>79.11</v>
      </c>
      <c r="S17" t="n">
        <v>48.21</v>
      </c>
      <c r="T17" t="n">
        <v>9456.059999999999</v>
      </c>
      <c r="U17" t="n">
        <v>0.61</v>
      </c>
      <c r="V17" t="n">
        <v>0.78</v>
      </c>
      <c r="W17" t="n">
        <v>0.2</v>
      </c>
      <c r="X17" t="n">
        <v>0.57</v>
      </c>
      <c r="Y17" t="n">
        <v>0.5</v>
      </c>
      <c r="Z17" t="n">
        <v>10</v>
      </c>
      <c r="AA17" t="n">
        <v>593.8210452500429</v>
      </c>
      <c r="AB17" t="n">
        <v>812.4921516466966</v>
      </c>
      <c r="AC17" t="n">
        <v>734.949041033432</v>
      </c>
      <c r="AD17" t="n">
        <v>593821.0452500428</v>
      </c>
      <c r="AE17" t="n">
        <v>812492.1516466966</v>
      </c>
      <c r="AF17" t="n">
        <v>1.95428388637632e-06</v>
      </c>
      <c r="AG17" t="n">
        <v>23</v>
      </c>
      <c r="AH17" t="n">
        <v>734949.041033432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2.6382</v>
      </c>
      <c r="E18" t="n">
        <v>37.91</v>
      </c>
      <c r="F18" t="n">
        <v>34.89</v>
      </c>
      <c r="G18" t="n">
        <v>110.18</v>
      </c>
      <c r="H18" t="n">
        <v>1.57</v>
      </c>
      <c r="I18" t="n">
        <v>19</v>
      </c>
      <c r="J18" t="n">
        <v>191.72</v>
      </c>
      <c r="K18" t="n">
        <v>51.39</v>
      </c>
      <c r="L18" t="n">
        <v>17</v>
      </c>
      <c r="M18" t="n">
        <v>17</v>
      </c>
      <c r="N18" t="n">
        <v>38.33</v>
      </c>
      <c r="O18" t="n">
        <v>23879.37</v>
      </c>
      <c r="P18" t="n">
        <v>425.4</v>
      </c>
      <c r="Q18" t="n">
        <v>444.55</v>
      </c>
      <c r="R18" t="n">
        <v>76.91</v>
      </c>
      <c r="S18" t="n">
        <v>48.21</v>
      </c>
      <c r="T18" t="n">
        <v>8366.25</v>
      </c>
      <c r="U18" t="n">
        <v>0.63</v>
      </c>
      <c r="V18" t="n">
        <v>0.78</v>
      </c>
      <c r="W18" t="n">
        <v>0.2</v>
      </c>
      <c r="X18" t="n">
        <v>0.5</v>
      </c>
      <c r="Y18" t="n">
        <v>0.5</v>
      </c>
      <c r="Z18" t="n">
        <v>10</v>
      </c>
      <c r="AA18" t="n">
        <v>583.9458117267906</v>
      </c>
      <c r="AB18" t="n">
        <v>798.9804214756276</v>
      </c>
      <c r="AC18" t="n">
        <v>722.7268514260572</v>
      </c>
      <c r="AD18" t="n">
        <v>583945.8117267906</v>
      </c>
      <c r="AE18" t="n">
        <v>798980.4214756276</v>
      </c>
      <c r="AF18" t="n">
        <v>1.961271967832473e-06</v>
      </c>
      <c r="AG18" t="n">
        <v>22</v>
      </c>
      <c r="AH18" t="n">
        <v>722726.8514260573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2.6513</v>
      </c>
      <c r="E19" t="n">
        <v>37.72</v>
      </c>
      <c r="F19" t="n">
        <v>34.73</v>
      </c>
      <c r="G19" t="n">
        <v>115.78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422.17</v>
      </c>
      <c r="Q19" t="n">
        <v>444.55</v>
      </c>
      <c r="R19" t="n">
        <v>71.53</v>
      </c>
      <c r="S19" t="n">
        <v>48.21</v>
      </c>
      <c r="T19" t="n">
        <v>5679.5</v>
      </c>
      <c r="U19" t="n">
        <v>0.67</v>
      </c>
      <c r="V19" t="n">
        <v>0.78</v>
      </c>
      <c r="W19" t="n">
        <v>0.19</v>
      </c>
      <c r="X19" t="n">
        <v>0.35</v>
      </c>
      <c r="Y19" t="n">
        <v>0.5</v>
      </c>
      <c r="Z19" t="n">
        <v>10</v>
      </c>
      <c r="AA19" t="n">
        <v>578.6682364344028</v>
      </c>
      <c r="AB19" t="n">
        <v>791.759410130393</v>
      </c>
      <c r="AC19" t="n">
        <v>716.195003268859</v>
      </c>
      <c r="AD19" t="n">
        <v>578668.2364344029</v>
      </c>
      <c r="AE19" t="n">
        <v>791759.410130393</v>
      </c>
      <c r="AF19" t="n">
        <v>1.971010677095837e-06</v>
      </c>
      <c r="AG19" t="n">
        <v>22</v>
      </c>
      <c r="AH19" t="n">
        <v>716195.003268859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2.6464</v>
      </c>
      <c r="E20" t="n">
        <v>37.79</v>
      </c>
      <c r="F20" t="n">
        <v>34.84</v>
      </c>
      <c r="G20" t="n">
        <v>122.96</v>
      </c>
      <c r="H20" t="n">
        <v>1.73</v>
      </c>
      <c r="I20" t="n">
        <v>17</v>
      </c>
      <c r="J20" t="n">
        <v>194.8</v>
      </c>
      <c r="K20" t="n">
        <v>51.39</v>
      </c>
      <c r="L20" t="n">
        <v>19</v>
      </c>
      <c r="M20" t="n">
        <v>15</v>
      </c>
      <c r="N20" t="n">
        <v>39.41</v>
      </c>
      <c r="O20" t="n">
        <v>24259.23</v>
      </c>
      <c r="P20" t="n">
        <v>422.36</v>
      </c>
      <c r="Q20" t="n">
        <v>444.57</v>
      </c>
      <c r="R20" t="n">
        <v>75.38</v>
      </c>
      <c r="S20" t="n">
        <v>48.21</v>
      </c>
      <c r="T20" t="n">
        <v>7610.53</v>
      </c>
      <c r="U20" t="n">
        <v>0.64</v>
      </c>
      <c r="V20" t="n">
        <v>0.78</v>
      </c>
      <c r="W20" t="n">
        <v>0.19</v>
      </c>
      <c r="X20" t="n">
        <v>0.45</v>
      </c>
      <c r="Y20" t="n">
        <v>0.5</v>
      </c>
      <c r="Z20" t="n">
        <v>10</v>
      </c>
      <c r="AA20" t="n">
        <v>579.7665503991483</v>
      </c>
      <c r="AB20" t="n">
        <v>793.26217175115</v>
      </c>
      <c r="AC20" t="n">
        <v>717.5543434296701</v>
      </c>
      <c r="AD20" t="n">
        <v>579766.5503991483</v>
      </c>
      <c r="AE20" t="n">
        <v>793262.17175115</v>
      </c>
      <c r="AF20" t="n">
        <v>1.967367953783586e-06</v>
      </c>
      <c r="AG20" t="n">
        <v>22</v>
      </c>
      <c r="AH20" t="n">
        <v>717554.3434296701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2.6452</v>
      </c>
      <c r="E21" t="n">
        <v>37.8</v>
      </c>
      <c r="F21" t="n">
        <v>34.86</v>
      </c>
      <c r="G21" t="n">
        <v>123.02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15</v>
      </c>
      <c r="N21" t="n">
        <v>39.96</v>
      </c>
      <c r="O21" t="n">
        <v>24450.27</v>
      </c>
      <c r="P21" t="n">
        <v>421.56</v>
      </c>
      <c r="Q21" t="n">
        <v>444.56</v>
      </c>
      <c r="R21" t="n">
        <v>75.87</v>
      </c>
      <c r="S21" t="n">
        <v>48.21</v>
      </c>
      <c r="T21" t="n">
        <v>7852.87</v>
      </c>
      <c r="U21" t="n">
        <v>0.64</v>
      </c>
      <c r="V21" t="n">
        <v>0.78</v>
      </c>
      <c r="W21" t="n">
        <v>0.19</v>
      </c>
      <c r="X21" t="n">
        <v>0.47</v>
      </c>
      <c r="Y21" t="n">
        <v>0.5</v>
      </c>
      <c r="Z21" t="n">
        <v>10</v>
      </c>
      <c r="AA21" t="n">
        <v>579.2536849905325</v>
      </c>
      <c r="AB21" t="n">
        <v>792.560446673057</v>
      </c>
      <c r="AC21" t="n">
        <v>716.9195900081529</v>
      </c>
      <c r="AD21" t="n">
        <v>579253.6849905325</v>
      </c>
      <c r="AE21" t="n">
        <v>792560.4466730569</v>
      </c>
      <c r="AF21" t="n">
        <v>1.966475858278546e-06</v>
      </c>
      <c r="AG21" t="n">
        <v>22</v>
      </c>
      <c r="AH21" t="n">
        <v>716919.5900081529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2.6493</v>
      </c>
      <c r="E22" t="n">
        <v>37.75</v>
      </c>
      <c r="F22" t="n">
        <v>34.83</v>
      </c>
      <c r="G22" t="n">
        <v>130.62</v>
      </c>
      <c r="H22" t="n">
        <v>1.88</v>
      </c>
      <c r="I22" t="n">
        <v>16</v>
      </c>
      <c r="J22" t="n">
        <v>197.9</v>
      </c>
      <c r="K22" t="n">
        <v>51.39</v>
      </c>
      <c r="L22" t="n">
        <v>21</v>
      </c>
      <c r="M22" t="n">
        <v>14</v>
      </c>
      <c r="N22" t="n">
        <v>40.51</v>
      </c>
      <c r="O22" t="n">
        <v>24642.07</v>
      </c>
      <c r="P22" t="n">
        <v>421.55</v>
      </c>
      <c r="Q22" t="n">
        <v>444.56</v>
      </c>
      <c r="R22" t="n">
        <v>75.15000000000001</v>
      </c>
      <c r="S22" t="n">
        <v>48.21</v>
      </c>
      <c r="T22" t="n">
        <v>7500.19</v>
      </c>
      <c r="U22" t="n">
        <v>0.64</v>
      </c>
      <c r="V22" t="n">
        <v>0.78</v>
      </c>
      <c r="W22" t="n">
        <v>0.19</v>
      </c>
      <c r="X22" t="n">
        <v>0.44</v>
      </c>
      <c r="Y22" t="n">
        <v>0.5</v>
      </c>
      <c r="Z22" t="n">
        <v>10</v>
      </c>
      <c r="AA22" t="n">
        <v>578.5460737001154</v>
      </c>
      <c r="AB22" t="n">
        <v>791.5922616879013</v>
      </c>
      <c r="AC22" t="n">
        <v>716.0438072391244</v>
      </c>
      <c r="AD22" t="n">
        <v>578546.0737001153</v>
      </c>
      <c r="AE22" t="n">
        <v>791592.2616879013</v>
      </c>
      <c r="AF22" t="n">
        <v>1.969523851254102e-06</v>
      </c>
      <c r="AG22" t="n">
        <v>22</v>
      </c>
      <c r="AH22" t="n">
        <v>716043.8072391243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2.6548</v>
      </c>
      <c r="E23" t="n">
        <v>37.67</v>
      </c>
      <c r="F23" t="n">
        <v>34.79</v>
      </c>
      <c r="G23" t="n">
        <v>139.15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13</v>
      </c>
      <c r="N23" t="n">
        <v>41.07</v>
      </c>
      <c r="O23" t="n">
        <v>24834.62</v>
      </c>
      <c r="P23" t="n">
        <v>419.84</v>
      </c>
      <c r="Q23" t="n">
        <v>444.55</v>
      </c>
      <c r="R23" t="n">
        <v>73.73</v>
      </c>
      <c r="S23" t="n">
        <v>48.21</v>
      </c>
      <c r="T23" t="n">
        <v>6792.54</v>
      </c>
      <c r="U23" t="n">
        <v>0.65</v>
      </c>
      <c r="V23" t="n">
        <v>0.78</v>
      </c>
      <c r="W23" t="n">
        <v>0.19</v>
      </c>
      <c r="X23" t="n">
        <v>0.4</v>
      </c>
      <c r="Y23" t="n">
        <v>0.5</v>
      </c>
      <c r="Z23" t="n">
        <v>10</v>
      </c>
      <c r="AA23" t="n">
        <v>576.0548974465248</v>
      </c>
      <c r="AB23" t="n">
        <v>788.1837244347992</v>
      </c>
      <c r="AC23" t="n">
        <v>712.960575997546</v>
      </c>
      <c r="AD23" t="n">
        <v>576054.8974465248</v>
      </c>
      <c r="AE23" t="n">
        <v>788183.7244347992</v>
      </c>
      <c r="AF23" t="n">
        <v>1.973612622318873e-06</v>
      </c>
      <c r="AG23" t="n">
        <v>22</v>
      </c>
      <c r="AH23" t="n">
        <v>712960.575997546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2.6597</v>
      </c>
      <c r="E24" t="n">
        <v>37.6</v>
      </c>
      <c r="F24" t="n">
        <v>34.75</v>
      </c>
      <c r="G24" t="n">
        <v>148.94</v>
      </c>
      <c r="H24" t="n">
        <v>2.03</v>
      </c>
      <c r="I24" t="n">
        <v>14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417.67</v>
      </c>
      <c r="Q24" t="n">
        <v>444.55</v>
      </c>
      <c r="R24" t="n">
        <v>72.5</v>
      </c>
      <c r="S24" t="n">
        <v>48.21</v>
      </c>
      <c r="T24" t="n">
        <v>6185.44</v>
      </c>
      <c r="U24" t="n">
        <v>0.66</v>
      </c>
      <c r="V24" t="n">
        <v>0.78</v>
      </c>
      <c r="W24" t="n">
        <v>0.19</v>
      </c>
      <c r="X24" t="n">
        <v>0.36</v>
      </c>
      <c r="Y24" t="n">
        <v>0.5</v>
      </c>
      <c r="Z24" t="n">
        <v>10</v>
      </c>
      <c r="AA24" t="n">
        <v>573.2509420789589</v>
      </c>
      <c r="AB24" t="n">
        <v>784.347228999115</v>
      </c>
      <c r="AC24" t="n">
        <v>709.4902303016884</v>
      </c>
      <c r="AD24" t="n">
        <v>573250.942078959</v>
      </c>
      <c r="AE24" t="n">
        <v>784347.2289991151</v>
      </c>
      <c r="AF24" t="n">
        <v>1.977255345631123e-06</v>
      </c>
      <c r="AG24" t="n">
        <v>22</v>
      </c>
      <c r="AH24" t="n">
        <v>709490.2303016884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2.6611</v>
      </c>
      <c r="E25" t="n">
        <v>37.58</v>
      </c>
      <c r="F25" t="n">
        <v>34.73</v>
      </c>
      <c r="G25" t="n">
        <v>148.85</v>
      </c>
      <c r="H25" t="n">
        <v>2.1</v>
      </c>
      <c r="I25" t="n">
        <v>14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418.41</v>
      </c>
      <c r="Q25" t="n">
        <v>444.55</v>
      </c>
      <c r="R25" t="n">
        <v>71.97</v>
      </c>
      <c r="S25" t="n">
        <v>48.21</v>
      </c>
      <c r="T25" t="n">
        <v>5920.15</v>
      </c>
      <c r="U25" t="n">
        <v>0.67</v>
      </c>
      <c r="V25" t="n">
        <v>0.78</v>
      </c>
      <c r="W25" t="n">
        <v>0.18</v>
      </c>
      <c r="X25" t="n">
        <v>0.34</v>
      </c>
      <c r="Y25" t="n">
        <v>0.5</v>
      </c>
      <c r="Z25" t="n">
        <v>10</v>
      </c>
      <c r="AA25" t="n">
        <v>573.6774455626053</v>
      </c>
      <c r="AB25" t="n">
        <v>784.9307898814458</v>
      </c>
      <c r="AC25" t="n">
        <v>710.0180969524424</v>
      </c>
      <c r="AD25" t="n">
        <v>573677.4455626053</v>
      </c>
      <c r="AE25" t="n">
        <v>784930.7898814458</v>
      </c>
      <c r="AF25" t="n">
        <v>1.978296123720337e-06</v>
      </c>
      <c r="AG25" t="n">
        <v>22</v>
      </c>
      <c r="AH25" t="n">
        <v>710018.0969524424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2.6639</v>
      </c>
      <c r="E26" t="n">
        <v>37.54</v>
      </c>
      <c r="F26" t="n">
        <v>34.73</v>
      </c>
      <c r="G26" t="n">
        <v>160.27</v>
      </c>
      <c r="H26" t="n">
        <v>2.17</v>
      </c>
      <c r="I26" t="n">
        <v>13</v>
      </c>
      <c r="J26" t="n">
        <v>204.19</v>
      </c>
      <c r="K26" t="n">
        <v>51.39</v>
      </c>
      <c r="L26" t="n">
        <v>25</v>
      </c>
      <c r="M26" t="n">
        <v>11</v>
      </c>
      <c r="N26" t="n">
        <v>42.79</v>
      </c>
      <c r="O26" t="n">
        <v>25417.05</v>
      </c>
      <c r="P26" t="n">
        <v>415.96</v>
      </c>
      <c r="Q26" t="n">
        <v>444.55</v>
      </c>
      <c r="R26" t="n">
        <v>71.66</v>
      </c>
      <c r="S26" t="n">
        <v>48.21</v>
      </c>
      <c r="T26" t="n">
        <v>5771.79</v>
      </c>
      <c r="U26" t="n">
        <v>0.67</v>
      </c>
      <c r="V26" t="n">
        <v>0.78</v>
      </c>
      <c r="W26" t="n">
        <v>0.18</v>
      </c>
      <c r="X26" t="n">
        <v>0.34</v>
      </c>
      <c r="Y26" t="n">
        <v>0.5</v>
      </c>
      <c r="Z26" t="n">
        <v>10</v>
      </c>
      <c r="AA26" t="n">
        <v>571.009190622567</v>
      </c>
      <c r="AB26" t="n">
        <v>781.2799657573853</v>
      </c>
      <c r="AC26" t="n">
        <v>706.7157023588185</v>
      </c>
      <c r="AD26" t="n">
        <v>571009.190622567</v>
      </c>
      <c r="AE26" t="n">
        <v>781279.9657573852</v>
      </c>
      <c r="AF26" t="n">
        <v>1.980377679898766e-06</v>
      </c>
      <c r="AG26" t="n">
        <v>22</v>
      </c>
      <c r="AH26" t="n">
        <v>706715.7023588185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2.6635</v>
      </c>
      <c r="E27" t="n">
        <v>37.54</v>
      </c>
      <c r="F27" t="n">
        <v>34.73</v>
      </c>
      <c r="G27" t="n">
        <v>160.3</v>
      </c>
      <c r="H27" t="n">
        <v>2.24</v>
      </c>
      <c r="I27" t="n">
        <v>13</v>
      </c>
      <c r="J27" t="n">
        <v>205.77</v>
      </c>
      <c r="K27" t="n">
        <v>51.39</v>
      </c>
      <c r="L27" t="n">
        <v>26</v>
      </c>
      <c r="M27" t="n">
        <v>11</v>
      </c>
      <c r="N27" t="n">
        <v>43.38</v>
      </c>
      <c r="O27" t="n">
        <v>25612.75</v>
      </c>
      <c r="P27" t="n">
        <v>416</v>
      </c>
      <c r="Q27" t="n">
        <v>444.55</v>
      </c>
      <c r="R27" t="n">
        <v>71.92</v>
      </c>
      <c r="S27" t="n">
        <v>48.21</v>
      </c>
      <c r="T27" t="n">
        <v>5900.6</v>
      </c>
      <c r="U27" t="n">
        <v>0.67</v>
      </c>
      <c r="V27" t="n">
        <v>0.78</v>
      </c>
      <c r="W27" t="n">
        <v>0.18</v>
      </c>
      <c r="X27" t="n">
        <v>0.34</v>
      </c>
      <c r="Y27" t="n">
        <v>0.5</v>
      </c>
      <c r="Z27" t="n">
        <v>10</v>
      </c>
      <c r="AA27" t="n">
        <v>571.1085242874085</v>
      </c>
      <c r="AB27" t="n">
        <v>781.4158784599134</v>
      </c>
      <c r="AC27" t="n">
        <v>706.838643743772</v>
      </c>
      <c r="AD27" t="n">
        <v>571108.5242874085</v>
      </c>
      <c r="AE27" t="n">
        <v>781415.8784599134</v>
      </c>
      <c r="AF27" t="n">
        <v>1.98008031473042e-06</v>
      </c>
      <c r="AG27" t="n">
        <v>22</v>
      </c>
      <c r="AH27" t="n">
        <v>706838.6437437719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2.6692</v>
      </c>
      <c r="E28" t="n">
        <v>37.46</v>
      </c>
      <c r="F28" t="n">
        <v>34.69</v>
      </c>
      <c r="G28" t="n">
        <v>173.43</v>
      </c>
      <c r="H28" t="n">
        <v>2.31</v>
      </c>
      <c r="I28" t="n">
        <v>12</v>
      </c>
      <c r="J28" t="n">
        <v>207.37</v>
      </c>
      <c r="K28" t="n">
        <v>51.39</v>
      </c>
      <c r="L28" t="n">
        <v>27</v>
      </c>
      <c r="M28" t="n">
        <v>10</v>
      </c>
      <c r="N28" t="n">
        <v>43.97</v>
      </c>
      <c r="O28" t="n">
        <v>25809.25</v>
      </c>
      <c r="P28" t="n">
        <v>412.84</v>
      </c>
      <c r="Q28" t="n">
        <v>444.55</v>
      </c>
      <c r="R28" t="n">
        <v>70.31</v>
      </c>
      <c r="S28" t="n">
        <v>48.21</v>
      </c>
      <c r="T28" t="n">
        <v>5097.73</v>
      </c>
      <c r="U28" t="n">
        <v>0.6899999999999999</v>
      </c>
      <c r="V28" t="n">
        <v>0.79</v>
      </c>
      <c r="W28" t="n">
        <v>0.18</v>
      </c>
      <c r="X28" t="n">
        <v>0.3</v>
      </c>
      <c r="Y28" t="n">
        <v>0.5</v>
      </c>
      <c r="Z28" t="n">
        <v>10</v>
      </c>
      <c r="AA28" t="n">
        <v>567.3007756468113</v>
      </c>
      <c r="AB28" t="n">
        <v>776.2059487838345</v>
      </c>
      <c r="AC28" t="n">
        <v>702.1259424437957</v>
      </c>
      <c r="AD28" t="n">
        <v>567300.7756468114</v>
      </c>
      <c r="AE28" t="n">
        <v>776205.9487838345</v>
      </c>
      <c r="AF28" t="n">
        <v>1.984317768379364e-06</v>
      </c>
      <c r="AG28" t="n">
        <v>22</v>
      </c>
      <c r="AH28" t="n">
        <v>702125.9424437957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2.6676</v>
      </c>
      <c r="E29" t="n">
        <v>37.49</v>
      </c>
      <c r="F29" t="n">
        <v>34.71</v>
      </c>
      <c r="G29" t="n">
        <v>173.54</v>
      </c>
      <c r="H29" t="n">
        <v>2.38</v>
      </c>
      <c r="I29" t="n">
        <v>12</v>
      </c>
      <c r="J29" t="n">
        <v>208.97</v>
      </c>
      <c r="K29" t="n">
        <v>51.39</v>
      </c>
      <c r="L29" t="n">
        <v>28</v>
      </c>
      <c r="M29" t="n">
        <v>10</v>
      </c>
      <c r="N29" t="n">
        <v>44.57</v>
      </c>
      <c r="O29" t="n">
        <v>26006.56</v>
      </c>
      <c r="P29" t="n">
        <v>414.41</v>
      </c>
      <c r="Q29" t="n">
        <v>444.55</v>
      </c>
      <c r="R29" t="n">
        <v>71.01000000000001</v>
      </c>
      <c r="S29" t="n">
        <v>48.21</v>
      </c>
      <c r="T29" t="n">
        <v>5452.14</v>
      </c>
      <c r="U29" t="n">
        <v>0.68</v>
      </c>
      <c r="V29" t="n">
        <v>0.79</v>
      </c>
      <c r="W29" t="n">
        <v>0.19</v>
      </c>
      <c r="X29" t="n">
        <v>0.32</v>
      </c>
      <c r="Y29" t="n">
        <v>0.5</v>
      </c>
      <c r="Z29" t="n">
        <v>10</v>
      </c>
      <c r="AA29" t="n">
        <v>568.9977886055979</v>
      </c>
      <c r="AB29" t="n">
        <v>778.5278767809739</v>
      </c>
      <c r="AC29" t="n">
        <v>704.2262688917347</v>
      </c>
      <c r="AD29" t="n">
        <v>568997.7886055979</v>
      </c>
      <c r="AE29" t="n">
        <v>778527.8767809739</v>
      </c>
      <c r="AF29" t="n">
        <v>1.983128307705976e-06</v>
      </c>
      <c r="AG29" t="n">
        <v>22</v>
      </c>
      <c r="AH29" t="n">
        <v>704226.2688917347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2.6701</v>
      </c>
      <c r="E30" t="n">
        <v>37.45</v>
      </c>
      <c r="F30" t="n">
        <v>34.67</v>
      </c>
      <c r="G30" t="n">
        <v>173.37</v>
      </c>
      <c r="H30" t="n">
        <v>2.45</v>
      </c>
      <c r="I30" t="n">
        <v>12</v>
      </c>
      <c r="J30" t="n">
        <v>210.57</v>
      </c>
      <c r="K30" t="n">
        <v>51.39</v>
      </c>
      <c r="L30" t="n">
        <v>29</v>
      </c>
      <c r="M30" t="n">
        <v>10</v>
      </c>
      <c r="N30" t="n">
        <v>45.18</v>
      </c>
      <c r="O30" t="n">
        <v>26204.71</v>
      </c>
      <c r="P30" t="n">
        <v>413.67</v>
      </c>
      <c r="Q30" t="n">
        <v>444.55</v>
      </c>
      <c r="R30" t="n">
        <v>69.76000000000001</v>
      </c>
      <c r="S30" t="n">
        <v>48.21</v>
      </c>
      <c r="T30" t="n">
        <v>4826.44</v>
      </c>
      <c r="U30" t="n">
        <v>0.6899999999999999</v>
      </c>
      <c r="V30" t="n">
        <v>0.79</v>
      </c>
      <c r="W30" t="n">
        <v>0.19</v>
      </c>
      <c r="X30" t="n">
        <v>0.29</v>
      </c>
      <c r="Y30" t="n">
        <v>0.5</v>
      </c>
      <c r="Z30" t="n">
        <v>10</v>
      </c>
      <c r="AA30" t="n">
        <v>567.8883601553727</v>
      </c>
      <c r="AB30" t="n">
        <v>777.0099078308468</v>
      </c>
      <c r="AC30" t="n">
        <v>702.8531727677249</v>
      </c>
      <c r="AD30" t="n">
        <v>567888.3601553726</v>
      </c>
      <c r="AE30" t="n">
        <v>777009.9078308468</v>
      </c>
      <c r="AF30" t="n">
        <v>1.984986840008145e-06</v>
      </c>
      <c r="AG30" t="n">
        <v>22</v>
      </c>
      <c r="AH30" t="n">
        <v>702853.172767725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2.6728</v>
      </c>
      <c r="E31" t="n">
        <v>37.41</v>
      </c>
      <c r="F31" t="n">
        <v>34.67</v>
      </c>
      <c r="G31" t="n">
        <v>189.1</v>
      </c>
      <c r="H31" t="n">
        <v>2.51</v>
      </c>
      <c r="I31" t="n">
        <v>11</v>
      </c>
      <c r="J31" t="n">
        <v>212.19</v>
      </c>
      <c r="K31" t="n">
        <v>51.39</v>
      </c>
      <c r="L31" t="n">
        <v>30</v>
      </c>
      <c r="M31" t="n">
        <v>9</v>
      </c>
      <c r="N31" t="n">
        <v>45.79</v>
      </c>
      <c r="O31" t="n">
        <v>26403.69</v>
      </c>
      <c r="P31" t="n">
        <v>411.43</v>
      </c>
      <c r="Q31" t="n">
        <v>444.55</v>
      </c>
      <c r="R31" t="n">
        <v>69.83</v>
      </c>
      <c r="S31" t="n">
        <v>48.21</v>
      </c>
      <c r="T31" t="n">
        <v>4865.84</v>
      </c>
      <c r="U31" t="n">
        <v>0.6899999999999999</v>
      </c>
      <c r="V31" t="n">
        <v>0.79</v>
      </c>
      <c r="W31" t="n">
        <v>0.18</v>
      </c>
      <c r="X31" t="n">
        <v>0.28</v>
      </c>
      <c r="Y31" t="n">
        <v>0.5</v>
      </c>
      <c r="Z31" t="n">
        <v>10</v>
      </c>
      <c r="AA31" t="n">
        <v>565.4406672774162</v>
      </c>
      <c r="AB31" t="n">
        <v>773.6608664506382</v>
      </c>
      <c r="AC31" t="n">
        <v>699.8237591964344</v>
      </c>
      <c r="AD31" t="n">
        <v>565440.6672774162</v>
      </c>
      <c r="AE31" t="n">
        <v>773660.8664506382</v>
      </c>
      <c r="AF31" t="n">
        <v>1.986994054894487e-06</v>
      </c>
      <c r="AG31" t="n">
        <v>22</v>
      </c>
      <c r="AH31" t="n">
        <v>699823.7591964344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2.6723</v>
      </c>
      <c r="E32" t="n">
        <v>37.42</v>
      </c>
      <c r="F32" t="n">
        <v>34.68</v>
      </c>
      <c r="G32" t="n">
        <v>189.14</v>
      </c>
      <c r="H32" t="n">
        <v>2.58</v>
      </c>
      <c r="I32" t="n">
        <v>11</v>
      </c>
      <c r="J32" t="n">
        <v>213.81</v>
      </c>
      <c r="K32" t="n">
        <v>51.39</v>
      </c>
      <c r="L32" t="n">
        <v>31</v>
      </c>
      <c r="M32" t="n">
        <v>9</v>
      </c>
      <c r="N32" t="n">
        <v>46.41</v>
      </c>
      <c r="O32" t="n">
        <v>26603.52</v>
      </c>
      <c r="P32" t="n">
        <v>412.12</v>
      </c>
      <c r="Q32" t="n">
        <v>444.55</v>
      </c>
      <c r="R32" t="n">
        <v>70.01000000000001</v>
      </c>
      <c r="S32" t="n">
        <v>48.21</v>
      </c>
      <c r="T32" t="n">
        <v>4956.31</v>
      </c>
      <c r="U32" t="n">
        <v>0.6899999999999999</v>
      </c>
      <c r="V32" t="n">
        <v>0.79</v>
      </c>
      <c r="W32" t="n">
        <v>0.18</v>
      </c>
      <c r="X32" t="n">
        <v>0.29</v>
      </c>
      <c r="Y32" t="n">
        <v>0.5</v>
      </c>
      <c r="Z32" t="n">
        <v>10</v>
      </c>
      <c r="AA32" t="n">
        <v>566.15466451056</v>
      </c>
      <c r="AB32" t="n">
        <v>774.6377889643605</v>
      </c>
      <c r="AC32" t="n">
        <v>700.7074455965661</v>
      </c>
      <c r="AD32" t="n">
        <v>566154.66451056</v>
      </c>
      <c r="AE32" t="n">
        <v>774637.7889643605</v>
      </c>
      <c r="AF32" t="n">
        <v>1.986622348434053e-06</v>
      </c>
      <c r="AG32" t="n">
        <v>22</v>
      </c>
      <c r="AH32" t="n">
        <v>700707.4455965661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2.6725</v>
      </c>
      <c r="E33" t="n">
        <v>37.42</v>
      </c>
      <c r="F33" t="n">
        <v>34.67</v>
      </c>
      <c r="G33" t="n">
        <v>189.13</v>
      </c>
      <c r="H33" t="n">
        <v>2.64</v>
      </c>
      <c r="I33" t="n">
        <v>11</v>
      </c>
      <c r="J33" t="n">
        <v>215.43</v>
      </c>
      <c r="K33" t="n">
        <v>51.39</v>
      </c>
      <c r="L33" t="n">
        <v>32</v>
      </c>
      <c r="M33" t="n">
        <v>9</v>
      </c>
      <c r="N33" t="n">
        <v>47.04</v>
      </c>
      <c r="O33" t="n">
        <v>26804.21</v>
      </c>
      <c r="P33" t="n">
        <v>410.37</v>
      </c>
      <c r="Q33" t="n">
        <v>444.55</v>
      </c>
      <c r="R33" t="n">
        <v>69.95999999999999</v>
      </c>
      <c r="S33" t="n">
        <v>48.21</v>
      </c>
      <c r="T33" t="n">
        <v>4931.12</v>
      </c>
      <c r="U33" t="n">
        <v>0.6899999999999999</v>
      </c>
      <c r="V33" t="n">
        <v>0.79</v>
      </c>
      <c r="W33" t="n">
        <v>0.18</v>
      </c>
      <c r="X33" t="n">
        <v>0.29</v>
      </c>
      <c r="Y33" t="n">
        <v>0.5</v>
      </c>
      <c r="Z33" t="n">
        <v>10</v>
      </c>
      <c r="AA33" t="n">
        <v>564.5278269633153</v>
      </c>
      <c r="AB33" t="n">
        <v>772.4118780612127</v>
      </c>
      <c r="AC33" t="n">
        <v>698.6939725059295</v>
      </c>
      <c r="AD33" t="n">
        <v>564527.8269633153</v>
      </c>
      <c r="AE33" t="n">
        <v>772411.8780612127</v>
      </c>
      <c r="AF33" t="n">
        <v>1.986771031018226e-06</v>
      </c>
      <c r="AG33" t="n">
        <v>22</v>
      </c>
      <c r="AH33" t="n">
        <v>698693.9725059295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2.6777</v>
      </c>
      <c r="E34" t="n">
        <v>37.35</v>
      </c>
      <c r="F34" t="n">
        <v>34.63</v>
      </c>
      <c r="G34" t="n">
        <v>207.8</v>
      </c>
      <c r="H34" t="n">
        <v>2.7</v>
      </c>
      <c r="I34" t="n">
        <v>10</v>
      </c>
      <c r="J34" t="n">
        <v>217.07</v>
      </c>
      <c r="K34" t="n">
        <v>51.39</v>
      </c>
      <c r="L34" t="n">
        <v>33</v>
      </c>
      <c r="M34" t="n">
        <v>8</v>
      </c>
      <c r="N34" t="n">
        <v>47.68</v>
      </c>
      <c r="O34" t="n">
        <v>27005.77</v>
      </c>
      <c r="P34" t="n">
        <v>409.5</v>
      </c>
      <c r="Q34" t="n">
        <v>444.55</v>
      </c>
      <c r="R34" t="n">
        <v>68.72</v>
      </c>
      <c r="S34" t="n">
        <v>48.21</v>
      </c>
      <c r="T34" t="n">
        <v>4313.25</v>
      </c>
      <c r="U34" t="n">
        <v>0.7</v>
      </c>
      <c r="V34" t="n">
        <v>0.79</v>
      </c>
      <c r="W34" t="n">
        <v>0.18</v>
      </c>
      <c r="X34" t="n">
        <v>0.25</v>
      </c>
      <c r="Y34" t="n">
        <v>0.5</v>
      </c>
      <c r="Z34" t="n">
        <v>10</v>
      </c>
      <c r="AA34" t="n">
        <v>562.8917653157285</v>
      </c>
      <c r="AB34" t="n">
        <v>770.1733463370388</v>
      </c>
      <c r="AC34" t="n">
        <v>696.6690831077115</v>
      </c>
      <c r="AD34" t="n">
        <v>562891.7653157285</v>
      </c>
      <c r="AE34" t="n">
        <v>770173.3463370388</v>
      </c>
      <c r="AF34" t="n">
        <v>1.990636778206737e-06</v>
      </c>
      <c r="AG34" t="n">
        <v>22</v>
      </c>
      <c r="AH34" t="n">
        <v>696669.0831077115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2.6772</v>
      </c>
      <c r="E35" t="n">
        <v>37.35</v>
      </c>
      <c r="F35" t="n">
        <v>34.64</v>
      </c>
      <c r="G35" t="n">
        <v>207.85</v>
      </c>
      <c r="H35" t="n">
        <v>2.76</v>
      </c>
      <c r="I35" t="n">
        <v>10</v>
      </c>
      <c r="J35" t="n">
        <v>218.71</v>
      </c>
      <c r="K35" t="n">
        <v>51.39</v>
      </c>
      <c r="L35" t="n">
        <v>34</v>
      </c>
      <c r="M35" t="n">
        <v>8</v>
      </c>
      <c r="N35" t="n">
        <v>48.32</v>
      </c>
      <c r="O35" t="n">
        <v>27208.22</v>
      </c>
      <c r="P35" t="n">
        <v>411.21</v>
      </c>
      <c r="Q35" t="n">
        <v>444.55</v>
      </c>
      <c r="R35" t="n">
        <v>68.84999999999999</v>
      </c>
      <c r="S35" t="n">
        <v>48.21</v>
      </c>
      <c r="T35" t="n">
        <v>4382.11</v>
      </c>
      <c r="U35" t="n">
        <v>0.7</v>
      </c>
      <c r="V35" t="n">
        <v>0.79</v>
      </c>
      <c r="W35" t="n">
        <v>0.18</v>
      </c>
      <c r="X35" t="n">
        <v>0.25</v>
      </c>
      <c r="Y35" t="n">
        <v>0.5</v>
      </c>
      <c r="Z35" t="n">
        <v>10</v>
      </c>
      <c r="AA35" t="n">
        <v>564.5254727608839</v>
      </c>
      <c r="AB35" t="n">
        <v>772.408656937586</v>
      </c>
      <c r="AC35" t="n">
        <v>698.6910588018209</v>
      </c>
      <c r="AD35" t="n">
        <v>564525.4727608839</v>
      </c>
      <c r="AE35" t="n">
        <v>772408.656937586</v>
      </c>
      <c r="AF35" t="n">
        <v>1.990265071746304e-06</v>
      </c>
      <c r="AG35" t="n">
        <v>22</v>
      </c>
      <c r="AH35" t="n">
        <v>698691.0588018209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2.679</v>
      </c>
      <c r="E36" t="n">
        <v>37.33</v>
      </c>
      <c r="F36" t="n">
        <v>34.62</v>
      </c>
      <c r="G36" t="n">
        <v>207.69</v>
      </c>
      <c r="H36" t="n">
        <v>2.82</v>
      </c>
      <c r="I36" t="n">
        <v>10</v>
      </c>
      <c r="J36" t="n">
        <v>220.36</v>
      </c>
      <c r="K36" t="n">
        <v>51.39</v>
      </c>
      <c r="L36" t="n">
        <v>35</v>
      </c>
      <c r="M36" t="n">
        <v>8</v>
      </c>
      <c r="N36" t="n">
        <v>48.97</v>
      </c>
      <c r="O36" t="n">
        <v>27411.55</v>
      </c>
      <c r="P36" t="n">
        <v>408.7</v>
      </c>
      <c r="Q36" t="n">
        <v>444.55</v>
      </c>
      <c r="R36" t="n">
        <v>68.15000000000001</v>
      </c>
      <c r="S36" t="n">
        <v>48.21</v>
      </c>
      <c r="T36" t="n">
        <v>4030.68</v>
      </c>
      <c r="U36" t="n">
        <v>0.71</v>
      </c>
      <c r="V36" t="n">
        <v>0.79</v>
      </c>
      <c r="W36" t="n">
        <v>0.17</v>
      </c>
      <c r="X36" t="n">
        <v>0.23</v>
      </c>
      <c r="Y36" t="n">
        <v>0.5</v>
      </c>
      <c r="Z36" t="n">
        <v>10</v>
      </c>
      <c r="AA36" t="n">
        <v>561.9578510585156</v>
      </c>
      <c r="AB36" t="n">
        <v>768.895523648931</v>
      </c>
      <c r="AC36" t="n">
        <v>695.5132140235214</v>
      </c>
      <c r="AD36" t="n">
        <v>561957.8510585156</v>
      </c>
      <c r="AE36" t="n">
        <v>768895.5236489309</v>
      </c>
      <c r="AF36" t="n">
        <v>1.991603215003865e-06</v>
      </c>
      <c r="AG36" t="n">
        <v>22</v>
      </c>
      <c r="AH36" t="n">
        <v>695513.2140235214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2.6764</v>
      </c>
      <c r="E37" t="n">
        <v>37.36</v>
      </c>
      <c r="F37" t="n">
        <v>34.65</v>
      </c>
      <c r="G37" t="n">
        <v>207.91</v>
      </c>
      <c r="H37" t="n">
        <v>2.88</v>
      </c>
      <c r="I37" t="n">
        <v>10</v>
      </c>
      <c r="J37" t="n">
        <v>222.01</v>
      </c>
      <c r="K37" t="n">
        <v>51.39</v>
      </c>
      <c r="L37" t="n">
        <v>36</v>
      </c>
      <c r="M37" t="n">
        <v>8</v>
      </c>
      <c r="N37" t="n">
        <v>49.62</v>
      </c>
      <c r="O37" t="n">
        <v>27615.8</v>
      </c>
      <c r="P37" t="n">
        <v>405.42</v>
      </c>
      <c r="Q37" t="n">
        <v>444.55</v>
      </c>
      <c r="R37" t="n">
        <v>69.27</v>
      </c>
      <c r="S37" t="n">
        <v>48.21</v>
      </c>
      <c r="T37" t="n">
        <v>4592.05</v>
      </c>
      <c r="U37" t="n">
        <v>0.7</v>
      </c>
      <c r="V37" t="n">
        <v>0.79</v>
      </c>
      <c r="W37" t="n">
        <v>0.18</v>
      </c>
      <c r="X37" t="n">
        <v>0.27</v>
      </c>
      <c r="Y37" t="n">
        <v>0.5</v>
      </c>
      <c r="Z37" t="n">
        <v>10</v>
      </c>
      <c r="AA37" t="n">
        <v>559.4285677337361</v>
      </c>
      <c r="AB37" t="n">
        <v>765.4348466198627</v>
      </c>
      <c r="AC37" t="n">
        <v>692.3828191530165</v>
      </c>
      <c r="AD37" t="n">
        <v>559428.5677337361</v>
      </c>
      <c r="AE37" t="n">
        <v>765434.8466198627</v>
      </c>
      <c r="AF37" t="n">
        <v>1.98967034140961e-06</v>
      </c>
      <c r="AG37" t="n">
        <v>22</v>
      </c>
      <c r="AH37" t="n">
        <v>692382.8191530165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2.6816</v>
      </c>
      <c r="E38" t="n">
        <v>37.29</v>
      </c>
      <c r="F38" t="n">
        <v>34.61</v>
      </c>
      <c r="G38" t="n">
        <v>230.76</v>
      </c>
      <c r="H38" t="n">
        <v>2.94</v>
      </c>
      <c r="I38" t="n">
        <v>9</v>
      </c>
      <c r="J38" t="n">
        <v>223.68</v>
      </c>
      <c r="K38" t="n">
        <v>51.39</v>
      </c>
      <c r="L38" t="n">
        <v>37</v>
      </c>
      <c r="M38" t="n">
        <v>7</v>
      </c>
      <c r="N38" t="n">
        <v>50.29</v>
      </c>
      <c r="O38" t="n">
        <v>27821.09</v>
      </c>
      <c r="P38" t="n">
        <v>405.12</v>
      </c>
      <c r="Q38" t="n">
        <v>444.55</v>
      </c>
      <c r="R38" t="n">
        <v>68.09999999999999</v>
      </c>
      <c r="S38" t="n">
        <v>48.21</v>
      </c>
      <c r="T38" t="n">
        <v>4012</v>
      </c>
      <c r="U38" t="n">
        <v>0.71</v>
      </c>
      <c r="V38" t="n">
        <v>0.79</v>
      </c>
      <c r="W38" t="n">
        <v>0.18</v>
      </c>
      <c r="X38" t="n">
        <v>0.23</v>
      </c>
      <c r="Y38" t="n">
        <v>0.5</v>
      </c>
      <c r="Z38" t="n">
        <v>10</v>
      </c>
      <c r="AA38" t="n">
        <v>558.3188807475636</v>
      </c>
      <c r="AB38" t="n">
        <v>763.9165239294467</v>
      </c>
      <c r="AC38" t="n">
        <v>691.0094030491948</v>
      </c>
      <c r="AD38" t="n">
        <v>558318.8807475637</v>
      </c>
      <c r="AE38" t="n">
        <v>763916.5239294467</v>
      </c>
      <c r="AF38" t="n">
        <v>1.99353608859812e-06</v>
      </c>
      <c r="AG38" t="n">
        <v>22</v>
      </c>
      <c r="AH38" t="n">
        <v>691009.4030491948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2.6816</v>
      </c>
      <c r="E39" t="n">
        <v>37.29</v>
      </c>
      <c r="F39" t="n">
        <v>34.61</v>
      </c>
      <c r="G39" t="n">
        <v>230.76</v>
      </c>
      <c r="H39" t="n">
        <v>3</v>
      </c>
      <c r="I39" t="n">
        <v>9</v>
      </c>
      <c r="J39" t="n">
        <v>225.35</v>
      </c>
      <c r="K39" t="n">
        <v>51.39</v>
      </c>
      <c r="L39" t="n">
        <v>38</v>
      </c>
      <c r="M39" t="n">
        <v>7</v>
      </c>
      <c r="N39" t="n">
        <v>50.96</v>
      </c>
      <c r="O39" t="n">
        <v>28027.19</v>
      </c>
      <c r="P39" t="n">
        <v>406.71</v>
      </c>
      <c r="Q39" t="n">
        <v>444.55</v>
      </c>
      <c r="R39" t="n">
        <v>67.98</v>
      </c>
      <c r="S39" t="n">
        <v>48.21</v>
      </c>
      <c r="T39" t="n">
        <v>3948.52</v>
      </c>
      <c r="U39" t="n">
        <v>0.71</v>
      </c>
      <c r="V39" t="n">
        <v>0.79</v>
      </c>
      <c r="W39" t="n">
        <v>0.18</v>
      </c>
      <c r="X39" t="n">
        <v>0.23</v>
      </c>
      <c r="Y39" t="n">
        <v>0.5</v>
      </c>
      <c r="Z39" t="n">
        <v>10</v>
      </c>
      <c r="AA39" t="n">
        <v>559.7529688742981</v>
      </c>
      <c r="AB39" t="n">
        <v>765.8787065719476</v>
      </c>
      <c r="AC39" t="n">
        <v>692.784317734236</v>
      </c>
      <c r="AD39" t="n">
        <v>559752.968874298</v>
      </c>
      <c r="AE39" t="n">
        <v>765878.7065719477</v>
      </c>
      <c r="AF39" t="n">
        <v>1.99353608859812e-06</v>
      </c>
      <c r="AG39" t="n">
        <v>22</v>
      </c>
      <c r="AH39" t="n">
        <v>692784.317734236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2.6816</v>
      </c>
      <c r="E40" t="n">
        <v>37.29</v>
      </c>
      <c r="F40" t="n">
        <v>34.61</v>
      </c>
      <c r="G40" t="n">
        <v>230.76</v>
      </c>
      <c r="H40" t="n">
        <v>3.05</v>
      </c>
      <c r="I40" t="n">
        <v>9</v>
      </c>
      <c r="J40" t="n">
        <v>227.03</v>
      </c>
      <c r="K40" t="n">
        <v>51.39</v>
      </c>
      <c r="L40" t="n">
        <v>39</v>
      </c>
      <c r="M40" t="n">
        <v>7</v>
      </c>
      <c r="N40" t="n">
        <v>51.64</v>
      </c>
      <c r="O40" t="n">
        <v>28234.24</v>
      </c>
      <c r="P40" t="n">
        <v>407.62</v>
      </c>
      <c r="Q40" t="n">
        <v>444.55</v>
      </c>
      <c r="R40" t="n">
        <v>68.04000000000001</v>
      </c>
      <c r="S40" t="n">
        <v>48.21</v>
      </c>
      <c r="T40" t="n">
        <v>3980.06</v>
      </c>
      <c r="U40" t="n">
        <v>0.71</v>
      </c>
      <c r="V40" t="n">
        <v>0.79</v>
      </c>
      <c r="W40" t="n">
        <v>0.18</v>
      </c>
      <c r="X40" t="n">
        <v>0.23</v>
      </c>
      <c r="Y40" t="n">
        <v>0.5</v>
      </c>
      <c r="Z40" t="n">
        <v>10</v>
      </c>
      <c r="AA40" t="n">
        <v>560.5737362927433</v>
      </c>
      <c r="AB40" t="n">
        <v>767.0017167635676</v>
      </c>
      <c r="AC40" t="n">
        <v>693.8001494093224</v>
      </c>
      <c r="AD40" t="n">
        <v>560573.7362927434</v>
      </c>
      <c r="AE40" t="n">
        <v>767001.7167635676</v>
      </c>
      <c r="AF40" t="n">
        <v>1.99353608859812e-06</v>
      </c>
      <c r="AG40" t="n">
        <v>22</v>
      </c>
      <c r="AH40" t="n">
        <v>693800.1494093224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2.6844</v>
      </c>
      <c r="E41" t="n">
        <v>37.25</v>
      </c>
      <c r="F41" t="n">
        <v>34.58</v>
      </c>
      <c r="G41" t="n">
        <v>230.5</v>
      </c>
      <c r="H41" t="n">
        <v>3.11</v>
      </c>
      <c r="I41" t="n">
        <v>9</v>
      </c>
      <c r="J41" t="n">
        <v>228.71</v>
      </c>
      <c r="K41" t="n">
        <v>51.39</v>
      </c>
      <c r="L41" t="n">
        <v>40</v>
      </c>
      <c r="M41" t="n">
        <v>7</v>
      </c>
      <c r="N41" t="n">
        <v>52.32</v>
      </c>
      <c r="O41" t="n">
        <v>28442.24</v>
      </c>
      <c r="P41" t="n">
        <v>405.23</v>
      </c>
      <c r="Q41" t="n">
        <v>444.55</v>
      </c>
      <c r="R41" t="n">
        <v>66.63</v>
      </c>
      <c r="S41" t="n">
        <v>48.21</v>
      </c>
      <c r="T41" t="n">
        <v>3274.15</v>
      </c>
      <c r="U41" t="n">
        <v>0.72</v>
      </c>
      <c r="V41" t="n">
        <v>0.79</v>
      </c>
      <c r="W41" t="n">
        <v>0.18</v>
      </c>
      <c r="X41" t="n">
        <v>0.19</v>
      </c>
      <c r="Y41" t="n">
        <v>0.5</v>
      </c>
      <c r="Z41" t="n">
        <v>10</v>
      </c>
      <c r="AA41" t="n">
        <v>557.9576617315186</v>
      </c>
      <c r="AB41" t="n">
        <v>763.4222881358357</v>
      </c>
      <c r="AC41" t="n">
        <v>690.5623364260617</v>
      </c>
      <c r="AD41" t="n">
        <v>557957.6617315186</v>
      </c>
      <c r="AE41" t="n">
        <v>763422.2881358358</v>
      </c>
      <c r="AF41" t="n">
        <v>1.995617644776549e-06</v>
      </c>
      <c r="AG41" t="n">
        <v>22</v>
      </c>
      <c r="AH41" t="n">
        <v>690562.3364260617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2.3509</v>
      </c>
      <c r="E2" t="n">
        <v>42.54</v>
      </c>
      <c r="F2" t="n">
        <v>38.87</v>
      </c>
      <c r="G2" t="n">
        <v>14.85</v>
      </c>
      <c r="H2" t="n">
        <v>0.34</v>
      </c>
      <c r="I2" t="n">
        <v>157</v>
      </c>
      <c r="J2" t="n">
        <v>51.33</v>
      </c>
      <c r="K2" t="n">
        <v>24.83</v>
      </c>
      <c r="L2" t="n">
        <v>1</v>
      </c>
      <c r="M2" t="n">
        <v>155</v>
      </c>
      <c r="N2" t="n">
        <v>5.51</v>
      </c>
      <c r="O2" t="n">
        <v>6564.78</v>
      </c>
      <c r="P2" t="n">
        <v>216.4</v>
      </c>
      <c r="Q2" t="n">
        <v>444.6</v>
      </c>
      <c r="R2" t="n">
        <v>206.88</v>
      </c>
      <c r="S2" t="n">
        <v>48.21</v>
      </c>
      <c r="T2" t="n">
        <v>72661.39</v>
      </c>
      <c r="U2" t="n">
        <v>0.23</v>
      </c>
      <c r="V2" t="n">
        <v>0.7</v>
      </c>
      <c r="W2" t="n">
        <v>0.41</v>
      </c>
      <c r="X2" t="n">
        <v>4.48</v>
      </c>
      <c r="Y2" t="n">
        <v>0.5</v>
      </c>
      <c r="Z2" t="n">
        <v>10</v>
      </c>
      <c r="AA2" t="n">
        <v>417.4598058028218</v>
      </c>
      <c r="AB2" t="n">
        <v>571.1869233262453</v>
      </c>
      <c r="AC2" t="n">
        <v>516.6736450298695</v>
      </c>
      <c r="AD2" t="n">
        <v>417459.8058028218</v>
      </c>
      <c r="AE2" t="n">
        <v>571186.9233262453</v>
      </c>
      <c r="AF2" t="n">
        <v>1.856613741538882e-06</v>
      </c>
      <c r="AG2" t="n">
        <v>25</v>
      </c>
      <c r="AH2" t="n">
        <v>516673.6450298695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2.5619</v>
      </c>
      <c r="E3" t="n">
        <v>39.03</v>
      </c>
      <c r="F3" t="n">
        <v>36.41</v>
      </c>
      <c r="G3" t="n">
        <v>30.34</v>
      </c>
      <c r="H3" t="n">
        <v>0.66</v>
      </c>
      <c r="I3" t="n">
        <v>72</v>
      </c>
      <c r="J3" t="n">
        <v>52.47</v>
      </c>
      <c r="K3" t="n">
        <v>24.83</v>
      </c>
      <c r="L3" t="n">
        <v>2</v>
      </c>
      <c r="M3" t="n">
        <v>70</v>
      </c>
      <c r="N3" t="n">
        <v>5.64</v>
      </c>
      <c r="O3" t="n">
        <v>6705.1</v>
      </c>
      <c r="P3" t="n">
        <v>196.53</v>
      </c>
      <c r="Q3" t="n">
        <v>444.55</v>
      </c>
      <c r="R3" t="n">
        <v>126.38</v>
      </c>
      <c r="S3" t="n">
        <v>48.21</v>
      </c>
      <c r="T3" t="n">
        <v>32837.41</v>
      </c>
      <c r="U3" t="n">
        <v>0.38</v>
      </c>
      <c r="V3" t="n">
        <v>0.75</v>
      </c>
      <c r="W3" t="n">
        <v>0.28</v>
      </c>
      <c r="X3" t="n">
        <v>2.02</v>
      </c>
      <c r="Y3" t="n">
        <v>0.5</v>
      </c>
      <c r="Z3" t="n">
        <v>10</v>
      </c>
      <c r="AA3" t="n">
        <v>363.1036184509537</v>
      </c>
      <c r="AB3" t="n">
        <v>496.8143897656777</v>
      </c>
      <c r="AC3" t="n">
        <v>449.3991216898161</v>
      </c>
      <c r="AD3" t="n">
        <v>363103.6184509537</v>
      </c>
      <c r="AE3" t="n">
        <v>496814.3897656777</v>
      </c>
      <c r="AF3" t="n">
        <v>2.023250135883475e-06</v>
      </c>
      <c r="AG3" t="n">
        <v>23</v>
      </c>
      <c r="AH3" t="n">
        <v>449399.1216898161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2.6308</v>
      </c>
      <c r="E4" t="n">
        <v>38.01</v>
      </c>
      <c r="F4" t="n">
        <v>35.7</v>
      </c>
      <c r="G4" t="n">
        <v>46.57</v>
      </c>
      <c r="H4" t="n">
        <v>0.97</v>
      </c>
      <c r="I4" t="n">
        <v>46</v>
      </c>
      <c r="J4" t="n">
        <v>53.61</v>
      </c>
      <c r="K4" t="n">
        <v>24.83</v>
      </c>
      <c r="L4" t="n">
        <v>3</v>
      </c>
      <c r="M4" t="n">
        <v>44</v>
      </c>
      <c r="N4" t="n">
        <v>5.78</v>
      </c>
      <c r="O4" t="n">
        <v>6845.59</v>
      </c>
      <c r="P4" t="n">
        <v>185.81</v>
      </c>
      <c r="Q4" t="n">
        <v>444.55</v>
      </c>
      <c r="R4" t="n">
        <v>103.46</v>
      </c>
      <c r="S4" t="n">
        <v>48.21</v>
      </c>
      <c r="T4" t="n">
        <v>21505.59</v>
      </c>
      <c r="U4" t="n">
        <v>0.47</v>
      </c>
      <c r="V4" t="n">
        <v>0.76</v>
      </c>
      <c r="W4" t="n">
        <v>0.24</v>
      </c>
      <c r="X4" t="n">
        <v>1.31</v>
      </c>
      <c r="Y4" t="n">
        <v>0.5</v>
      </c>
      <c r="Z4" t="n">
        <v>10</v>
      </c>
      <c r="AA4" t="n">
        <v>340.6889322714575</v>
      </c>
      <c r="AB4" t="n">
        <v>466.1456272687274</v>
      </c>
      <c r="AC4" t="n">
        <v>421.6573428416962</v>
      </c>
      <c r="AD4" t="n">
        <v>340688.9322714575</v>
      </c>
      <c r="AE4" t="n">
        <v>466145.6272687273</v>
      </c>
      <c r="AF4" t="n">
        <v>2.077663631477514e-06</v>
      </c>
      <c r="AG4" t="n">
        <v>22</v>
      </c>
      <c r="AH4" t="n">
        <v>421657.3428416962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2.6695</v>
      </c>
      <c r="E5" t="n">
        <v>37.46</v>
      </c>
      <c r="F5" t="n">
        <v>35.31</v>
      </c>
      <c r="G5" t="n">
        <v>64.2</v>
      </c>
      <c r="H5" t="n">
        <v>1.27</v>
      </c>
      <c r="I5" t="n">
        <v>33</v>
      </c>
      <c r="J5" t="n">
        <v>54.75</v>
      </c>
      <c r="K5" t="n">
        <v>24.83</v>
      </c>
      <c r="L5" t="n">
        <v>4</v>
      </c>
      <c r="M5" t="n">
        <v>31</v>
      </c>
      <c r="N5" t="n">
        <v>5.92</v>
      </c>
      <c r="O5" t="n">
        <v>6986.39</v>
      </c>
      <c r="P5" t="n">
        <v>176.58</v>
      </c>
      <c r="Q5" t="n">
        <v>444.55</v>
      </c>
      <c r="R5" t="n">
        <v>90.69</v>
      </c>
      <c r="S5" t="n">
        <v>48.21</v>
      </c>
      <c r="T5" t="n">
        <v>15186.37</v>
      </c>
      <c r="U5" t="n">
        <v>0.53</v>
      </c>
      <c r="V5" t="n">
        <v>0.77</v>
      </c>
      <c r="W5" t="n">
        <v>0.22</v>
      </c>
      <c r="X5" t="n">
        <v>0.92</v>
      </c>
      <c r="Y5" t="n">
        <v>0.5</v>
      </c>
      <c r="Z5" t="n">
        <v>10</v>
      </c>
      <c r="AA5" t="n">
        <v>329.2350516749173</v>
      </c>
      <c r="AB5" t="n">
        <v>450.4739225269921</v>
      </c>
      <c r="AC5" t="n">
        <v>407.4813236051364</v>
      </c>
      <c r="AD5" t="n">
        <v>329235.0516749173</v>
      </c>
      <c r="AE5" t="n">
        <v>450473.9225269921</v>
      </c>
      <c r="AF5" t="n">
        <v>2.10822679953977e-06</v>
      </c>
      <c r="AG5" t="n">
        <v>22</v>
      </c>
      <c r="AH5" t="n">
        <v>407481.3236051364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2.6909</v>
      </c>
      <c r="E6" t="n">
        <v>37.16</v>
      </c>
      <c r="F6" t="n">
        <v>35.1</v>
      </c>
      <c r="G6" t="n">
        <v>80.98999999999999</v>
      </c>
      <c r="H6" t="n">
        <v>1.55</v>
      </c>
      <c r="I6" t="n">
        <v>26</v>
      </c>
      <c r="J6" t="n">
        <v>55.89</v>
      </c>
      <c r="K6" t="n">
        <v>24.83</v>
      </c>
      <c r="L6" t="n">
        <v>5</v>
      </c>
      <c r="M6" t="n">
        <v>20</v>
      </c>
      <c r="N6" t="n">
        <v>6.07</v>
      </c>
      <c r="O6" t="n">
        <v>7127.49</v>
      </c>
      <c r="P6" t="n">
        <v>168.49</v>
      </c>
      <c r="Q6" t="n">
        <v>444.56</v>
      </c>
      <c r="R6" t="n">
        <v>83.89</v>
      </c>
      <c r="S6" t="n">
        <v>48.21</v>
      </c>
      <c r="T6" t="n">
        <v>11820.88</v>
      </c>
      <c r="U6" t="n">
        <v>0.57</v>
      </c>
      <c r="V6" t="n">
        <v>0.78</v>
      </c>
      <c r="W6" t="n">
        <v>0.2</v>
      </c>
      <c r="X6" t="n">
        <v>0.71</v>
      </c>
      <c r="Y6" t="n">
        <v>0.5</v>
      </c>
      <c r="Z6" t="n">
        <v>10</v>
      </c>
      <c r="AA6" t="n">
        <v>320.3626553260199</v>
      </c>
      <c r="AB6" t="n">
        <v>438.3343184199289</v>
      </c>
      <c r="AC6" t="n">
        <v>396.50030627601</v>
      </c>
      <c r="AD6" t="n">
        <v>320362.6553260199</v>
      </c>
      <c r="AE6" t="n">
        <v>438334.318419929</v>
      </c>
      <c r="AF6" t="n">
        <v>2.125127362757657e-06</v>
      </c>
      <c r="AG6" t="n">
        <v>22</v>
      </c>
      <c r="AH6" t="n">
        <v>396500.30627601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2.6935</v>
      </c>
      <c r="E7" t="n">
        <v>37.13</v>
      </c>
      <c r="F7" t="n">
        <v>35.09</v>
      </c>
      <c r="G7" t="n">
        <v>87.70999999999999</v>
      </c>
      <c r="H7" t="n">
        <v>1.82</v>
      </c>
      <c r="I7" t="n">
        <v>24</v>
      </c>
      <c r="J7" t="n">
        <v>57.04</v>
      </c>
      <c r="K7" t="n">
        <v>24.83</v>
      </c>
      <c r="L7" t="n">
        <v>6</v>
      </c>
      <c r="M7" t="n">
        <v>1</v>
      </c>
      <c r="N7" t="n">
        <v>6.21</v>
      </c>
      <c r="O7" t="n">
        <v>7268.89</v>
      </c>
      <c r="P7" t="n">
        <v>168.22</v>
      </c>
      <c r="Q7" t="n">
        <v>444.59</v>
      </c>
      <c r="R7" t="n">
        <v>82.40000000000001</v>
      </c>
      <c r="S7" t="n">
        <v>48.21</v>
      </c>
      <c r="T7" t="n">
        <v>11086.48</v>
      </c>
      <c r="U7" t="n">
        <v>0.59</v>
      </c>
      <c r="V7" t="n">
        <v>0.78</v>
      </c>
      <c r="W7" t="n">
        <v>0.23</v>
      </c>
      <c r="X7" t="n">
        <v>0.7</v>
      </c>
      <c r="Y7" t="n">
        <v>0.5</v>
      </c>
      <c r="Z7" t="n">
        <v>10</v>
      </c>
      <c r="AA7" t="n">
        <v>319.9447852326342</v>
      </c>
      <c r="AB7" t="n">
        <v>437.7625701230311</v>
      </c>
      <c r="AC7" t="n">
        <v>395.9831248341143</v>
      </c>
      <c r="AD7" t="n">
        <v>319944.7852326342</v>
      </c>
      <c r="AE7" t="n">
        <v>437762.5701230312</v>
      </c>
      <c r="AF7" t="n">
        <v>2.127180702214036e-06</v>
      </c>
      <c r="AG7" t="n">
        <v>22</v>
      </c>
      <c r="AH7" t="n">
        <v>395983.1248341143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2.6943</v>
      </c>
      <c r="E8" t="n">
        <v>37.12</v>
      </c>
      <c r="F8" t="n">
        <v>35.07</v>
      </c>
      <c r="G8" t="n">
        <v>87.69</v>
      </c>
      <c r="H8" t="n">
        <v>2.09</v>
      </c>
      <c r="I8" t="n">
        <v>24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170.93</v>
      </c>
      <c r="Q8" t="n">
        <v>444.56</v>
      </c>
      <c r="R8" t="n">
        <v>81.98</v>
      </c>
      <c r="S8" t="n">
        <v>48.21</v>
      </c>
      <c r="T8" t="n">
        <v>10876.92</v>
      </c>
      <c r="U8" t="n">
        <v>0.59</v>
      </c>
      <c r="V8" t="n">
        <v>0.78</v>
      </c>
      <c r="W8" t="n">
        <v>0.23</v>
      </c>
      <c r="X8" t="n">
        <v>0.6899999999999999</v>
      </c>
      <c r="Y8" t="n">
        <v>0.5</v>
      </c>
      <c r="Z8" t="n">
        <v>10</v>
      </c>
      <c r="AA8" t="n">
        <v>322.3124283815645</v>
      </c>
      <c r="AB8" t="n">
        <v>441.0020839324415</v>
      </c>
      <c r="AC8" t="n">
        <v>398.9134639922406</v>
      </c>
      <c r="AD8" t="n">
        <v>322312.4283815644</v>
      </c>
      <c r="AE8" t="n">
        <v>441002.0839324414</v>
      </c>
      <c r="AF8" t="n">
        <v>2.127812498969845e-06</v>
      </c>
      <c r="AG8" t="n">
        <v>22</v>
      </c>
      <c r="AH8" t="n">
        <v>398913.4639922406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1.7675</v>
      </c>
      <c r="E2" t="n">
        <v>56.58</v>
      </c>
      <c r="F2" t="n">
        <v>44.79</v>
      </c>
      <c r="G2" t="n">
        <v>7.61</v>
      </c>
      <c r="H2" t="n">
        <v>0.13</v>
      </c>
      <c r="I2" t="n">
        <v>353</v>
      </c>
      <c r="J2" t="n">
        <v>133.21</v>
      </c>
      <c r="K2" t="n">
        <v>46.47</v>
      </c>
      <c r="L2" t="n">
        <v>1</v>
      </c>
      <c r="M2" t="n">
        <v>351</v>
      </c>
      <c r="N2" t="n">
        <v>20.75</v>
      </c>
      <c r="O2" t="n">
        <v>16663.42</v>
      </c>
      <c r="P2" t="n">
        <v>487.19</v>
      </c>
      <c r="Q2" t="n">
        <v>444.56</v>
      </c>
      <c r="R2" t="n">
        <v>400.26</v>
      </c>
      <c r="S2" t="n">
        <v>48.21</v>
      </c>
      <c r="T2" t="n">
        <v>168369.33</v>
      </c>
      <c r="U2" t="n">
        <v>0.12</v>
      </c>
      <c r="V2" t="n">
        <v>0.61</v>
      </c>
      <c r="W2" t="n">
        <v>0.73</v>
      </c>
      <c r="X2" t="n">
        <v>10.39</v>
      </c>
      <c r="Y2" t="n">
        <v>0.5</v>
      </c>
      <c r="Z2" t="n">
        <v>10</v>
      </c>
      <c r="AA2" t="n">
        <v>964.1424424599882</v>
      </c>
      <c r="AB2" t="n">
        <v>1319.182224736351</v>
      </c>
      <c r="AC2" t="n">
        <v>1193.281324691394</v>
      </c>
      <c r="AD2" t="n">
        <v>964142.4424599882</v>
      </c>
      <c r="AE2" t="n">
        <v>1319182.224736351</v>
      </c>
      <c r="AF2" t="n">
        <v>1.33211130606614e-06</v>
      </c>
      <c r="AG2" t="n">
        <v>33</v>
      </c>
      <c r="AH2" t="n">
        <v>1193281.324691394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2.2186</v>
      </c>
      <c r="E3" t="n">
        <v>45.07</v>
      </c>
      <c r="F3" t="n">
        <v>38.76</v>
      </c>
      <c r="G3" t="n">
        <v>15.3</v>
      </c>
      <c r="H3" t="n">
        <v>0.26</v>
      </c>
      <c r="I3" t="n">
        <v>152</v>
      </c>
      <c r="J3" t="n">
        <v>134.55</v>
      </c>
      <c r="K3" t="n">
        <v>46.47</v>
      </c>
      <c r="L3" t="n">
        <v>2</v>
      </c>
      <c r="M3" t="n">
        <v>150</v>
      </c>
      <c r="N3" t="n">
        <v>21.09</v>
      </c>
      <c r="O3" t="n">
        <v>16828.84</v>
      </c>
      <c r="P3" t="n">
        <v>419.25</v>
      </c>
      <c r="Q3" t="n">
        <v>444.58</v>
      </c>
      <c r="R3" t="n">
        <v>202.78</v>
      </c>
      <c r="S3" t="n">
        <v>48.21</v>
      </c>
      <c r="T3" t="n">
        <v>70633.12</v>
      </c>
      <c r="U3" t="n">
        <v>0.24</v>
      </c>
      <c r="V3" t="n">
        <v>0.7</v>
      </c>
      <c r="W3" t="n">
        <v>0.42</v>
      </c>
      <c r="X3" t="n">
        <v>4.37</v>
      </c>
      <c r="Y3" t="n">
        <v>0.5</v>
      </c>
      <c r="Z3" t="n">
        <v>10</v>
      </c>
      <c r="AA3" t="n">
        <v>691.2916459008105</v>
      </c>
      <c r="AB3" t="n">
        <v>945.8557275564918</v>
      </c>
      <c r="AC3" t="n">
        <v>855.5845844353507</v>
      </c>
      <c r="AD3" t="n">
        <v>691291.6459008105</v>
      </c>
      <c r="AE3" t="n">
        <v>945855.7275564919</v>
      </c>
      <c r="AF3" t="n">
        <v>1.672091736146161e-06</v>
      </c>
      <c r="AG3" t="n">
        <v>27</v>
      </c>
      <c r="AH3" t="n">
        <v>855584.5844353507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2.3833</v>
      </c>
      <c r="E4" t="n">
        <v>41.96</v>
      </c>
      <c r="F4" t="n">
        <v>37.14</v>
      </c>
      <c r="G4" t="n">
        <v>22.97</v>
      </c>
      <c r="H4" t="n">
        <v>0.39</v>
      </c>
      <c r="I4" t="n">
        <v>97</v>
      </c>
      <c r="J4" t="n">
        <v>135.9</v>
      </c>
      <c r="K4" t="n">
        <v>46.47</v>
      </c>
      <c r="L4" t="n">
        <v>3</v>
      </c>
      <c r="M4" t="n">
        <v>95</v>
      </c>
      <c r="N4" t="n">
        <v>21.43</v>
      </c>
      <c r="O4" t="n">
        <v>16994.64</v>
      </c>
      <c r="P4" t="n">
        <v>399.76</v>
      </c>
      <c r="Q4" t="n">
        <v>444.56</v>
      </c>
      <c r="R4" t="n">
        <v>150.33</v>
      </c>
      <c r="S4" t="n">
        <v>48.21</v>
      </c>
      <c r="T4" t="n">
        <v>44683.56</v>
      </c>
      <c r="U4" t="n">
        <v>0.32</v>
      </c>
      <c r="V4" t="n">
        <v>0.73</v>
      </c>
      <c r="W4" t="n">
        <v>0.32</v>
      </c>
      <c r="X4" t="n">
        <v>2.75</v>
      </c>
      <c r="Y4" t="n">
        <v>0.5</v>
      </c>
      <c r="Z4" t="n">
        <v>10</v>
      </c>
      <c r="AA4" t="n">
        <v>620.9743398760337</v>
      </c>
      <c r="AB4" t="n">
        <v>849.6444872727914</v>
      </c>
      <c r="AC4" t="n">
        <v>768.5556098910026</v>
      </c>
      <c r="AD4" t="n">
        <v>620974.3398760337</v>
      </c>
      <c r="AE4" t="n">
        <v>849644.4872727913</v>
      </c>
      <c r="AF4" t="n">
        <v>1.796221146108873e-06</v>
      </c>
      <c r="AG4" t="n">
        <v>25</v>
      </c>
      <c r="AH4" t="n">
        <v>768555.6098910026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2.4699</v>
      </c>
      <c r="E5" t="n">
        <v>40.49</v>
      </c>
      <c r="F5" t="n">
        <v>36.37</v>
      </c>
      <c r="G5" t="n">
        <v>30.74</v>
      </c>
      <c r="H5" t="n">
        <v>0.52</v>
      </c>
      <c r="I5" t="n">
        <v>71</v>
      </c>
      <c r="J5" t="n">
        <v>137.25</v>
      </c>
      <c r="K5" t="n">
        <v>46.47</v>
      </c>
      <c r="L5" t="n">
        <v>4</v>
      </c>
      <c r="M5" t="n">
        <v>69</v>
      </c>
      <c r="N5" t="n">
        <v>21.78</v>
      </c>
      <c r="O5" t="n">
        <v>17160.92</v>
      </c>
      <c r="P5" t="n">
        <v>389.75</v>
      </c>
      <c r="Q5" t="n">
        <v>444.55</v>
      </c>
      <c r="R5" t="n">
        <v>125.44</v>
      </c>
      <c r="S5" t="n">
        <v>48.21</v>
      </c>
      <c r="T5" t="n">
        <v>32368.49</v>
      </c>
      <c r="U5" t="n">
        <v>0.38</v>
      </c>
      <c r="V5" t="n">
        <v>0.75</v>
      </c>
      <c r="W5" t="n">
        <v>0.28</v>
      </c>
      <c r="X5" t="n">
        <v>1.99</v>
      </c>
      <c r="Y5" t="n">
        <v>0.5</v>
      </c>
      <c r="Z5" t="n">
        <v>10</v>
      </c>
      <c r="AA5" t="n">
        <v>587.7174330338049</v>
      </c>
      <c r="AB5" t="n">
        <v>804.140920140073</v>
      </c>
      <c r="AC5" t="n">
        <v>727.3948393407737</v>
      </c>
      <c r="AD5" t="n">
        <v>587717.4330338049</v>
      </c>
      <c r="AE5" t="n">
        <v>804140.9201400731</v>
      </c>
      <c r="AF5" t="n">
        <v>1.861488947582891e-06</v>
      </c>
      <c r="AG5" t="n">
        <v>24</v>
      </c>
      <c r="AH5" t="n">
        <v>727394.8393407738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2.5238</v>
      </c>
      <c r="E6" t="n">
        <v>39.62</v>
      </c>
      <c r="F6" t="n">
        <v>35.92</v>
      </c>
      <c r="G6" t="n">
        <v>38.48</v>
      </c>
      <c r="H6" t="n">
        <v>0.64</v>
      </c>
      <c r="I6" t="n">
        <v>56</v>
      </c>
      <c r="J6" t="n">
        <v>138.6</v>
      </c>
      <c r="K6" t="n">
        <v>46.47</v>
      </c>
      <c r="L6" t="n">
        <v>5</v>
      </c>
      <c r="M6" t="n">
        <v>54</v>
      </c>
      <c r="N6" t="n">
        <v>22.13</v>
      </c>
      <c r="O6" t="n">
        <v>17327.69</v>
      </c>
      <c r="P6" t="n">
        <v>383.28</v>
      </c>
      <c r="Q6" t="n">
        <v>444.55</v>
      </c>
      <c r="R6" t="n">
        <v>110.28</v>
      </c>
      <c r="S6" t="n">
        <v>48.21</v>
      </c>
      <c r="T6" t="n">
        <v>24864.48</v>
      </c>
      <c r="U6" t="n">
        <v>0.44</v>
      </c>
      <c r="V6" t="n">
        <v>0.76</v>
      </c>
      <c r="W6" t="n">
        <v>0.26</v>
      </c>
      <c r="X6" t="n">
        <v>1.53</v>
      </c>
      <c r="Y6" t="n">
        <v>0.5</v>
      </c>
      <c r="Z6" t="n">
        <v>10</v>
      </c>
      <c r="AA6" t="n">
        <v>565.1896495354448</v>
      </c>
      <c r="AB6" t="n">
        <v>773.3174129019517</v>
      </c>
      <c r="AC6" t="n">
        <v>699.5130843723945</v>
      </c>
      <c r="AD6" t="n">
        <v>565189.6495354448</v>
      </c>
      <c r="AE6" t="n">
        <v>773317.4129019517</v>
      </c>
      <c r="AF6" t="n">
        <v>1.902111747807482e-06</v>
      </c>
      <c r="AG6" t="n">
        <v>23</v>
      </c>
      <c r="AH6" t="n">
        <v>699513.0843723945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2.5499</v>
      </c>
      <c r="E7" t="n">
        <v>39.22</v>
      </c>
      <c r="F7" t="n">
        <v>35.76</v>
      </c>
      <c r="G7" t="n">
        <v>45.65</v>
      </c>
      <c r="H7" t="n">
        <v>0.76</v>
      </c>
      <c r="I7" t="n">
        <v>47</v>
      </c>
      <c r="J7" t="n">
        <v>139.95</v>
      </c>
      <c r="K7" t="n">
        <v>46.47</v>
      </c>
      <c r="L7" t="n">
        <v>6</v>
      </c>
      <c r="M7" t="n">
        <v>45</v>
      </c>
      <c r="N7" t="n">
        <v>22.49</v>
      </c>
      <c r="O7" t="n">
        <v>17494.97</v>
      </c>
      <c r="P7" t="n">
        <v>379.91</v>
      </c>
      <c r="Q7" t="n">
        <v>444.55</v>
      </c>
      <c r="R7" t="n">
        <v>105.48</v>
      </c>
      <c r="S7" t="n">
        <v>48.21</v>
      </c>
      <c r="T7" t="n">
        <v>22511.69</v>
      </c>
      <c r="U7" t="n">
        <v>0.46</v>
      </c>
      <c r="V7" t="n">
        <v>0.76</v>
      </c>
      <c r="W7" t="n">
        <v>0.24</v>
      </c>
      <c r="X7" t="n">
        <v>1.37</v>
      </c>
      <c r="Y7" t="n">
        <v>0.5</v>
      </c>
      <c r="Z7" t="n">
        <v>10</v>
      </c>
      <c r="AA7" t="n">
        <v>557.6321580547338</v>
      </c>
      <c r="AB7" t="n">
        <v>762.9769196450501</v>
      </c>
      <c r="AC7" t="n">
        <v>690.1594732789579</v>
      </c>
      <c r="AD7" t="n">
        <v>557632.1580547339</v>
      </c>
      <c r="AE7" t="n">
        <v>762976.9196450501</v>
      </c>
      <c r="AF7" t="n">
        <v>1.921782528621245e-06</v>
      </c>
      <c r="AG7" t="n">
        <v>23</v>
      </c>
      <c r="AH7" t="n">
        <v>690159.4732789579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2.5783</v>
      </c>
      <c r="E8" t="n">
        <v>38.78</v>
      </c>
      <c r="F8" t="n">
        <v>35.52</v>
      </c>
      <c r="G8" t="n">
        <v>53.27</v>
      </c>
      <c r="H8" t="n">
        <v>0.88</v>
      </c>
      <c r="I8" t="n">
        <v>40</v>
      </c>
      <c r="J8" t="n">
        <v>141.31</v>
      </c>
      <c r="K8" t="n">
        <v>46.47</v>
      </c>
      <c r="L8" t="n">
        <v>7</v>
      </c>
      <c r="M8" t="n">
        <v>38</v>
      </c>
      <c r="N8" t="n">
        <v>22.85</v>
      </c>
      <c r="O8" t="n">
        <v>17662.75</v>
      </c>
      <c r="P8" t="n">
        <v>375.75</v>
      </c>
      <c r="Q8" t="n">
        <v>444.55</v>
      </c>
      <c r="R8" t="n">
        <v>97.43000000000001</v>
      </c>
      <c r="S8" t="n">
        <v>48.21</v>
      </c>
      <c r="T8" t="n">
        <v>18520.45</v>
      </c>
      <c r="U8" t="n">
        <v>0.49</v>
      </c>
      <c r="V8" t="n">
        <v>0.77</v>
      </c>
      <c r="W8" t="n">
        <v>0.23</v>
      </c>
      <c r="X8" t="n">
        <v>1.13</v>
      </c>
      <c r="Y8" t="n">
        <v>0.5</v>
      </c>
      <c r="Z8" t="n">
        <v>10</v>
      </c>
      <c r="AA8" t="n">
        <v>549.0462756320532</v>
      </c>
      <c r="AB8" t="n">
        <v>751.229336531939</v>
      </c>
      <c r="AC8" t="n">
        <v>679.5330630103259</v>
      </c>
      <c r="AD8" t="n">
        <v>549046.2756320531</v>
      </c>
      <c r="AE8" t="n">
        <v>751229.336531939</v>
      </c>
      <c r="AF8" t="n">
        <v>1.943186749889861e-06</v>
      </c>
      <c r="AG8" t="n">
        <v>23</v>
      </c>
      <c r="AH8" t="n">
        <v>679533.0630103259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2.5987</v>
      </c>
      <c r="E9" t="n">
        <v>38.48</v>
      </c>
      <c r="F9" t="n">
        <v>35.35</v>
      </c>
      <c r="G9" t="n">
        <v>60.6</v>
      </c>
      <c r="H9" t="n">
        <v>0.99</v>
      </c>
      <c r="I9" t="n">
        <v>35</v>
      </c>
      <c r="J9" t="n">
        <v>142.68</v>
      </c>
      <c r="K9" t="n">
        <v>46.47</v>
      </c>
      <c r="L9" t="n">
        <v>8</v>
      </c>
      <c r="M9" t="n">
        <v>33</v>
      </c>
      <c r="N9" t="n">
        <v>23.21</v>
      </c>
      <c r="O9" t="n">
        <v>17831.04</v>
      </c>
      <c r="P9" t="n">
        <v>372.16</v>
      </c>
      <c r="Q9" t="n">
        <v>444.55</v>
      </c>
      <c r="R9" t="n">
        <v>91.7</v>
      </c>
      <c r="S9" t="n">
        <v>48.21</v>
      </c>
      <c r="T9" t="n">
        <v>15679.47</v>
      </c>
      <c r="U9" t="n">
        <v>0.53</v>
      </c>
      <c r="V9" t="n">
        <v>0.77</v>
      </c>
      <c r="W9" t="n">
        <v>0.22</v>
      </c>
      <c r="X9" t="n">
        <v>0.96</v>
      </c>
      <c r="Y9" t="n">
        <v>0.5</v>
      </c>
      <c r="Z9" t="n">
        <v>10</v>
      </c>
      <c r="AA9" t="n">
        <v>542.4372905162654</v>
      </c>
      <c r="AB9" t="n">
        <v>742.1866315286726</v>
      </c>
      <c r="AC9" t="n">
        <v>671.3533810810552</v>
      </c>
      <c r="AD9" t="n">
        <v>542437.2905162654</v>
      </c>
      <c r="AE9" t="n">
        <v>742186.6315286726</v>
      </c>
      <c r="AF9" t="n">
        <v>1.958561613054641e-06</v>
      </c>
      <c r="AG9" t="n">
        <v>23</v>
      </c>
      <c r="AH9" t="n">
        <v>671353.3810810552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2.613</v>
      </c>
      <c r="E10" t="n">
        <v>38.27</v>
      </c>
      <c r="F10" t="n">
        <v>35.25</v>
      </c>
      <c r="G10" t="n">
        <v>68.22</v>
      </c>
      <c r="H10" t="n">
        <v>1.11</v>
      </c>
      <c r="I10" t="n">
        <v>31</v>
      </c>
      <c r="J10" t="n">
        <v>144.05</v>
      </c>
      <c r="K10" t="n">
        <v>46.47</v>
      </c>
      <c r="L10" t="n">
        <v>9</v>
      </c>
      <c r="M10" t="n">
        <v>29</v>
      </c>
      <c r="N10" t="n">
        <v>23.58</v>
      </c>
      <c r="O10" t="n">
        <v>17999.83</v>
      </c>
      <c r="P10" t="n">
        <v>369.35</v>
      </c>
      <c r="Q10" t="n">
        <v>444.55</v>
      </c>
      <c r="R10" t="n">
        <v>88.61</v>
      </c>
      <c r="S10" t="n">
        <v>48.21</v>
      </c>
      <c r="T10" t="n">
        <v>14153.32</v>
      </c>
      <c r="U10" t="n">
        <v>0.54</v>
      </c>
      <c r="V10" t="n">
        <v>0.77</v>
      </c>
      <c r="W10" t="n">
        <v>0.21</v>
      </c>
      <c r="X10" t="n">
        <v>0.86</v>
      </c>
      <c r="Y10" t="n">
        <v>0.5</v>
      </c>
      <c r="Z10" t="n">
        <v>10</v>
      </c>
      <c r="AA10" t="n">
        <v>537.6155523272416</v>
      </c>
      <c r="AB10" t="n">
        <v>735.5893166183746</v>
      </c>
      <c r="AC10" t="n">
        <v>665.3857046464061</v>
      </c>
      <c r="AD10" t="n">
        <v>537615.5523272416</v>
      </c>
      <c r="AE10" t="n">
        <v>735589.3166183745</v>
      </c>
      <c r="AF10" t="n">
        <v>1.969339090665247e-06</v>
      </c>
      <c r="AG10" t="n">
        <v>23</v>
      </c>
      <c r="AH10" t="n">
        <v>665385.7046464061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2.6259</v>
      </c>
      <c r="E11" t="n">
        <v>38.08</v>
      </c>
      <c r="F11" t="n">
        <v>35.14</v>
      </c>
      <c r="G11" t="n">
        <v>75.3</v>
      </c>
      <c r="H11" t="n">
        <v>1.22</v>
      </c>
      <c r="I11" t="n">
        <v>28</v>
      </c>
      <c r="J11" t="n">
        <v>145.42</v>
      </c>
      <c r="K11" t="n">
        <v>46.47</v>
      </c>
      <c r="L11" t="n">
        <v>10</v>
      </c>
      <c r="M11" t="n">
        <v>26</v>
      </c>
      <c r="N11" t="n">
        <v>23.95</v>
      </c>
      <c r="O11" t="n">
        <v>18169.15</v>
      </c>
      <c r="P11" t="n">
        <v>366.93</v>
      </c>
      <c r="Q11" t="n">
        <v>444.55</v>
      </c>
      <c r="R11" t="n">
        <v>85.02</v>
      </c>
      <c r="S11" t="n">
        <v>48.21</v>
      </c>
      <c r="T11" t="n">
        <v>12376.4</v>
      </c>
      <c r="U11" t="n">
        <v>0.57</v>
      </c>
      <c r="V11" t="n">
        <v>0.78</v>
      </c>
      <c r="W11" t="n">
        <v>0.21</v>
      </c>
      <c r="X11" t="n">
        <v>0.75</v>
      </c>
      <c r="Y11" t="n">
        <v>0.5</v>
      </c>
      <c r="Z11" t="n">
        <v>10</v>
      </c>
      <c r="AA11" t="n">
        <v>533.3950133371924</v>
      </c>
      <c r="AB11" t="n">
        <v>729.8145889751501</v>
      </c>
      <c r="AC11" t="n">
        <v>660.1621089045699</v>
      </c>
      <c r="AD11" t="n">
        <v>533395.0133371924</v>
      </c>
      <c r="AE11" t="n">
        <v>729814.58897515</v>
      </c>
      <c r="AF11" t="n">
        <v>1.979061430607682e-06</v>
      </c>
      <c r="AG11" t="n">
        <v>23</v>
      </c>
      <c r="AH11" t="n">
        <v>660162.1089045699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2.6346</v>
      </c>
      <c r="E12" t="n">
        <v>37.96</v>
      </c>
      <c r="F12" t="n">
        <v>35.1</v>
      </c>
      <c r="G12" t="n">
        <v>84.23</v>
      </c>
      <c r="H12" t="n">
        <v>1.33</v>
      </c>
      <c r="I12" t="n">
        <v>25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364.6</v>
      </c>
      <c r="Q12" t="n">
        <v>444.55</v>
      </c>
      <c r="R12" t="n">
        <v>83.83</v>
      </c>
      <c r="S12" t="n">
        <v>48.21</v>
      </c>
      <c r="T12" t="n">
        <v>11793.92</v>
      </c>
      <c r="U12" t="n">
        <v>0.58</v>
      </c>
      <c r="V12" t="n">
        <v>0.78</v>
      </c>
      <c r="W12" t="n">
        <v>0.2</v>
      </c>
      <c r="X12" t="n">
        <v>0.71</v>
      </c>
      <c r="Y12" t="n">
        <v>0.5</v>
      </c>
      <c r="Z12" t="n">
        <v>10</v>
      </c>
      <c r="AA12" t="n">
        <v>523.2139608034512</v>
      </c>
      <c r="AB12" t="n">
        <v>715.8844237421474</v>
      </c>
      <c r="AC12" t="n">
        <v>647.5614190902952</v>
      </c>
      <c r="AD12" t="n">
        <v>523213.9608034512</v>
      </c>
      <c r="AE12" t="n">
        <v>715884.4237421474</v>
      </c>
      <c r="AF12" t="n">
        <v>1.985618357545603e-06</v>
      </c>
      <c r="AG12" t="n">
        <v>22</v>
      </c>
      <c r="AH12" t="n">
        <v>647561.4190902952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2.6441</v>
      </c>
      <c r="E13" t="n">
        <v>37.82</v>
      </c>
      <c r="F13" t="n">
        <v>35.01</v>
      </c>
      <c r="G13" t="n">
        <v>91.34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21</v>
      </c>
      <c r="N13" t="n">
        <v>24.71</v>
      </c>
      <c r="O13" t="n">
        <v>18509.36</v>
      </c>
      <c r="P13" t="n">
        <v>361.9</v>
      </c>
      <c r="Q13" t="n">
        <v>444.55</v>
      </c>
      <c r="R13" t="n">
        <v>81.06999999999999</v>
      </c>
      <c r="S13" t="n">
        <v>48.21</v>
      </c>
      <c r="T13" t="n">
        <v>10425.21</v>
      </c>
      <c r="U13" t="n">
        <v>0.59</v>
      </c>
      <c r="V13" t="n">
        <v>0.78</v>
      </c>
      <c r="W13" t="n">
        <v>0.2</v>
      </c>
      <c r="X13" t="n">
        <v>0.63</v>
      </c>
      <c r="Y13" t="n">
        <v>0.5</v>
      </c>
      <c r="Z13" t="n">
        <v>10</v>
      </c>
      <c r="AA13" t="n">
        <v>519.3052999012521</v>
      </c>
      <c r="AB13" t="n">
        <v>710.5364214578094</v>
      </c>
      <c r="AC13" t="n">
        <v>642.7238226380064</v>
      </c>
      <c r="AD13" t="n">
        <v>519305.299901252</v>
      </c>
      <c r="AE13" t="n">
        <v>710536.4214578094</v>
      </c>
      <c r="AF13" t="n">
        <v>1.992778220293908e-06</v>
      </c>
      <c r="AG13" t="n">
        <v>22</v>
      </c>
      <c r="AH13" t="n">
        <v>642723.8226380064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2.6518</v>
      </c>
      <c r="E14" t="n">
        <v>37.71</v>
      </c>
      <c r="F14" t="n">
        <v>34.96</v>
      </c>
      <c r="G14" t="n">
        <v>99.88</v>
      </c>
      <c r="H14" t="n">
        <v>1.54</v>
      </c>
      <c r="I14" t="n">
        <v>21</v>
      </c>
      <c r="J14" t="n">
        <v>149.56</v>
      </c>
      <c r="K14" t="n">
        <v>46.47</v>
      </c>
      <c r="L14" t="n">
        <v>13</v>
      </c>
      <c r="M14" t="n">
        <v>19</v>
      </c>
      <c r="N14" t="n">
        <v>25.1</v>
      </c>
      <c r="O14" t="n">
        <v>18680.25</v>
      </c>
      <c r="P14" t="n">
        <v>359.08</v>
      </c>
      <c r="Q14" t="n">
        <v>444.55</v>
      </c>
      <c r="R14" t="n">
        <v>79.20999999999999</v>
      </c>
      <c r="S14" t="n">
        <v>48.21</v>
      </c>
      <c r="T14" t="n">
        <v>9503.91</v>
      </c>
      <c r="U14" t="n">
        <v>0.61</v>
      </c>
      <c r="V14" t="n">
        <v>0.78</v>
      </c>
      <c r="W14" t="n">
        <v>0.2</v>
      </c>
      <c r="X14" t="n">
        <v>0.57</v>
      </c>
      <c r="Y14" t="n">
        <v>0.5</v>
      </c>
      <c r="Z14" t="n">
        <v>10</v>
      </c>
      <c r="AA14" t="n">
        <v>515.6066905170751</v>
      </c>
      <c r="AB14" t="n">
        <v>705.4758209272486</v>
      </c>
      <c r="AC14" t="n">
        <v>638.1461987194847</v>
      </c>
      <c r="AD14" t="n">
        <v>515606.6905170751</v>
      </c>
      <c r="AE14" t="n">
        <v>705475.8209272486</v>
      </c>
      <c r="AF14" t="n">
        <v>1.99858147746885e-06</v>
      </c>
      <c r="AG14" t="n">
        <v>22</v>
      </c>
      <c r="AH14" t="n">
        <v>638146.1987194847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2.6558</v>
      </c>
      <c r="E15" t="n">
        <v>37.65</v>
      </c>
      <c r="F15" t="n">
        <v>34.93</v>
      </c>
      <c r="G15" t="n">
        <v>104.79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18</v>
      </c>
      <c r="N15" t="n">
        <v>25.49</v>
      </c>
      <c r="O15" t="n">
        <v>18851.69</v>
      </c>
      <c r="P15" t="n">
        <v>357.99</v>
      </c>
      <c r="Q15" t="n">
        <v>444.55</v>
      </c>
      <c r="R15" t="n">
        <v>78.20999999999999</v>
      </c>
      <c r="S15" t="n">
        <v>48.21</v>
      </c>
      <c r="T15" t="n">
        <v>9011.25</v>
      </c>
      <c r="U15" t="n">
        <v>0.62</v>
      </c>
      <c r="V15" t="n">
        <v>0.78</v>
      </c>
      <c r="W15" t="n">
        <v>0.2</v>
      </c>
      <c r="X15" t="n">
        <v>0.54</v>
      </c>
      <c r="Y15" t="n">
        <v>0.5</v>
      </c>
      <c r="Z15" t="n">
        <v>10</v>
      </c>
      <c r="AA15" t="n">
        <v>514.0308812409937</v>
      </c>
      <c r="AB15" t="n">
        <v>703.3197291559153</v>
      </c>
      <c r="AC15" t="n">
        <v>636.1958813207136</v>
      </c>
      <c r="AD15" t="n">
        <v>514030.8812409937</v>
      </c>
      <c r="AE15" t="n">
        <v>703319.7291559153</v>
      </c>
      <c r="AF15" t="n">
        <v>2.001596156520767e-06</v>
      </c>
      <c r="AG15" t="n">
        <v>22</v>
      </c>
      <c r="AH15" t="n">
        <v>636195.8813207137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2.6697</v>
      </c>
      <c r="E16" t="n">
        <v>37.46</v>
      </c>
      <c r="F16" t="n">
        <v>34.79</v>
      </c>
      <c r="G16" t="n">
        <v>115.96</v>
      </c>
      <c r="H16" t="n">
        <v>1.74</v>
      </c>
      <c r="I16" t="n">
        <v>18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354.02</v>
      </c>
      <c r="Q16" t="n">
        <v>444.55</v>
      </c>
      <c r="R16" t="n">
        <v>73.2</v>
      </c>
      <c r="S16" t="n">
        <v>48.21</v>
      </c>
      <c r="T16" t="n">
        <v>6512.52</v>
      </c>
      <c r="U16" t="n">
        <v>0.66</v>
      </c>
      <c r="V16" t="n">
        <v>0.78</v>
      </c>
      <c r="W16" t="n">
        <v>0.2</v>
      </c>
      <c r="X16" t="n">
        <v>0.4</v>
      </c>
      <c r="Y16" t="n">
        <v>0.5</v>
      </c>
      <c r="Z16" t="n">
        <v>10</v>
      </c>
      <c r="AA16" t="n">
        <v>508.3879172425997</v>
      </c>
      <c r="AB16" t="n">
        <v>695.5987768633111</v>
      </c>
      <c r="AC16" t="n">
        <v>629.211805878491</v>
      </c>
      <c r="AD16" t="n">
        <v>508387.9172425997</v>
      </c>
      <c r="AE16" t="n">
        <v>695598.7768633111</v>
      </c>
      <c r="AF16" t="n">
        <v>2.012072166226181e-06</v>
      </c>
      <c r="AG16" t="n">
        <v>22</v>
      </c>
      <c r="AH16" t="n">
        <v>629211.8058784909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2.667</v>
      </c>
      <c r="E17" t="n">
        <v>37.5</v>
      </c>
      <c r="F17" t="n">
        <v>34.85</v>
      </c>
      <c r="G17" t="n">
        <v>123.01</v>
      </c>
      <c r="H17" t="n">
        <v>1.84</v>
      </c>
      <c r="I17" t="n">
        <v>17</v>
      </c>
      <c r="J17" t="n">
        <v>153.75</v>
      </c>
      <c r="K17" t="n">
        <v>46.47</v>
      </c>
      <c r="L17" t="n">
        <v>16</v>
      </c>
      <c r="M17" t="n">
        <v>15</v>
      </c>
      <c r="N17" t="n">
        <v>26.28</v>
      </c>
      <c r="O17" t="n">
        <v>19196.18</v>
      </c>
      <c r="P17" t="n">
        <v>353.57</v>
      </c>
      <c r="Q17" t="n">
        <v>444.55</v>
      </c>
      <c r="R17" t="n">
        <v>75.88</v>
      </c>
      <c r="S17" t="n">
        <v>48.21</v>
      </c>
      <c r="T17" t="n">
        <v>7862.11</v>
      </c>
      <c r="U17" t="n">
        <v>0.64</v>
      </c>
      <c r="V17" t="n">
        <v>0.78</v>
      </c>
      <c r="W17" t="n">
        <v>0.19</v>
      </c>
      <c r="X17" t="n">
        <v>0.47</v>
      </c>
      <c r="Y17" t="n">
        <v>0.5</v>
      </c>
      <c r="Z17" t="n">
        <v>10</v>
      </c>
      <c r="AA17" t="n">
        <v>508.4074772391302</v>
      </c>
      <c r="AB17" t="n">
        <v>695.6255397134902</v>
      </c>
      <c r="AC17" t="n">
        <v>629.236014519811</v>
      </c>
      <c r="AD17" t="n">
        <v>508407.4772391302</v>
      </c>
      <c r="AE17" t="n">
        <v>695625.5397134902</v>
      </c>
      <c r="AF17" t="n">
        <v>2.010037257866136e-06</v>
      </c>
      <c r="AG17" t="n">
        <v>22</v>
      </c>
      <c r="AH17" t="n">
        <v>629236.0145198109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2.6718</v>
      </c>
      <c r="E18" t="n">
        <v>37.43</v>
      </c>
      <c r="F18" t="n">
        <v>34.81</v>
      </c>
      <c r="G18" t="n">
        <v>130.55</v>
      </c>
      <c r="H18" t="n">
        <v>1.94</v>
      </c>
      <c r="I18" t="n">
        <v>16</v>
      </c>
      <c r="J18" t="n">
        <v>155.15</v>
      </c>
      <c r="K18" t="n">
        <v>46.47</v>
      </c>
      <c r="L18" t="n">
        <v>17</v>
      </c>
      <c r="M18" t="n">
        <v>14</v>
      </c>
      <c r="N18" t="n">
        <v>26.68</v>
      </c>
      <c r="O18" t="n">
        <v>19369.26</v>
      </c>
      <c r="P18" t="n">
        <v>351.07</v>
      </c>
      <c r="Q18" t="n">
        <v>444.55</v>
      </c>
      <c r="R18" t="n">
        <v>74.53</v>
      </c>
      <c r="S18" t="n">
        <v>48.21</v>
      </c>
      <c r="T18" t="n">
        <v>7191.67</v>
      </c>
      <c r="U18" t="n">
        <v>0.65</v>
      </c>
      <c r="V18" t="n">
        <v>0.78</v>
      </c>
      <c r="W18" t="n">
        <v>0.19</v>
      </c>
      <c r="X18" t="n">
        <v>0.42</v>
      </c>
      <c r="Y18" t="n">
        <v>0.5</v>
      </c>
      <c r="Z18" t="n">
        <v>10</v>
      </c>
      <c r="AA18" t="n">
        <v>505.4573863393083</v>
      </c>
      <c r="AB18" t="n">
        <v>691.5890951955288</v>
      </c>
      <c r="AC18" t="n">
        <v>625.5848026014583</v>
      </c>
      <c r="AD18" t="n">
        <v>505457.3863393083</v>
      </c>
      <c r="AE18" t="n">
        <v>691589.0951955288</v>
      </c>
      <c r="AF18" t="n">
        <v>2.013654872728438e-06</v>
      </c>
      <c r="AG18" t="n">
        <v>22</v>
      </c>
      <c r="AH18" t="n">
        <v>625584.8026014583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2.676</v>
      </c>
      <c r="E19" t="n">
        <v>37.37</v>
      </c>
      <c r="F19" t="n">
        <v>34.78</v>
      </c>
      <c r="G19" t="n">
        <v>139.12</v>
      </c>
      <c r="H19" t="n">
        <v>2.04</v>
      </c>
      <c r="I19" t="n">
        <v>15</v>
      </c>
      <c r="J19" t="n">
        <v>156.56</v>
      </c>
      <c r="K19" t="n">
        <v>46.47</v>
      </c>
      <c r="L19" t="n">
        <v>18</v>
      </c>
      <c r="M19" t="n">
        <v>13</v>
      </c>
      <c r="N19" t="n">
        <v>27.09</v>
      </c>
      <c r="O19" t="n">
        <v>19542.89</v>
      </c>
      <c r="P19" t="n">
        <v>349.67</v>
      </c>
      <c r="Q19" t="n">
        <v>444.55</v>
      </c>
      <c r="R19" t="n">
        <v>73.38</v>
      </c>
      <c r="S19" t="n">
        <v>48.21</v>
      </c>
      <c r="T19" t="n">
        <v>6620.05</v>
      </c>
      <c r="U19" t="n">
        <v>0.66</v>
      </c>
      <c r="V19" t="n">
        <v>0.78</v>
      </c>
      <c r="W19" t="n">
        <v>0.19</v>
      </c>
      <c r="X19" t="n">
        <v>0.39</v>
      </c>
      <c r="Y19" t="n">
        <v>0.5</v>
      </c>
      <c r="Z19" t="n">
        <v>10</v>
      </c>
      <c r="AA19" t="n">
        <v>503.6018944394983</v>
      </c>
      <c r="AB19" t="n">
        <v>689.0503293196834</v>
      </c>
      <c r="AC19" t="n">
        <v>623.2883329776232</v>
      </c>
      <c r="AD19" t="n">
        <v>503601.8944394983</v>
      </c>
      <c r="AE19" t="n">
        <v>689050.3293196835</v>
      </c>
      <c r="AF19" t="n">
        <v>2.016820285732951e-06</v>
      </c>
      <c r="AG19" t="n">
        <v>22</v>
      </c>
      <c r="AH19" t="n">
        <v>623288.3329776232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2.6755</v>
      </c>
      <c r="E20" t="n">
        <v>37.38</v>
      </c>
      <c r="F20" t="n">
        <v>34.79</v>
      </c>
      <c r="G20" t="n">
        <v>139.15</v>
      </c>
      <c r="H20" t="n">
        <v>2.13</v>
      </c>
      <c r="I20" t="n">
        <v>15</v>
      </c>
      <c r="J20" t="n">
        <v>157.97</v>
      </c>
      <c r="K20" t="n">
        <v>46.47</v>
      </c>
      <c r="L20" t="n">
        <v>19</v>
      </c>
      <c r="M20" t="n">
        <v>13</v>
      </c>
      <c r="N20" t="n">
        <v>27.5</v>
      </c>
      <c r="O20" t="n">
        <v>19717.08</v>
      </c>
      <c r="P20" t="n">
        <v>347.82</v>
      </c>
      <c r="Q20" t="n">
        <v>444.55</v>
      </c>
      <c r="R20" t="n">
        <v>73.59</v>
      </c>
      <c r="S20" t="n">
        <v>48.21</v>
      </c>
      <c r="T20" t="n">
        <v>6725.78</v>
      </c>
      <c r="U20" t="n">
        <v>0.66</v>
      </c>
      <c r="V20" t="n">
        <v>0.78</v>
      </c>
      <c r="W20" t="n">
        <v>0.19</v>
      </c>
      <c r="X20" t="n">
        <v>0.4</v>
      </c>
      <c r="Y20" t="n">
        <v>0.5</v>
      </c>
      <c r="Z20" t="n">
        <v>10</v>
      </c>
      <c r="AA20" t="n">
        <v>502.0063485090562</v>
      </c>
      <c r="AB20" t="n">
        <v>686.867232987134</v>
      </c>
      <c r="AC20" t="n">
        <v>621.3135882950575</v>
      </c>
      <c r="AD20" t="n">
        <v>502006.3485090562</v>
      </c>
      <c r="AE20" t="n">
        <v>686867.232987134</v>
      </c>
      <c r="AF20" t="n">
        <v>2.016443450851461e-06</v>
      </c>
      <c r="AG20" t="n">
        <v>22</v>
      </c>
      <c r="AH20" t="n">
        <v>621313.5882950574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2.6764</v>
      </c>
      <c r="E21" t="n">
        <v>37.36</v>
      </c>
      <c r="F21" t="n">
        <v>34.8</v>
      </c>
      <c r="G21" t="n">
        <v>149.15</v>
      </c>
      <c r="H21" t="n">
        <v>2.22</v>
      </c>
      <c r="I21" t="n">
        <v>14</v>
      </c>
      <c r="J21" t="n">
        <v>159.39</v>
      </c>
      <c r="K21" t="n">
        <v>46.47</v>
      </c>
      <c r="L21" t="n">
        <v>20</v>
      </c>
      <c r="M21" t="n">
        <v>12</v>
      </c>
      <c r="N21" t="n">
        <v>27.92</v>
      </c>
      <c r="O21" t="n">
        <v>19891.97</v>
      </c>
      <c r="P21" t="n">
        <v>347.25</v>
      </c>
      <c r="Q21" t="n">
        <v>444.55</v>
      </c>
      <c r="R21" t="n">
        <v>74.48</v>
      </c>
      <c r="S21" t="n">
        <v>48.21</v>
      </c>
      <c r="T21" t="n">
        <v>7175.28</v>
      </c>
      <c r="U21" t="n">
        <v>0.65</v>
      </c>
      <c r="V21" t="n">
        <v>0.78</v>
      </c>
      <c r="W21" t="n">
        <v>0.18</v>
      </c>
      <c r="X21" t="n">
        <v>0.41</v>
      </c>
      <c r="Y21" t="n">
        <v>0.5</v>
      </c>
      <c r="Z21" t="n">
        <v>10</v>
      </c>
      <c r="AA21" t="n">
        <v>501.3836733320031</v>
      </c>
      <c r="AB21" t="n">
        <v>686.0152613394</v>
      </c>
      <c r="AC21" t="n">
        <v>620.5429276256333</v>
      </c>
      <c r="AD21" t="n">
        <v>501383.6733320031</v>
      </c>
      <c r="AE21" t="n">
        <v>686015.2613394</v>
      </c>
      <c r="AF21" t="n">
        <v>2.017121753638143e-06</v>
      </c>
      <c r="AG21" t="n">
        <v>22</v>
      </c>
      <c r="AH21" t="n">
        <v>620542.9276256333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2.6835</v>
      </c>
      <c r="E22" t="n">
        <v>37.26</v>
      </c>
      <c r="F22" t="n">
        <v>34.73</v>
      </c>
      <c r="G22" t="n">
        <v>160.29</v>
      </c>
      <c r="H22" t="n">
        <v>2.31</v>
      </c>
      <c r="I22" t="n">
        <v>13</v>
      </c>
      <c r="J22" t="n">
        <v>160.81</v>
      </c>
      <c r="K22" t="n">
        <v>46.47</v>
      </c>
      <c r="L22" t="n">
        <v>21</v>
      </c>
      <c r="M22" t="n">
        <v>11</v>
      </c>
      <c r="N22" t="n">
        <v>28.34</v>
      </c>
      <c r="O22" t="n">
        <v>20067.32</v>
      </c>
      <c r="P22" t="n">
        <v>343.8</v>
      </c>
      <c r="Q22" t="n">
        <v>444.55</v>
      </c>
      <c r="R22" t="n">
        <v>71.78</v>
      </c>
      <c r="S22" t="n">
        <v>48.21</v>
      </c>
      <c r="T22" t="n">
        <v>5830.98</v>
      </c>
      <c r="U22" t="n">
        <v>0.67</v>
      </c>
      <c r="V22" t="n">
        <v>0.78</v>
      </c>
      <c r="W22" t="n">
        <v>0.19</v>
      </c>
      <c r="X22" t="n">
        <v>0.34</v>
      </c>
      <c r="Y22" t="n">
        <v>0.5</v>
      </c>
      <c r="Z22" t="n">
        <v>10</v>
      </c>
      <c r="AA22" t="n">
        <v>497.2694084686552</v>
      </c>
      <c r="AB22" t="n">
        <v>680.385942644812</v>
      </c>
      <c r="AC22" t="n">
        <v>615.4508632064583</v>
      </c>
      <c r="AD22" t="n">
        <v>497269.4084686553</v>
      </c>
      <c r="AE22" t="n">
        <v>680385.9426448119</v>
      </c>
      <c r="AF22" t="n">
        <v>2.022472808955297e-06</v>
      </c>
      <c r="AG22" t="n">
        <v>22</v>
      </c>
      <c r="AH22" t="n">
        <v>615450.8632064583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2.684</v>
      </c>
      <c r="E23" t="n">
        <v>37.26</v>
      </c>
      <c r="F23" t="n">
        <v>34.72</v>
      </c>
      <c r="G23" t="n">
        <v>160.27</v>
      </c>
      <c r="H23" t="n">
        <v>2.4</v>
      </c>
      <c r="I23" t="n">
        <v>13</v>
      </c>
      <c r="J23" t="n">
        <v>162.24</v>
      </c>
      <c r="K23" t="n">
        <v>46.47</v>
      </c>
      <c r="L23" t="n">
        <v>22</v>
      </c>
      <c r="M23" t="n">
        <v>11</v>
      </c>
      <c r="N23" t="n">
        <v>28.77</v>
      </c>
      <c r="O23" t="n">
        <v>20243.25</v>
      </c>
      <c r="P23" t="n">
        <v>340.97</v>
      </c>
      <c r="Q23" t="n">
        <v>444.55</v>
      </c>
      <c r="R23" t="n">
        <v>71.58</v>
      </c>
      <c r="S23" t="n">
        <v>48.21</v>
      </c>
      <c r="T23" t="n">
        <v>5728.25</v>
      </c>
      <c r="U23" t="n">
        <v>0.67</v>
      </c>
      <c r="V23" t="n">
        <v>0.78</v>
      </c>
      <c r="W23" t="n">
        <v>0.19</v>
      </c>
      <c r="X23" t="n">
        <v>0.34</v>
      </c>
      <c r="Y23" t="n">
        <v>0.5</v>
      </c>
      <c r="Z23" t="n">
        <v>10</v>
      </c>
      <c r="AA23" t="n">
        <v>494.6437659800598</v>
      </c>
      <c r="AB23" t="n">
        <v>676.7934227567443</v>
      </c>
      <c r="AC23" t="n">
        <v>612.2012083743746</v>
      </c>
      <c r="AD23" t="n">
        <v>494643.7659800598</v>
      </c>
      <c r="AE23" t="n">
        <v>676793.4227567443</v>
      </c>
      <c r="AF23" t="n">
        <v>2.022849643836787e-06</v>
      </c>
      <c r="AG23" t="n">
        <v>22</v>
      </c>
      <c r="AH23" t="n">
        <v>612201.2083743745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2.6874</v>
      </c>
      <c r="E24" t="n">
        <v>37.21</v>
      </c>
      <c r="F24" t="n">
        <v>34.7</v>
      </c>
      <c r="G24" t="n">
        <v>173.52</v>
      </c>
      <c r="H24" t="n">
        <v>2.49</v>
      </c>
      <c r="I24" t="n">
        <v>12</v>
      </c>
      <c r="J24" t="n">
        <v>163.67</v>
      </c>
      <c r="K24" t="n">
        <v>46.47</v>
      </c>
      <c r="L24" t="n">
        <v>23</v>
      </c>
      <c r="M24" t="n">
        <v>10</v>
      </c>
      <c r="N24" t="n">
        <v>29.2</v>
      </c>
      <c r="O24" t="n">
        <v>20419.76</v>
      </c>
      <c r="P24" t="n">
        <v>340.3</v>
      </c>
      <c r="Q24" t="n">
        <v>444.55</v>
      </c>
      <c r="R24" t="n">
        <v>70.81999999999999</v>
      </c>
      <c r="S24" t="n">
        <v>48.21</v>
      </c>
      <c r="T24" t="n">
        <v>5355.05</v>
      </c>
      <c r="U24" t="n">
        <v>0.68</v>
      </c>
      <c r="V24" t="n">
        <v>0.79</v>
      </c>
      <c r="W24" t="n">
        <v>0.19</v>
      </c>
      <c r="X24" t="n">
        <v>0.32</v>
      </c>
      <c r="Y24" t="n">
        <v>0.5</v>
      </c>
      <c r="Z24" t="n">
        <v>10</v>
      </c>
      <c r="AA24" t="n">
        <v>493.5833524000573</v>
      </c>
      <c r="AB24" t="n">
        <v>675.3425181144395</v>
      </c>
      <c r="AC24" t="n">
        <v>610.8887760347737</v>
      </c>
      <c r="AD24" t="n">
        <v>493583.3524000573</v>
      </c>
      <c r="AE24" t="n">
        <v>675342.5181144394</v>
      </c>
      <c r="AF24" t="n">
        <v>2.025412121030917e-06</v>
      </c>
      <c r="AG24" t="n">
        <v>22</v>
      </c>
      <c r="AH24" t="n">
        <v>610888.7760347738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2.6974</v>
      </c>
      <c r="E25" t="n">
        <v>37.07</v>
      </c>
      <c r="F25" t="n">
        <v>34.59</v>
      </c>
      <c r="G25" t="n">
        <v>188.69</v>
      </c>
      <c r="H25" t="n">
        <v>2.58</v>
      </c>
      <c r="I25" t="n">
        <v>11</v>
      </c>
      <c r="J25" t="n">
        <v>165.1</v>
      </c>
      <c r="K25" t="n">
        <v>46.47</v>
      </c>
      <c r="L25" t="n">
        <v>24</v>
      </c>
      <c r="M25" t="n">
        <v>9</v>
      </c>
      <c r="N25" t="n">
        <v>29.64</v>
      </c>
      <c r="O25" t="n">
        <v>20596.86</v>
      </c>
      <c r="P25" t="n">
        <v>335.53</v>
      </c>
      <c r="Q25" t="n">
        <v>444.55</v>
      </c>
      <c r="R25" t="n">
        <v>67.23</v>
      </c>
      <c r="S25" t="n">
        <v>48.21</v>
      </c>
      <c r="T25" t="n">
        <v>3565.02</v>
      </c>
      <c r="U25" t="n">
        <v>0.72</v>
      </c>
      <c r="V25" t="n">
        <v>0.79</v>
      </c>
      <c r="W25" t="n">
        <v>0.18</v>
      </c>
      <c r="X25" t="n">
        <v>0.21</v>
      </c>
      <c r="Y25" t="n">
        <v>0.5</v>
      </c>
      <c r="Z25" t="n">
        <v>10</v>
      </c>
      <c r="AA25" t="n">
        <v>487.9151324997601</v>
      </c>
      <c r="AB25" t="n">
        <v>667.5870095826394</v>
      </c>
      <c r="AC25" t="n">
        <v>603.8734423523242</v>
      </c>
      <c r="AD25" t="n">
        <v>487915.1324997601</v>
      </c>
      <c r="AE25" t="n">
        <v>667587.0095826394</v>
      </c>
      <c r="AF25" t="n">
        <v>2.032948818660711e-06</v>
      </c>
      <c r="AG25" t="n">
        <v>22</v>
      </c>
      <c r="AH25" t="n">
        <v>603873.4423523243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2.6915</v>
      </c>
      <c r="E26" t="n">
        <v>37.15</v>
      </c>
      <c r="F26" t="n">
        <v>34.67</v>
      </c>
      <c r="G26" t="n">
        <v>189.13</v>
      </c>
      <c r="H26" t="n">
        <v>2.66</v>
      </c>
      <c r="I26" t="n">
        <v>11</v>
      </c>
      <c r="J26" t="n">
        <v>166.54</v>
      </c>
      <c r="K26" t="n">
        <v>46.47</v>
      </c>
      <c r="L26" t="n">
        <v>25</v>
      </c>
      <c r="M26" t="n">
        <v>9</v>
      </c>
      <c r="N26" t="n">
        <v>30.08</v>
      </c>
      <c r="O26" t="n">
        <v>20774.56</v>
      </c>
      <c r="P26" t="n">
        <v>336.35</v>
      </c>
      <c r="Q26" t="n">
        <v>444.55</v>
      </c>
      <c r="R26" t="n">
        <v>70.04000000000001</v>
      </c>
      <c r="S26" t="n">
        <v>48.21</v>
      </c>
      <c r="T26" t="n">
        <v>4968.15</v>
      </c>
      <c r="U26" t="n">
        <v>0.6899999999999999</v>
      </c>
      <c r="V26" t="n">
        <v>0.79</v>
      </c>
      <c r="W26" t="n">
        <v>0.18</v>
      </c>
      <c r="X26" t="n">
        <v>0.29</v>
      </c>
      <c r="Y26" t="n">
        <v>0.5</v>
      </c>
      <c r="Z26" t="n">
        <v>10</v>
      </c>
      <c r="AA26" t="n">
        <v>489.4783452762387</v>
      </c>
      <c r="AB26" t="n">
        <v>669.7258662674977</v>
      </c>
      <c r="AC26" t="n">
        <v>605.8081695570838</v>
      </c>
      <c r="AD26" t="n">
        <v>489478.3452762386</v>
      </c>
      <c r="AE26" t="n">
        <v>669725.8662674978</v>
      </c>
      <c r="AF26" t="n">
        <v>2.028502167059132e-06</v>
      </c>
      <c r="AG26" t="n">
        <v>22</v>
      </c>
      <c r="AH26" t="n">
        <v>605808.1695570839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2.6922</v>
      </c>
      <c r="E27" t="n">
        <v>37.14</v>
      </c>
      <c r="F27" t="n">
        <v>34.66</v>
      </c>
      <c r="G27" t="n">
        <v>189.08</v>
      </c>
      <c r="H27" t="n">
        <v>2.74</v>
      </c>
      <c r="I27" t="n">
        <v>11</v>
      </c>
      <c r="J27" t="n">
        <v>167.99</v>
      </c>
      <c r="K27" t="n">
        <v>46.47</v>
      </c>
      <c r="L27" t="n">
        <v>26</v>
      </c>
      <c r="M27" t="n">
        <v>9</v>
      </c>
      <c r="N27" t="n">
        <v>30.52</v>
      </c>
      <c r="O27" t="n">
        <v>20952.87</v>
      </c>
      <c r="P27" t="n">
        <v>334.2</v>
      </c>
      <c r="Q27" t="n">
        <v>444.55</v>
      </c>
      <c r="R27" t="n">
        <v>69.7</v>
      </c>
      <c r="S27" t="n">
        <v>48.21</v>
      </c>
      <c r="T27" t="n">
        <v>4797.88</v>
      </c>
      <c r="U27" t="n">
        <v>0.6899999999999999</v>
      </c>
      <c r="V27" t="n">
        <v>0.79</v>
      </c>
      <c r="W27" t="n">
        <v>0.18</v>
      </c>
      <c r="X27" t="n">
        <v>0.28</v>
      </c>
      <c r="Y27" t="n">
        <v>0.5</v>
      </c>
      <c r="Z27" t="n">
        <v>10</v>
      </c>
      <c r="AA27" t="n">
        <v>487.4478384062789</v>
      </c>
      <c r="AB27" t="n">
        <v>666.9476371883781</v>
      </c>
      <c r="AC27" t="n">
        <v>603.2950907620063</v>
      </c>
      <c r="AD27" t="n">
        <v>487447.8384062789</v>
      </c>
      <c r="AE27" t="n">
        <v>666947.637188378</v>
      </c>
      <c r="AF27" t="n">
        <v>2.029029735893218e-06</v>
      </c>
      <c r="AG27" t="n">
        <v>22</v>
      </c>
      <c r="AH27" t="n">
        <v>603295.0907620064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2.6956</v>
      </c>
      <c r="E28" t="n">
        <v>37.1</v>
      </c>
      <c r="F28" t="n">
        <v>34.64</v>
      </c>
      <c r="G28" t="n">
        <v>207.87</v>
      </c>
      <c r="H28" t="n">
        <v>2.82</v>
      </c>
      <c r="I28" t="n">
        <v>10</v>
      </c>
      <c r="J28" t="n">
        <v>169.44</v>
      </c>
      <c r="K28" t="n">
        <v>46.47</v>
      </c>
      <c r="L28" t="n">
        <v>27</v>
      </c>
      <c r="M28" t="n">
        <v>8</v>
      </c>
      <c r="N28" t="n">
        <v>30.97</v>
      </c>
      <c r="O28" t="n">
        <v>21131.78</v>
      </c>
      <c r="P28" t="n">
        <v>333.1</v>
      </c>
      <c r="Q28" t="n">
        <v>444.55</v>
      </c>
      <c r="R28" t="n">
        <v>69</v>
      </c>
      <c r="S28" t="n">
        <v>48.21</v>
      </c>
      <c r="T28" t="n">
        <v>4454.76</v>
      </c>
      <c r="U28" t="n">
        <v>0.7</v>
      </c>
      <c r="V28" t="n">
        <v>0.79</v>
      </c>
      <c r="W28" t="n">
        <v>0.18</v>
      </c>
      <c r="X28" t="n">
        <v>0.26</v>
      </c>
      <c r="Y28" t="n">
        <v>0.5</v>
      </c>
      <c r="Z28" t="n">
        <v>10</v>
      </c>
      <c r="AA28" t="n">
        <v>486.0139060537416</v>
      </c>
      <c r="AB28" t="n">
        <v>664.9856676830058</v>
      </c>
      <c r="AC28" t="n">
        <v>601.5203688725854</v>
      </c>
      <c r="AD28" t="n">
        <v>486013.9060537416</v>
      </c>
      <c r="AE28" t="n">
        <v>664985.6676830058</v>
      </c>
      <c r="AF28" t="n">
        <v>2.031592213087348e-06</v>
      </c>
      <c r="AG28" t="n">
        <v>22</v>
      </c>
      <c r="AH28" t="n">
        <v>601520.3688725855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2.6999</v>
      </c>
      <c r="E29" t="n">
        <v>37.04</v>
      </c>
      <c r="F29" t="n">
        <v>34.59</v>
      </c>
      <c r="G29" t="n">
        <v>207.52</v>
      </c>
      <c r="H29" t="n">
        <v>2.9</v>
      </c>
      <c r="I29" t="n">
        <v>10</v>
      </c>
      <c r="J29" t="n">
        <v>170.9</v>
      </c>
      <c r="K29" t="n">
        <v>46.47</v>
      </c>
      <c r="L29" t="n">
        <v>28</v>
      </c>
      <c r="M29" t="n">
        <v>8</v>
      </c>
      <c r="N29" t="n">
        <v>31.43</v>
      </c>
      <c r="O29" t="n">
        <v>21311.32</v>
      </c>
      <c r="P29" t="n">
        <v>331.36</v>
      </c>
      <c r="Q29" t="n">
        <v>444.55</v>
      </c>
      <c r="R29" t="n">
        <v>66.92</v>
      </c>
      <c r="S29" t="n">
        <v>48.21</v>
      </c>
      <c r="T29" t="n">
        <v>3414.31</v>
      </c>
      <c r="U29" t="n">
        <v>0.72</v>
      </c>
      <c r="V29" t="n">
        <v>0.79</v>
      </c>
      <c r="W29" t="n">
        <v>0.18</v>
      </c>
      <c r="X29" t="n">
        <v>0.2</v>
      </c>
      <c r="Y29" t="n">
        <v>0.5</v>
      </c>
      <c r="Z29" t="n">
        <v>10</v>
      </c>
      <c r="AA29" t="n">
        <v>483.8666912928425</v>
      </c>
      <c r="AB29" t="n">
        <v>662.047753718714</v>
      </c>
      <c r="AC29" t="n">
        <v>598.8628452936574</v>
      </c>
      <c r="AD29" t="n">
        <v>483866.6912928425</v>
      </c>
      <c r="AE29" t="n">
        <v>662047.753718714</v>
      </c>
      <c r="AF29" t="n">
        <v>2.03483299306816e-06</v>
      </c>
      <c r="AG29" t="n">
        <v>22</v>
      </c>
      <c r="AH29" t="n">
        <v>598862.8452936574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2.6956</v>
      </c>
      <c r="E30" t="n">
        <v>37.1</v>
      </c>
      <c r="F30" t="n">
        <v>34.65</v>
      </c>
      <c r="G30" t="n">
        <v>207.87</v>
      </c>
      <c r="H30" t="n">
        <v>2.98</v>
      </c>
      <c r="I30" t="n">
        <v>10</v>
      </c>
      <c r="J30" t="n">
        <v>172.36</v>
      </c>
      <c r="K30" t="n">
        <v>46.47</v>
      </c>
      <c r="L30" t="n">
        <v>29</v>
      </c>
      <c r="M30" t="n">
        <v>8</v>
      </c>
      <c r="N30" t="n">
        <v>31.89</v>
      </c>
      <c r="O30" t="n">
        <v>21491.47</v>
      </c>
      <c r="P30" t="n">
        <v>325.95</v>
      </c>
      <c r="Q30" t="n">
        <v>444.55</v>
      </c>
      <c r="R30" t="n">
        <v>69.04000000000001</v>
      </c>
      <c r="S30" t="n">
        <v>48.21</v>
      </c>
      <c r="T30" t="n">
        <v>4472.72</v>
      </c>
      <c r="U30" t="n">
        <v>0.7</v>
      </c>
      <c r="V30" t="n">
        <v>0.79</v>
      </c>
      <c r="W30" t="n">
        <v>0.18</v>
      </c>
      <c r="X30" t="n">
        <v>0.26</v>
      </c>
      <c r="Y30" t="n">
        <v>0.5</v>
      </c>
      <c r="Z30" t="n">
        <v>10</v>
      </c>
      <c r="AA30" t="n">
        <v>479.6092143731772</v>
      </c>
      <c r="AB30" t="n">
        <v>656.2224859706024</v>
      </c>
      <c r="AC30" t="n">
        <v>593.593532923611</v>
      </c>
      <c r="AD30" t="n">
        <v>479609.2143731772</v>
      </c>
      <c r="AE30" t="n">
        <v>656222.4859706024</v>
      </c>
      <c r="AF30" t="n">
        <v>2.031592213087348e-06</v>
      </c>
      <c r="AG30" t="n">
        <v>22</v>
      </c>
      <c r="AH30" t="n">
        <v>593593.532923611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2.6986</v>
      </c>
      <c r="E31" t="n">
        <v>37.06</v>
      </c>
      <c r="F31" t="n">
        <v>34.63</v>
      </c>
      <c r="G31" t="n">
        <v>230.88</v>
      </c>
      <c r="H31" t="n">
        <v>3.06</v>
      </c>
      <c r="I31" t="n">
        <v>9</v>
      </c>
      <c r="J31" t="n">
        <v>173.82</v>
      </c>
      <c r="K31" t="n">
        <v>46.47</v>
      </c>
      <c r="L31" t="n">
        <v>30</v>
      </c>
      <c r="M31" t="n">
        <v>7</v>
      </c>
      <c r="N31" t="n">
        <v>32.36</v>
      </c>
      <c r="O31" t="n">
        <v>21672.25</v>
      </c>
      <c r="P31" t="n">
        <v>326.32</v>
      </c>
      <c r="Q31" t="n">
        <v>444.55</v>
      </c>
      <c r="R31" t="n">
        <v>68.65000000000001</v>
      </c>
      <c r="S31" t="n">
        <v>48.21</v>
      </c>
      <c r="T31" t="n">
        <v>4285.43</v>
      </c>
      <c r="U31" t="n">
        <v>0.7</v>
      </c>
      <c r="V31" t="n">
        <v>0.79</v>
      </c>
      <c r="W31" t="n">
        <v>0.18</v>
      </c>
      <c r="X31" t="n">
        <v>0.24</v>
      </c>
      <c r="Y31" t="n">
        <v>0.5</v>
      </c>
      <c r="Z31" t="n">
        <v>10</v>
      </c>
      <c r="AA31" t="n">
        <v>479.5531014064471</v>
      </c>
      <c r="AB31" t="n">
        <v>656.1457097339929</v>
      </c>
      <c r="AC31" t="n">
        <v>593.5240841032675</v>
      </c>
      <c r="AD31" t="n">
        <v>479553.1014064471</v>
      </c>
      <c r="AE31" t="n">
        <v>656145.7097339929</v>
      </c>
      <c r="AF31" t="n">
        <v>2.033853222376286e-06</v>
      </c>
      <c r="AG31" t="n">
        <v>22</v>
      </c>
      <c r="AH31" t="n">
        <v>593524.0841032674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2.7001</v>
      </c>
      <c r="E32" t="n">
        <v>37.04</v>
      </c>
      <c r="F32" t="n">
        <v>34.61</v>
      </c>
      <c r="G32" t="n">
        <v>230.74</v>
      </c>
      <c r="H32" t="n">
        <v>3.14</v>
      </c>
      <c r="I32" t="n">
        <v>9</v>
      </c>
      <c r="J32" t="n">
        <v>175.29</v>
      </c>
      <c r="K32" t="n">
        <v>46.47</v>
      </c>
      <c r="L32" t="n">
        <v>31</v>
      </c>
      <c r="M32" t="n">
        <v>7</v>
      </c>
      <c r="N32" t="n">
        <v>32.83</v>
      </c>
      <c r="O32" t="n">
        <v>21853.67</v>
      </c>
      <c r="P32" t="n">
        <v>327.32</v>
      </c>
      <c r="Q32" t="n">
        <v>444.55</v>
      </c>
      <c r="R32" t="n">
        <v>67.86</v>
      </c>
      <c r="S32" t="n">
        <v>48.21</v>
      </c>
      <c r="T32" t="n">
        <v>3888.3</v>
      </c>
      <c r="U32" t="n">
        <v>0.71</v>
      </c>
      <c r="V32" t="n">
        <v>0.79</v>
      </c>
      <c r="W32" t="n">
        <v>0.18</v>
      </c>
      <c r="X32" t="n">
        <v>0.22</v>
      </c>
      <c r="Y32" t="n">
        <v>0.5</v>
      </c>
      <c r="Z32" t="n">
        <v>10</v>
      </c>
      <c r="AA32" t="n">
        <v>480.2444540086718</v>
      </c>
      <c r="AB32" t="n">
        <v>657.0916488646809</v>
      </c>
      <c r="AC32" t="n">
        <v>594.3797441309565</v>
      </c>
      <c r="AD32" t="n">
        <v>480244.4540086718</v>
      </c>
      <c r="AE32" t="n">
        <v>657091.6488646809</v>
      </c>
      <c r="AF32" t="n">
        <v>2.034983727020756e-06</v>
      </c>
      <c r="AG32" t="n">
        <v>22</v>
      </c>
      <c r="AH32" t="n">
        <v>594379.7441309565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2.7026</v>
      </c>
      <c r="E33" t="n">
        <v>37</v>
      </c>
      <c r="F33" t="n">
        <v>34.58</v>
      </c>
      <c r="G33" t="n">
        <v>230.51</v>
      </c>
      <c r="H33" t="n">
        <v>3.21</v>
      </c>
      <c r="I33" t="n">
        <v>9</v>
      </c>
      <c r="J33" t="n">
        <v>176.77</v>
      </c>
      <c r="K33" t="n">
        <v>46.47</v>
      </c>
      <c r="L33" t="n">
        <v>32</v>
      </c>
      <c r="M33" t="n">
        <v>6</v>
      </c>
      <c r="N33" t="n">
        <v>33.3</v>
      </c>
      <c r="O33" t="n">
        <v>22035.73</v>
      </c>
      <c r="P33" t="n">
        <v>323.41</v>
      </c>
      <c r="Q33" t="n">
        <v>444.55</v>
      </c>
      <c r="R33" t="n">
        <v>66.58</v>
      </c>
      <c r="S33" t="n">
        <v>48.21</v>
      </c>
      <c r="T33" t="n">
        <v>3248.33</v>
      </c>
      <c r="U33" t="n">
        <v>0.72</v>
      </c>
      <c r="V33" t="n">
        <v>0.79</v>
      </c>
      <c r="W33" t="n">
        <v>0.18</v>
      </c>
      <c r="X33" t="n">
        <v>0.19</v>
      </c>
      <c r="Y33" t="n">
        <v>0.5</v>
      </c>
      <c r="Z33" t="n">
        <v>10</v>
      </c>
      <c r="AA33" t="n">
        <v>476.4078131830107</v>
      </c>
      <c r="AB33" t="n">
        <v>651.842187626364</v>
      </c>
      <c r="AC33" t="n">
        <v>589.6312841055593</v>
      </c>
      <c r="AD33" t="n">
        <v>476407.8131830107</v>
      </c>
      <c r="AE33" t="n">
        <v>651842.1876263639</v>
      </c>
      <c r="AF33" t="n">
        <v>2.036867901428204e-06</v>
      </c>
      <c r="AG33" t="n">
        <v>22</v>
      </c>
      <c r="AH33" t="n">
        <v>589631.2841055593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2.7029</v>
      </c>
      <c r="E34" t="n">
        <v>37</v>
      </c>
      <c r="F34" t="n">
        <v>34.6</v>
      </c>
      <c r="G34" t="n">
        <v>259.49</v>
      </c>
      <c r="H34" t="n">
        <v>3.28</v>
      </c>
      <c r="I34" t="n">
        <v>8</v>
      </c>
      <c r="J34" t="n">
        <v>178.25</v>
      </c>
      <c r="K34" t="n">
        <v>46.47</v>
      </c>
      <c r="L34" t="n">
        <v>33</v>
      </c>
      <c r="M34" t="n">
        <v>3</v>
      </c>
      <c r="N34" t="n">
        <v>33.79</v>
      </c>
      <c r="O34" t="n">
        <v>22218.44</v>
      </c>
      <c r="P34" t="n">
        <v>321.12</v>
      </c>
      <c r="Q34" t="n">
        <v>444.55</v>
      </c>
      <c r="R34" t="n">
        <v>67.39</v>
      </c>
      <c r="S34" t="n">
        <v>48.21</v>
      </c>
      <c r="T34" t="n">
        <v>3658.36</v>
      </c>
      <c r="U34" t="n">
        <v>0.72</v>
      </c>
      <c r="V34" t="n">
        <v>0.79</v>
      </c>
      <c r="W34" t="n">
        <v>0.18</v>
      </c>
      <c r="X34" t="n">
        <v>0.21</v>
      </c>
      <c r="Y34" t="n">
        <v>0.5</v>
      </c>
      <c r="Z34" t="n">
        <v>10</v>
      </c>
      <c r="AA34" t="n">
        <v>474.3437668362647</v>
      </c>
      <c r="AB34" t="n">
        <v>649.0180683554479</v>
      </c>
      <c r="AC34" t="n">
        <v>587.076694814183</v>
      </c>
      <c r="AD34" t="n">
        <v>474343.7668362647</v>
      </c>
      <c r="AE34" t="n">
        <v>649018.0683554478</v>
      </c>
      <c r="AF34" t="n">
        <v>2.037094002357098e-06</v>
      </c>
      <c r="AG34" t="n">
        <v>22</v>
      </c>
      <c r="AH34" t="n">
        <v>587076.6948141831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2.7043</v>
      </c>
      <c r="E35" t="n">
        <v>36.98</v>
      </c>
      <c r="F35" t="n">
        <v>34.58</v>
      </c>
      <c r="G35" t="n">
        <v>259.35</v>
      </c>
      <c r="H35" t="n">
        <v>3.36</v>
      </c>
      <c r="I35" t="n">
        <v>8</v>
      </c>
      <c r="J35" t="n">
        <v>179.74</v>
      </c>
      <c r="K35" t="n">
        <v>46.47</v>
      </c>
      <c r="L35" t="n">
        <v>34</v>
      </c>
      <c r="M35" t="n">
        <v>2</v>
      </c>
      <c r="N35" t="n">
        <v>34.27</v>
      </c>
      <c r="O35" t="n">
        <v>22401.81</v>
      </c>
      <c r="P35" t="n">
        <v>323.69</v>
      </c>
      <c r="Q35" t="n">
        <v>444.55</v>
      </c>
      <c r="R35" t="n">
        <v>66.79000000000001</v>
      </c>
      <c r="S35" t="n">
        <v>48.21</v>
      </c>
      <c r="T35" t="n">
        <v>3359.46</v>
      </c>
      <c r="U35" t="n">
        <v>0.72</v>
      </c>
      <c r="V35" t="n">
        <v>0.79</v>
      </c>
      <c r="W35" t="n">
        <v>0.18</v>
      </c>
      <c r="X35" t="n">
        <v>0.19</v>
      </c>
      <c r="Y35" t="n">
        <v>0.5</v>
      </c>
      <c r="Z35" t="n">
        <v>10</v>
      </c>
      <c r="AA35" t="n">
        <v>476.4530892895128</v>
      </c>
      <c r="AB35" t="n">
        <v>651.9041363927209</v>
      </c>
      <c r="AC35" t="n">
        <v>589.6873205686009</v>
      </c>
      <c r="AD35" t="n">
        <v>476453.0892895128</v>
      </c>
      <c r="AE35" t="n">
        <v>651904.136392721</v>
      </c>
      <c r="AF35" t="n">
        <v>2.038149140025269e-06</v>
      </c>
      <c r="AG35" t="n">
        <v>22</v>
      </c>
      <c r="AH35" t="n">
        <v>589687.3205686009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2.7032</v>
      </c>
      <c r="E36" t="n">
        <v>36.99</v>
      </c>
      <c r="F36" t="n">
        <v>34.6</v>
      </c>
      <c r="G36" t="n">
        <v>259.47</v>
      </c>
      <c r="H36" t="n">
        <v>3.43</v>
      </c>
      <c r="I36" t="n">
        <v>8</v>
      </c>
      <c r="J36" t="n">
        <v>181.23</v>
      </c>
      <c r="K36" t="n">
        <v>46.47</v>
      </c>
      <c r="L36" t="n">
        <v>35</v>
      </c>
      <c r="M36" t="n">
        <v>1</v>
      </c>
      <c r="N36" t="n">
        <v>34.76</v>
      </c>
      <c r="O36" t="n">
        <v>22585.84</v>
      </c>
      <c r="P36" t="n">
        <v>325.72</v>
      </c>
      <c r="Q36" t="n">
        <v>444.55</v>
      </c>
      <c r="R36" t="n">
        <v>67.25</v>
      </c>
      <c r="S36" t="n">
        <v>48.21</v>
      </c>
      <c r="T36" t="n">
        <v>3588.8</v>
      </c>
      <c r="U36" t="n">
        <v>0.72</v>
      </c>
      <c r="V36" t="n">
        <v>0.79</v>
      </c>
      <c r="W36" t="n">
        <v>0.18</v>
      </c>
      <c r="X36" t="n">
        <v>0.21</v>
      </c>
      <c r="Y36" t="n">
        <v>0.5</v>
      </c>
      <c r="Z36" t="n">
        <v>10</v>
      </c>
      <c r="AA36" t="n">
        <v>478.4235606304194</v>
      </c>
      <c r="AB36" t="n">
        <v>654.6002222124096</v>
      </c>
      <c r="AC36" t="n">
        <v>592.1260957416387</v>
      </c>
      <c r="AD36" t="n">
        <v>478423.5606304195</v>
      </c>
      <c r="AE36" t="n">
        <v>654600.2222124096</v>
      </c>
      <c r="AF36" t="n">
        <v>2.037320103285992e-06</v>
      </c>
      <c r="AG36" t="n">
        <v>22</v>
      </c>
      <c r="AH36" t="n">
        <v>592126.0957416387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2.7034</v>
      </c>
      <c r="E37" t="n">
        <v>36.99</v>
      </c>
      <c r="F37" t="n">
        <v>34.59</v>
      </c>
      <c r="G37" t="n">
        <v>259.44</v>
      </c>
      <c r="H37" t="n">
        <v>3.5</v>
      </c>
      <c r="I37" t="n">
        <v>8</v>
      </c>
      <c r="J37" t="n">
        <v>182.73</v>
      </c>
      <c r="K37" t="n">
        <v>46.47</v>
      </c>
      <c r="L37" t="n">
        <v>36</v>
      </c>
      <c r="M37" t="n">
        <v>1</v>
      </c>
      <c r="N37" t="n">
        <v>35.26</v>
      </c>
      <c r="O37" t="n">
        <v>22770.67</v>
      </c>
      <c r="P37" t="n">
        <v>328.05</v>
      </c>
      <c r="Q37" t="n">
        <v>444.55</v>
      </c>
      <c r="R37" t="n">
        <v>67.09999999999999</v>
      </c>
      <c r="S37" t="n">
        <v>48.21</v>
      </c>
      <c r="T37" t="n">
        <v>3515.16</v>
      </c>
      <c r="U37" t="n">
        <v>0.72</v>
      </c>
      <c r="V37" t="n">
        <v>0.79</v>
      </c>
      <c r="W37" t="n">
        <v>0.18</v>
      </c>
      <c r="X37" t="n">
        <v>0.21</v>
      </c>
      <c r="Y37" t="n">
        <v>0.5</v>
      </c>
      <c r="Z37" t="n">
        <v>10</v>
      </c>
      <c r="AA37" t="n">
        <v>480.473176217328</v>
      </c>
      <c r="AB37" t="n">
        <v>657.4045966810759</v>
      </c>
      <c r="AC37" t="n">
        <v>594.6628246469799</v>
      </c>
      <c r="AD37" t="n">
        <v>480473.176217328</v>
      </c>
      <c r="AE37" t="n">
        <v>657404.5966810759</v>
      </c>
      <c r="AF37" t="n">
        <v>2.037470837238588e-06</v>
      </c>
      <c r="AG37" t="n">
        <v>22</v>
      </c>
      <c r="AH37" t="n">
        <v>594662.8246469798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2.7034</v>
      </c>
      <c r="E38" t="n">
        <v>36.99</v>
      </c>
      <c r="F38" t="n">
        <v>34.59</v>
      </c>
      <c r="G38" t="n">
        <v>259.45</v>
      </c>
      <c r="H38" t="n">
        <v>3.56</v>
      </c>
      <c r="I38" t="n">
        <v>8</v>
      </c>
      <c r="J38" t="n">
        <v>184.23</v>
      </c>
      <c r="K38" t="n">
        <v>46.47</v>
      </c>
      <c r="L38" t="n">
        <v>37</v>
      </c>
      <c r="M38" t="n">
        <v>0</v>
      </c>
      <c r="N38" t="n">
        <v>35.77</v>
      </c>
      <c r="O38" t="n">
        <v>22956.06</v>
      </c>
      <c r="P38" t="n">
        <v>330.4</v>
      </c>
      <c r="Q38" t="n">
        <v>444.55</v>
      </c>
      <c r="R38" t="n">
        <v>67.06999999999999</v>
      </c>
      <c r="S38" t="n">
        <v>48.21</v>
      </c>
      <c r="T38" t="n">
        <v>3498.68</v>
      </c>
      <c r="U38" t="n">
        <v>0.72</v>
      </c>
      <c r="V38" t="n">
        <v>0.79</v>
      </c>
      <c r="W38" t="n">
        <v>0.18</v>
      </c>
      <c r="X38" t="n">
        <v>0.21</v>
      </c>
      <c r="Y38" t="n">
        <v>0.5</v>
      </c>
      <c r="Z38" t="n">
        <v>10</v>
      </c>
      <c r="AA38" t="n">
        <v>482.5756484345939</v>
      </c>
      <c r="AB38" t="n">
        <v>660.2812919232671</v>
      </c>
      <c r="AC38" t="n">
        <v>597.2649721327233</v>
      </c>
      <c r="AD38" t="n">
        <v>482575.6484345939</v>
      </c>
      <c r="AE38" t="n">
        <v>660281.2919232671</v>
      </c>
      <c r="AF38" t="n">
        <v>2.037470837238588e-06</v>
      </c>
      <c r="AG38" t="n">
        <v>22</v>
      </c>
      <c r="AH38" t="n">
        <v>597264.9721327233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1.661</v>
      </c>
      <c r="E2" t="n">
        <v>60.21</v>
      </c>
      <c r="F2" t="n">
        <v>45.95</v>
      </c>
      <c r="G2" t="n">
        <v>7.03</v>
      </c>
      <c r="H2" t="n">
        <v>0.12</v>
      </c>
      <c r="I2" t="n">
        <v>392</v>
      </c>
      <c r="J2" t="n">
        <v>150.44</v>
      </c>
      <c r="K2" t="n">
        <v>49.1</v>
      </c>
      <c r="L2" t="n">
        <v>1</v>
      </c>
      <c r="M2" t="n">
        <v>390</v>
      </c>
      <c r="N2" t="n">
        <v>25.34</v>
      </c>
      <c r="O2" t="n">
        <v>18787.76</v>
      </c>
      <c r="P2" t="n">
        <v>541.4400000000001</v>
      </c>
      <c r="Q2" t="n">
        <v>444.61</v>
      </c>
      <c r="R2" t="n">
        <v>438.81</v>
      </c>
      <c r="S2" t="n">
        <v>48.21</v>
      </c>
      <c r="T2" t="n">
        <v>187451.58</v>
      </c>
      <c r="U2" t="n">
        <v>0.11</v>
      </c>
      <c r="V2" t="n">
        <v>0.59</v>
      </c>
      <c r="W2" t="n">
        <v>0.79</v>
      </c>
      <c r="X2" t="n">
        <v>11.56</v>
      </c>
      <c r="Y2" t="n">
        <v>0.5</v>
      </c>
      <c r="Z2" t="n">
        <v>10</v>
      </c>
      <c r="AA2" t="n">
        <v>1111.970866084108</v>
      </c>
      <c r="AB2" t="n">
        <v>1521.447595668641</v>
      </c>
      <c r="AC2" t="n">
        <v>1376.242772503137</v>
      </c>
      <c r="AD2" t="n">
        <v>1111970.866084108</v>
      </c>
      <c r="AE2" t="n">
        <v>1521447.595668641</v>
      </c>
      <c r="AF2" t="n">
        <v>1.242928981500359e-06</v>
      </c>
      <c r="AG2" t="n">
        <v>35</v>
      </c>
      <c r="AH2" t="n">
        <v>1376242.772503137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2.1504</v>
      </c>
      <c r="E3" t="n">
        <v>46.5</v>
      </c>
      <c r="F3" t="n">
        <v>39.15</v>
      </c>
      <c r="G3" t="n">
        <v>14.15</v>
      </c>
      <c r="H3" t="n">
        <v>0.23</v>
      </c>
      <c r="I3" t="n">
        <v>166</v>
      </c>
      <c r="J3" t="n">
        <v>151.83</v>
      </c>
      <c r="K3" t="n">
        <v>49.1</v>
      </c>
      <c r="L3" t="n">
        <v>2</v>
      </c>
      <c r="M3" t="n">
        <v>164</v>
      </c>
      <c r="N3" t="n">
        <v>25.73</v>
      </c>
      <c r="O3" t="n">
        <v>18959.54</v>
      </c>
      <c r="P3" t="n">
        <v>459.29</v>
      </c>
      <c r="Q3" t="n">
        <v>444.56</v>
      </c>
      <c r="R3" t="n">
        <v>216.02</v>
      </c>
      <c r="S3" t="n">
        <v>48.21</v>
      </c>
      <c r="T3" t="n">
        <v>77186.81</v>
      </c>
      <c r="U3" t="n">
        <v>0.22</v>
      </c>
      <c r="V3" t="n">
        <v>0.7</v>
      </c>
      <c r="W3" t="n">
        <v>0.43</v>
      </c>
      <c r="X3" t="n">
        <v>4.76</v>
      </c>
      <c r="Y3" t="n">
        <v>0.5</v>
      </c>
      <c r="Z3" t="n">
        <v>10</v>
      </c>
      <c r="AA3" t="n">
        <v>756.9388086519564</v>
      </c>
      <c r="AB3" t="n">
        <v>1035.67707178103</v>
      </c>
      <c r="AC3" t="n">
        <v>936.8335056321476</v>
      </c>
      <c r="AD3" t="n">
        <v>756938.8086519564</v>
      </c>
      <c r="AE3" t="n">
        <v>1035677.07178103</v>
      </c>
      <c r="AF3" t="n">
        <v>1.609147791582404e-06</v>
      </c>
      <c r="AG3" t="n">
        <v>27</v>
      </c>
      <c r="AH3" t="n">
        <v>936833.5056321477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2.3305</v>
      </c>
      <c r="E4" t="n">
        <v>42.91</v>
      </c>
      <c r="F4" t="n">
        <v>37.39</v>
      </c>
      <c r="G4" t="n">
        <v>21.17</v>
      </c>
      <c r="H4" t="n">
        <v>0.35</v>
      </c>
      <c r="I4" t="n">
        <v>106</v>
      </c>
      <c r="J4" t="n">
        <v>153.23</v>
      </c>
      <c r="K4" t="n">
        <v>49.1</v>
      </c>
      <c r="L4" t="n">
        <v>3</v>
      </c>
      <c r="M4" t="n">
        <v>104</v>
      </c>
      <c r="N4" t="n">
        <v>26.13</v>
      </c>
      <c r="O4" t="n">
        <v>19131.85</v>
      </c>
      <c r="P4" t="n">
        <v>437.06</v>
      </c>
      <c r="Q4" t="n">
        <v>444.56</v>
      </c>
      <c r="R4" t="n">
        <v>158.44</v>
      </c>
      <c r="S4" t="n">
        <v>48.21</v>
      </c>
      <c r="T4" t="n">
        <v>48695.84</v>
      </c>
      <c r="U4" t="n">
        <v>0.3</v>
      </c>
      <c r="V4" t="n">
        <v>0.73</v>
      </c>
      <c r="W4" t="n">
        <v>0.34</v>
      </c>
      <c r="X4" t="n">
        <v>3.01</v>
      </c>
      <c r="Y4" t="n">
        <v>0.5</v>
      </c>
      <c r="Z4" t="n">
        <v>10</v>
      </c>
      <c r="AA4" t="n">
        <v>673.7644192420668</v>
      </c>
      <c r="AB4" t="n">
        <v>921.8742027953315</v>
      </c>
      <c r="AC4" t="n">
        <v>833.8918227391142</v>
      </c>
      <c r="AD4" t="n">
        <v>673764.4192420668</v>
      </c>
      <c r="AE4" t="n">
        <v>921874.2027953315</v>
      </c>
      <c r="AF4" t="n">
        <v>1.743916912333888e-06</v>
      </c>
      <c r="AG4" t="n">
        <v>25</v>
      </c>
      <c r="AH4" t="n">
        <v>833891.8227391142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2.4261</v>
      </c>
      <c r="E5" t="n">
        <v>41.22</v>
      </c>
      <c r="F5" t="n">
        <v>36.56</v>
      </c>
      <c r="G5" t="n">
        <v>28.12</v>
      </c>
      <c r="H5" t="n">
        <v>0.46</v>
      </c>
      <c r="I5" t="n">
        <v>78</v>
      </c>
      <c r="J5" t="n">
        <v>154.63</v>
      </c>
      <c r="K5" t="n">
        <v>49.1</v>
      </c>
      <c r="L5" t="n">
        <v>4</v>
      </c>
      <c r="M5" t="n">
        <v>76</v>
      </c>
      <c r="N5" t="n">
        <v>26.53</v>
      </c>
      <c r="O5" t="n">
        <v>19304.72</v>
      </c>
      <c r="P5" t="n">
        <v>425.94</v>
      </c>
      <c r="Q5" t="n">
        <v>444.6</v>
      </c>
      <c r="R5" t="n">
        <v>131.39</v>
      </c>
      <c r="S5" t="n">
        <v>48.21</v>
      </c>
      <c r="T5" t="n">
        <v>35312.47</v>
      </c>
      <c r="U5" t="n">
        <v>0.37</v>
      </c>
      <c r="V5" t="n">
        <v>0.75</v>
      </c>
      <c r="W5" t="n">
        <v>0.29</v>
      </c>
      <c r="X5" t="n">
        <v>2.17</v>
      </c>
      <c r="Y5" t="n">
        <v>0.5</v>
      </c>
      <c r="Z5" t="n">
        <v>10</v>
      </c>
      <c r="AA5" t="n">
        <v>635.0400656991469</v>
      </c>
      <c r="AB5" t="n">
        <v>868.8898338800028</v>
      </c>
      <c r="AC5" t="n">
        <v>785.9642076290356</v>
      </c>
      <c r="AD5" t="n">
        <v>635040.0656991469</v>
      </c>
      <c r="AE5" t="n">
        <v>868889.8338800028</v>
      </c>
      <c r="AF5" t="n">
        <v>1.815454546669489e-06</v>
      </c>
      <c r="AG5" t="n">
        <v>24</v>
      </c>
      <c r="AH5" t="n">
        <v>785964.2076290356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2.4866</v>
      </c>
      <c r="E6" t="n">
        <v>40.22</v>
      </c>
      <c r="F6" t="n">
        <v>36.07</v>
      </c>
      <c r="G6" t="n">
        <v>35.48</v>
      </c>
      <c r="H6" t="n">
        <v>0.57</v>
      </c>
      <c r="I6" t="n">
        <v>61</v>
      </c>
      <c r="J6" t="n">
        <v>156.03</v>
      </c>
      <c r="K6" t="n">
        <v>49.1</v>
      </c>
      <c r="L6" t="n">
        <v>5</v>
      </c>
      <c r="M6" t="n">
        <v>59</v>
      </c>
      <c r="N6" t="n">
        <v>26.94</v>
      </c>
      <c r="O6" t="n">
        <v>19478.15</v>
      </c>
      <c r="P6" t="n">
        <v>418.83</v>
      </c>
      <c r="Q6" t="n">
        <v>444.55</v>
      </c>
      <c r="R6" t="n">
        <v>115.57</v>
      </c>
      <c r="S6" t="n">
        <v>48.21</v>
      </c>
      <c r="T6" t="n">
        <v>27487.48</v>
      </c>
      <c r="U6" t="n">
        <v>0.42</v>
      </c>
      <c r="V6" t="n">
        <v>0.76</v>
      </c>
      <c r="W6" t="n">
        <v>0.26</v>
      </c>
      <c r="X6" t="n">
        <v>1.69</v>
      </c>
      <c r="Y6" t="n">
        <v>0.5</v>
      </c>
      <c r="Z6" t="n">
        <v>10</v>
      </c>
      <c r="AA6" t="n">
        <v>616.0700868431409</v>
      </c>
      <c r="AB6" t="n">
        <v>842.9342719128136</v>
      </c>
      <c r="AC6" t="n">
        <v>762.4858080671348</v>
      </c>
      <c r="AD6" t="n">
        <v>616070.0868431409</v>
      </c>
      <c r="AE6" t="n">
        <v>842934.2719128137</v>
      </c>
      <c r="AF6" t="n">
        <v>1.860726794340032e-06</v>
      </c>
      <c r="AG6" t="n">
        <v>24</v>
      </c>
      <c r="AH6" t="n">
        <v>762485.8080671348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2.5116</v>
      </c>
      <c r="E7" t="n">
        <v>39.82</v>
      </c>
      <c r="F7" t="n">
        <v>35.98</v>
      </c>
      <c r="G7" t="n">
        <v>42.33</v>
      </c>
      <c r="H7" t="n">
        <v>0.67</v>
      </c>
      <c r="I7" t="n">
        <v>51</v>
      </c>
      <c r="J7" t="n">
        <v>157.44</v>
      </c>
      <c r="K7" t="n">
        <v>49.1</v>
      </c>
      <c r="L7" t="n">
        <v>6</v>
      </c>
      <c r="M7" t="n">
        <v>49</v>
      </c>
      <c r="N7" t="n">
        <v>27.35</v>
      </c>
      <c r="O7" t="n">
        <v>19652.13</v>
      </c>
      <c r="P7" t="n">
        <v>416.4</v>
      </c>
      <c r="Q7" t="n">
        <v>444.56</v>
      </c>
      <c r="R7" t="n">
        <v>114.24</v>
      </c>
      <c r="S7" t="n">
        <v>48.21</v>
      </c>
      <c r="T7" t="n">
        <v>26871.7</v>
      </c>
      <c r="U7" t="n">
        <v>0.42</v>
      </c>
      <c r="V7" t="n">
        <v>0.76</v>
      </c>
      <c r="W7" t="n">
        <v>0.21</v>
      </c>
      <c r="X7" t="n">
        <v>1.59</v>
      </c>
      <c r="Y7" t="n">
        <v>0.5</v>
      </c>
      <c r="Z7" t="n">
        <v>10</v>
      </c>
      <c r="AA7" t="n">
        <v>609.124188478454</v>
      </c>
      <c r="AB7" t="n">
        <v>833.4305873388402</v>
      </c>
      <c r="AC7" t="n">
        <v>753.8891418103964</v>
      </c>
      <c r="AD7" t="n">
        <v>609124.188478454</v>
      </c>
      <c r="AE7" t="n">
        <v>833430.5873388401</v>
      </c>
      <c r="AF7" t="n">
        <v>1.879434334699761e-06</v>
      </c>
      <c r="AG7" t="n">
        <v>24</v>
      </c>
      <c r="AH7" t="n">
        <v>753889.1418103963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2.5519</v>
      </c>
      <c r="E8" t="n">
        <v>39.19</v>
      </c>
      <c r="F8" t="n">
        <v>35.6</v>
      </c>
      <c r="G8" t="n">
        <v>49.67</v>
      </c>
      <c r="H8" t="n">
        <v>0.78</v>
      </c>
      <c r="I8" t="n">
        <v>43</v>
      </c>
      <c r="J8" t="n">
        <v>158.86</v>
      </c>
      <c r="K8" t="n">
        <v>49.1</v>
      </c>
      <c r="L8" t="n">
        <v>7</v>
      </c>
      <c r="M8" t="n">
        <v>41</v>
      </c>
      <c r="N8" t="n">
        <v>27.77</v>
      </c>
      <c r="O8" t="n">
        <v>19826.68</v>
      </c>
      <c r="P8" t="n">
        <v>410.54</v>
      </c>
      <c r="Q8" t="n">
        <v>444.55</v>
      </c>
      <c r="R8" t="n">
        <v>100.01</v>
      </c>
      <c r="S8" t="n">
        <v>48.21</v>
      </c>
      <c r="T8" t="n">
        <v>19795.31</v>
      </c>
      <c r="U8" t="n">
        <v>0.48</v>
      </c>
      <c r="V8" t="n">
        <v>0.77</v>
      </c>
      <c r="W8" t="n">
        <v>0.23</v>
      </c>
      <c r="X8" t="n">
        <v>1.21</v>
      </c>
      <c r="Y8" t="n">
        <v>0.5</v>
      </c>
      <c r="Z8" t="n">
        <v>10</v>
      </c>
      <c r="AA8" t="n">
        <v>589.3040805015697</v>
      </c>
      <c r="AB8" t="n">
        <v>806.3118412034152</v>
      </c>
      <c r="AC8" t="n">
        <v>729.3585707447373</v>
      </c>
      <c r="AD8" t="n">
        <v>589304.0805015698</v>
      </c>
      <c r="AE8" t="n">
        <v>806311.8412034152</v>
      </c>
      <c r="AF8" t="n">
        <v>1.909590889759643e-06</v>
      </c>
      <c r="AG8" t="n">
        <v>23</v>
      </c>
      <c r="AH8" t="n">
        <v>729358.5707447373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2.5713</v>
      </c>
      <c r="E9" t="n">
        <v>38.89</v>
      </c>
      <c r="F9" t="n">
        <v>35.45</v>
      </c>
      <c r="G9" t="n">
        <v>55.98</v>
      </c>
      <c r="H9" t="n">
        <v>0.88</v>
      </c>
      <c r="I9" t="n">
        <v>38</v>
      </c>
      <c r="J9" t="n">
        <v>160.28</v>
      </c>
      <c r="K9" t="n">
        <v>49.1</v>
      </c>
      <c r="L9" t="n">
        <v>8</v>
      </c>
      <c r="M9" t="n">
        <v>36</v>
      </c>
      <c r="N9" t="n">
        <v>28.19</v>
      </c>
      <c r="O9" t="n">
        <v>20001.93</v>
      </c>
      <c r="P9" t="n">
        <v>407.54</v>
      </c>
      <c r="Q9" t="n">
        <v>444.57</v>
      </c>
      <c r="R9" t="n">
        <v>95.42</v>
      </c>
      <c r="S9" t="n">
        <v>48.21</v>
      </c>
      <c r="T9" t="n">
        <v>17524.21</v>
      </c>
      <c r="U9" t="n">
        <v>0.51</v>
      </c>
      <c r="V9" t="n">
        <v>0.77</v>
      </c>
      <c r="W9" t="n">
        <v>0.22</v>
      </c>
      <c r="X9" t="n">
        <v>1.07</v>
      </c>
      <c r="Y9" t="n">
        <v>0.5</v>
      </c>
      <c r="Z9" t="n">
        <v>10</v>
      </c>
      <c r="AA9" t="n">
        <v>583.0465016095676</v>
      </c>
      <c r="AB9" t="n">
        <v>797.7499456984806</v>
      </c>
      <c r="AC9" t="n">
        <v>721.6138105300978</v>
      </c>
      <c r="AD9" t="n">
        <v>583046.5016095676</v>
      </c>
      <c r="AE9" t="n">
        <v>797749.9456984806</v>
      </c>
      <c r="AF9" t="n">
        <v>1.924107941078792e-06</v>
      </c>
      <c r="AG9" t="n">
        <v>23</v>
      </c>
      <c r="AH9" t="n">
        <v>721613.8105300978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2.5873</v>
      </c>
      <c r="E10" t="n">
        <v>38.65</v>
      </c>
      <c r="F10" t="n">
        <v>35.33</v>
      </c>
      <c r="G10" t="n">
        <v>62.35</v>
      </c>
      <c r="H10" t="n">
        <v>0.99</v>
      </c>
      <c r="I10" t="n">
        <v>34</v>
      </c>
      <c r="J10" t="n">
        <v>161.71</v>
      </c>
      <c r="K10" t="n">
        <v>49.1</v>
      </c>
      <c r="L10" t="n">
        <v>9</v>
      </c>
      <c r="M10" t="n">
        <v>32</v>
      </c>
      <c r="N10" t="n">
        <v>28.61</v>
      </c>
      <c r="O10" t="n">
        <v>20177.64</v>
      </c>
      <c r="P10" t="n">
        <v>404.97</v>
      </c>
      <c r="Q10" t="n">
        <v>444.55</v>
      </c>
      <c r="R10" t="n">
        <v>91.51000000000001</v>
      </c>
      <c r="S10" t="n">
        <v>48.21</v>
      </c>
      <c r="T10" t="n">
        <v>15588.68</v>
      </c>
      <c r="U10" t="n">
        <v>0.53</v>
      </c>
      <c r="V10" t="n">
        <v>0.77</v>
      </c>
      <c r="W10" t="n">
        <v>0.22</v>
      </c>
      <c r="X10" t="n">
        <v>0.95</v>
      </c>
      <c r="Y10" t="n">
        <v>0.5</v>
      </c>
      <c r="Z10" t="n">
        <v>10</v>
      </c>
      <c r="AA10" t="n">
        <v>577.8710779562686</v>
      </c>
      <c r="AB10" t="n">
        <v>790.6687027324597</v>
      </c>
      <c r="AC10" t="n">
        <v>715.208391454167</v>
      </c>
      <c r="AD10" t="n">
        <v>577871.0779562686</v>
      </c>
      <c r="AE10" t="n">
        <v>790668.7027324596</v>
      </c>
      <c r="AF10" t="n">
        <v>1.936080766909018e-06</v>
      </c>
      <c r="AG10" t="n">
        <v>23</v>
      </c>
      <c r="AH10" t="n">
        <v>715208.391454167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2.6041</v>
      </c>
      <c r="E11" t="n">
        <v>38.4</v>
      </c>
      <c r="F11" t="n">
        <v>35.21</v>
      </c>
      <c r="G11" t="n">
        <v>70.42</v>
      </c>
      <c r="H11" t="n">
        <v>1.09</v>
      </c>
      <c r="I11" t="n">
        <v>30</v>
      </c>
      <c r="J11" t="n">
        <v>163.13</v>
      </c>
      <c r="K11" t="n">
        <v>49.1</v>
      </c>
      <c r="L11" t="n">
        <v>10</v>
      </c>
      <c r="M11" t="n">
        <v>28</v>
      </c>
      <c r="N11" t="n">
        <v>29.04</v>
      </c>
      <c r="O11" t="n">
        <v>20353.94</v>
      </c>
      <c r="P11" t="n">
        <v>402.31</v>
      </c>
      <c r="Q11" t="n">
        <v>444.55</v>
      </c>
      <c r="R11" t="n">
        <v>87.38</v>
      </c>
      <c r="S11" t="n">
        <v>48.21</v>
      </c>
      <c r="T11" t="n">
        <v>13545.13</v>
      </c>
      <c r="U11" t="n">
        <v>0.55</v>
      </c>
      <c r="V11" t="n">
        <v>0.77</v>
      </c>
      <c r="W11" t="n">
        <v>0.21</v>
      </c>
      <c r="X11" t="n">
        <v>0.82</v>
      </c>
      <c r="Y11" t="n">
        <v>0.5</v>
      </c>
      <c r="Z11" t="n">
        <v>10</v>
      </c>
      <c r="AA11" t="n">
        <v>572.5481296172176</v>
      </c>
      <c r="AB11" t="n">
        <v>783.385609983063</v>
      </c>
      <c r="AC11" t="n">
        <v>708.6203868548877</v>
      </c>
      <c r="AD11" t="n">
        <v>572548.1296172176</v>
      </c>
      <c r="AE11" t="n">
        <v>783385.609983063</v>
      </c>
      <c r="AF11" t="n">
        <v>1.948652234030756e-06</v>
      </c>
      <c r="AG11" t="n">
        <v>23</v>
      </c>
      <c r="AH11" t="n">
        <v>708620.3868548877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2.6177</v>
      </c>
      <c r="E12" t="n">
        <v>38.2</v>
      </c>
      <c r="F12" t="n">
        <v>35.1</v>
      </c>
      <c r="G12" t="n">
        <v>78</v>
      </c>
      <c r="H12" t="n">
        <v>1.18</v>
      </c>
      <c r="I12" t="n">
        <v>27</v>
      </c>
      <c r="J12" t="n">
        <v>164.57</v>
      </c>
      <c r="K12" t="n">
        <v>49.1</v>
      </c>
      <c r="L12" t="n">
        <v>11</v>
      </c>
      <c r="M12" t="n">
        <v>25</v>
      </c>
      <c r="N12" t="n">
        <v>29.47</v>
      </c>
      <c r="O12" t="n">
        <v>20530.82</v>
      </c>
      <c r="P12" t="n">
        <v>399.23</v>
      </c>
      <c r="Q12" t="n">
        <v>444.55</v>
      </c>
      <c r="R12" t="n">
        <v>83.7</v>
      </c>
      <c r="S12" t="n">
        <v>48.21</v>
      </c>
      <c r="T12" t="n">
        <v>11719.06</v>
      </c>
      <c r="U12" t="n">
        <v>0.58</v>
      </c>
      <c r="V12" t="n">
        <v>0.78</v>
      </c>
      <c r="W12" t="n">
        <v>0.21</v>
      </c>
      <c r="X12" t="n">
        <v>0.71</v>
      </c>
      <c r="Y12" t="n">
        <v>0.5</v>
      </c>
      <c r="Z12" t="n">
        <v>10</v>
      </c>
      <c r="AA12" t="n">
        <v>567.4179049294911</v>
      </c>
      <c r="AB12" t="n">
        <v>776.3662102357761</v>
      </c>
      <c r="AC12" t="n">
        <v>702.2709087676925</v>
      </c>
      <c r="AD12" t="n">
        <v>567417.9049294911</v>
      </c>
      <c r="AE12" t="n">
        <v>776366.210235776</v>
      </c>
      <c r="AF12" t="n">
        <v>1.958829135986448e-06</v>
      </c>
      <c r="AG12" t="n">
        <v>23</v>
      </c>
      <c r="AH12" t="n">
        <v>702270.9087676925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2.6228</v>
      </c>
      <c r="E13" t="n">
        <v>38.13</v>
      </c>
      <c r="F13" t="n">
        <v>35.09</v>
      </c>
      <c r="G13" t="n">
        <v>84.20999999999999</v>
      </c>
      <c r="H13" t="n">
        <v>1.28</v>
      </c>
      <c r="I13" t="n">
        <v>25</v>
      </c>
      <c r="J13" t="n">
        <v>166.01</v>
      </c>
      <c r="K13" t="n">
        <v>49.1</v>
      </c>
      <c r="L13" t="n">
        <v>12</v>
      </c>
      <c r="M13" t="n">
        <v>23</v>
      </c>
      <c r="N13" t="n">
        <v>29.91</v>
      </c>
      <c r="O13" t="n">
        <v>20708.3</v>
      </c>
      <c r="P13" t="n">
        <v>398.54</v>
      </c>
      <c r="Q13" t="n">
        <v>444.55</v>
      </c>
      <c r="R13" t="n">
        <v>83.53</v>
      </c>
      <c r="S13" t="n">
        <v>48.21</v>
      </c>
      <c r="T13" t="n">
        <v>11644.33</v>
      </c>
      <c r="U13" t="n">
        <v>0.58</v>
      </c>
      <c r="V13" t="n">
        <v>0.78</v>
      </c>
      <c r="W13" t="n">
        <v>0.2</v>
      </c>
      <c r="X13" t="n">
        <v>0.7</v>
      </c>
      <c r="Y13" t="n">
        <v>0.5</v>
      </c>
      <c r="Z13" t="n">
        <v>10</v>
      </c>
      <c r="AA13" t="n">
        <v>565.9730071944796</v>
      </c>
      <c r="AB13" t="n">
        <v>774.389237410344</v>
      </c>
      <c r="AC13" t="n">
        <v>700.4826154540209</v>
      </c>
      <c r="AD13" t="n">
        <v>565973.0071944796</v>
      </c>
      <c r="AE13" t="n">
        <v>774389.237410344</v>
      </c>
      <c r="AF13" t="n">
        <v>1.962645474219833e-06</v>
      </c>
      <c r="AG13" t="n">
        <v>23</v>
      </c>
      <c r="AH13" t="n">
        <v>700482.6154540209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2.6324</v>
      </c>
      <c r="E14" t="n">
        <v>37.99</v>
      </c>
      <c r="F14" t="n">
        <v>35.01</v>
      </c>
      <c r="G14" t="n">
        <v>91.33</v>
      </c>
      <c r="H14" t="n">
        <v>1.38</v>
      </c>
      <c r="I14" t="n">
        <v>23</v>
      </c>
      <c r="J14" t="n">
        <v>167.45</v>
      </c>
      <c r="K14" t="n">
        <v>49.1</v>
      </c>
      <c r="L14" t="n">
        <v>13</v>
      </c>
      <c r="M14" t="n">
        <v>21</v>
      </c>
      <c r="N14" t="n">
        <v>30.36</v>
      </c>
      <c r="O14" t="n">
        <v>20886.38</v>
      </c>
      <c r="P14" t="n">
        <v>395.75</v>
      </c>
      <c r="Q14" t="n">
        <v>444.55</v>
      </c>
      <c r="R14" t="n">
        <v>80.84999999999999</v>
      </c>
      <c r="S14" t="n">
        <v>48.21</v>
      </c>
      <c r="T14" t="n">
        <v>10313.84</v>
      </c>
      <c r="U14" t="n">
        <v>0.6</v>
      </c>
      <c r="V14" t="n">
        <v>0.78</v>
      </c>
      <c r="W14" t="n">
        <v>0.2</v>
      </c>
      <c r="X14" t="n">
        <v>0.62</v>
      </c>
      <c r="Y14" t="n">
        <v>0.5</v>
      </c>
      <c r="Z14" t="n">
        <v>10</v>
      </c>
      <c r="AA14" t="n">
        <v>555.0401764745727</v>
      </c>
      <c r="AB14" t="n">
        <v>759.4304560969167</v>
      </c>
      <c r="AC14" t="n">
        <v>686.9514792343656</v>
      </c>
      <c r="AD14" t="n">
        <v>555040.1764745727</v>
      </c>
      <c r="AE14" t="n">
        <v>759430.4560969167</v>
      </c>
      <c r="AF14" t="n">
        <v>1.969829169717968e-06</v>
      </c>
      <c r="AG14" t="n">
        <v>22</v>
      </c>
      <c r="AH14" t="n">
        <v>686951.4792343656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2.6353</v>
      </c>
      <c r="E15" t="n">
        <v>37.95</v>
      </c>
      <c r="F15" t="n">
        <v>35</v>
      </c>
      <c r="G15" t="n">
        <v>95.45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20</v>
      </c>
      <c r="N15" t="n">
        <v>30.81</v>
      </c>
      <c r="O15" t="n">
        <v>21065.06</v>
      </c>
      <c r="P15" t="n">
        <v>394.36</v>
      </c>
      <c r="Q15" t="n">
        <v>444.55</v>
      </c>
      <c r="R15" t="n">
        <v>80.56999999999999</v>
      </c>
      <c r="S15" t="n">
        <v>48.21</v>
      </c>
      <c r="T15" t="n">
        <v>10179.26</v>
      </c>
      <c r="U15" t="n">
        <v>0.6</v>
      </c>
      <c r="V15" t="n">
        <v>0.78</v>
      </c>
      <c r="W15" t="n">
        <v>0.2</v>
      </c>
      <c r="X15" t="n">
        <v>0.61</v>
      </c>
      <c r="Y15" t="n">
        <v>0.5</v>
      </c>
      <c r="Z15" t="n">
        <v>10</v>
      </c>
      <c r="AA15" t="n">
        <v>553.3079854235635</v>
      </c>
      <c r="AB15" t="n">
        <v>757.06039588205</v>
      </c>
      <c r="AC15" t="n">
        <v>684.8076142400056</v>
      </c>
      <c r="AD15" t="n">
        <v>553307.9854235635</v>
      </c>
      <c r="AE15" t="n">
        <v>757060.39588205</v>
      </c>
      <c r="AF15" t="n">
        <v>1.971999244399697e-06</v>
      </c>
      <c r="AG15" t="n">
        <v>22</v>
      </c>
      <c r="AH15" t="n">
        <v>684807.6142400056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2.6448</v>
      </c>
      <c r="E16" t="n">
        <v>37.81</v>
      </c>
      <c r="F16" t="n">
        <v>34.92</v>
      </c>
      <c r="G16" t="n">
        <v>104.77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393.01</v>
      </c>
      <c r="Q16" t="n">
        <v>444.55</v>
      </c>
      <c r="R16" t="n">
        <v>78.18000000000001</v>
      </c>
      <c r="S16" t="n">
        <v>48.21</v>
      </c>
      <c r="T16" t="n">
        <v>8994.02</v>
      </c>
      <c r="U16" t="n">
        <v>0.62</v>
      </c>
      <c r="V16" t="n">
        <v>0.78</v>
      </c>
      <c r="W16" t="n">
        <v>0.19</v>
      </c>
      <c r="X16" t="n">
        <v>0.54</v>
      </c>
      <c r="Y16" t="n">
        <v>0.5</v>
      </c>
      <c r="Z16" t="n">
        <v>10</v>
      </c>
      <c r="AA16" t="n">
        <v>550.5351076998296</v>
      </c>
      <c r="AB16" t="n">
        <v>753.2664222497058</v>
      </c>
      <c r="AC16" t="n">
        <v>681.3757321262569</v>
      </c>
      <c r="AD16" t="n">
        <v>550535.1076998296</v>
      </c>
      <c r="AE16" t="n">
        <v>753266.4222497058</v>
      </c>
      <c r="AF16" t="n">
        <v>1.979108109736394e-06</v>
      </c>
      <c r="AG16" t="n">
        <v>22</v>
      </c>
      <c r="AH16" t="n">
        <v>681375.7321262569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2.6495</v>
      </c>
      <c r="E17" t="n">
        <v>37.74</v>
      </c>
      <c r="F17" t="n">
        <v>34.89</v>
      </c>
      <c r="G17" t="n">
        <v>110.17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17</v>
      </c>
      <c r="N17" t="n">
        <v>31.72</v>
      </c>
      <c r="O17" t="n">
        <v>21424.29</v>
      </c>
      <c r="P17" t="n">
        <v>391.69</v>
      </c>
      <c r="Q17" t="n">
        <v>444.55</v>
      </c>
      <c r="R17" t="n">
        <v>76.8</v>
      </c>
      <c r="S17" t="n">
        <v>48.21</v>
      </c>
      <c r="T17" t="n">
        <v>8310.26</v>
      </c>
      <c r="U17" t="n">
        <v>0.63</v>
      </c>
      <c r="V17" t="n">
        <v>0.78</v>
      </c>
      <c r="W17" t="n">
        <v>0.2</v>
      </c>
      <c r="X17" t="n">
        <v>0.5</v>
      </c>
      <c r="Y17" t="n">
        <v>0.5</v>
      </c>
      <c r="Z17" t="n">
        <v>10</v>
      </c>
      <c r="AA17" t="n">
        <v>548.5863776796089</v>
      </c>
      <c r="AB17" t="n">
        <v>750.6000838641389</v>
      </c>
      <c r="AC17" t="n">
        <v>678.963865333979</v>
      </c>
      <c r="AD17" t="n">
        <v>548586.3776796089</v>
      </c>
      <c r="AE17" t="n">
        <v>750600.0838641389</v>
      </c>
      <c r="AF17" t="n">
        <v>1.982625127324023e-06</v>
      </c>
      <c r="AG17" t="n">
        <v>22</v>
      </c>
      <c r="AH17" t="n">
        <v>678963.865333979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2.6511</v>
      </c>
      <c r="E18" t="n">
        <v>37.72</v>
      </c>
      <c r="F18" t="n">
        <v>34.89</v>
      </c>
      <c r="G18" t="n">
        <v>116.31</v>
      </c>
      <c r="H18" t="n">
        <v>1.74</v>
      </c>
      <c r="I18" t="n">
        <v>18</v>
      </c>
      <c r="J18" t="n">
        <v>173.28</v>
      </c>
      <c r="K18" t="n">
        <v>49.1</v>
      </c>
      <c r="L18" t="n">
        <v>17</v>
      </c>
      <c r="M18" t="n">
        <v>16</v>
      </c>
      <c r="N18" t="n">
        <v>32.18</v>
      </c>
      <c r="O18" t="n">
        <v>21604.83</v>
      </c>
      <c r="P18" t="n">
        <v>389.33</v>
      </c>
      <c r="Q18" t="n">
        <v>444.55</v>
      </c>
      <c r="R18" t="n">
        <v>77.18000000000001</v>
      </c>
      <c r="S18" t="n">
        <v>48.21</v>
      </c>
      <c r="T18" t="n">
        <v>8505</v>
      </c>
      <c r="U18" t="n">
        <v>0.62</v>
      </c>
      <c r="V18" t="n">
        <v>0.78</v>
      </c>
      <c r="W18" t="n">
        <v>0.19</v>
      </c>
      <c r="X18" t="n">
        <v>0.51</v>
      </c>
      <c r="Y18" t="n">
        <v>0.5</v>
      </c>
      <c r="Z18" t="n">
        <v>10</v>
      </c>
      <c r="AA18" t="n">
        <v>546.1932190372762</v>
      </c>
      <c r="AB18" t="n">
        <v>747.3256586309914</v>
      </c>
      <c r="AC18" t="n">
        <v>676.0019466493984</v>
      </c>
      <c r="AD18" t="n">
        <v>546193.2190372762</v>
      </c>
      <c r="AE18" t="n">
        <v>747325.6586309914</v>
      </c>
      <c r="AF18" t="n">
        <v>1.983822409907045e-06</v>
      </c>
      <c r="AG18" t="n">
        <v>22</v>
      </c>
      <c r="AH18" t="n">
        <v>676001.9466493984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2.6556</v>
      </c>
      <c r="E19" t="n">
        <v>37.66</v>
      </c>
      <c r="F19" t="n">
        <v>34.86</v>
      </c>
      <c r="G19" t="n">
        <v>123.04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15</v>
      </c>
      <c r="N19" t="n">
        <v>32.65</v>
      </c>
      <c r="O19" t="n">
        <v>21786.02</v>
      </c>
      <c r="P19" t="n">
        <v>388.78</v>
      </c>
      <c r="Q19" t="n">
        <v>444.56</v>
      </c>
      <c r="R19" t="n">
        <v>76.03</v>
      </c>
      <c r="S19" t="n">
        <v>48.21</v>
      </c>
      <c r="T19" t="n">
        <v>7933.4</v>
      </c>
      <c r="U19" t="n">
        <v>0.63</v>
      </c>
      <c r="V19" t="n">
        <v>0.78</v>
      </c>
      <c r="W19" t="n">
        <v>0.19</v>
      </c>
      <c r="X19" t="n">
        <v>0.47</v>
      </c>
      <c r="Y19" t="n">
        <v>0.5</v>
      </c>
      <c r="Z19" t="n">
        <v>10</v>
      </c>
      <c r="AA19" t="n">
        <v>544.987724548531</v>
      </c>
      <c r="AB19" t="n">
        <v>745.6762478888268</v>
      </c>
      <c r="AC19" t="n">
        <v>674.5099533535035</v>
      </c>
      <c r="AD19" t="n">
        <v>544987.724548531</v>
      </c>
      <c r="AE19" t="n">
        <v>745676.2478888268</v>
      </c>
      <c r="AF19" t="n">
        <v>1.987189767171797e-06</v>
      </c>
      <c r="AG19" t="n">
        <v>22</v>
      </c>
      <c r="AH19" t="n">
        <v>674509.9533535035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2.661</v>
      </c>
      <c r="E20" t="n">
        <v>37.58</v>
      </c>
      <c r="F20" t="n">
        <v>34.81</v>
      </c>
      <c r="G20" t="n">
        <v>130.55</v>
      </c>
      <c r="H20" t="n">
        <v>1.91</v>
      </c>
      <c r="I20" t="n">
        <v>16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386.46</v>
      </c>
      <c r="Q20" t="n">
        <v>444.55</v>
      </c>
      <c r="R20" t="n">
        <v>74.53</v>
      </c>
      <c r="S20" t="n">
        <v>48.21</v>
      </c>
      <c r="T20" t="n">
        <v>7189.03</v>
      </c>
      <c r="U20" t="n">
        <v>0.65</v>
      </c>
      <c r="V20" t="n">
        <v>0.78</v>
      </c>
      <c r="W20" t="n">
        <v>0.19</v>
      </c>
      <c r="X20" t="n">
        <v>0.43</v>
      </c>
      <c r="Y20" t="n">
        <v>0.5</v>
      </c>
      <c r="Z20" t="n">
        <v>10</v>
      </c>
      <c r="AA20" t="n">
        <v>542.0216188669942</v>
      </c>
      <c r="AB20" t="n">
        <v>741.617891240001</v>
      </c>
      <c r="AC20" t="n">
        <v>670.8389205673022</v>
      </c>
      <c r="AD20" t="n">
        <v>542021.6188669943</v>
      </c>
      <c r="AE20" t="n">
        <v>741617.891240001</v>
      </c>
      <c r="AF20" t="n">
        <v>1.991230595889498e-06</v>
      </c>
      <c r="AG20" t="n">
        <v>22</v>
      </c>
      <c r="AH20" t="n">
        <v>670838.9205673023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2.6657</v>
      </c>
      <c r="E21" t="n">
        <v>37.51</v>
      </c>
      <c r="F21" t="n">
        <v>34.78</v>
      </c>
      <c r="G21" t="n">
        <v>139.12</v>
      </c>
      <c r="H21" t="n">
        <v>2</v>
      </c>
      <c r="I21" t="n">
        <v>15</v>
      </c>
      <c r="J21" t="n">
        <v>177.7</v>
      </c>
      <c r="K21" t="n">
        <v>49.1</v>
      </c>
      <c r="L21" t="n">
        <v>20</v>
      </c>
      <c r="M21" t="n">
        <v>13</v>
      </c>
      <c r="N21" t="n">
        <v>33.61</v>
      </c>
      <c r="O21" t="n">
        <v>22150.3</v>
      </c>
      <c r="P21" t="n">
        <v>385.5</v>
      </c>
      <c r="Q21" t="n">
        <v>444.55</v>
      </c>
      <c r="R21" t="n">
        <v>73.36</v>
      </c>
      <c r="S21" t="n">
        <v>48.21</v>
      </c>
      <c r="T21" t="n">
        <v>6609.49</v>
      </c>
      <c r="U21" t="n">
        <v>0.66</v>
      </c>
      <c r="V21" t="n">
        <v>0.78</v>
      </c>
      <c r="W21" t="n">
        <v>0.19</v>
      </c>
      <c r="X21" t="n">
        <v>0.39</v>
      </c>
      <c r="Y21" t="n">
        <v>0.5</v>
      </c>
      <c r="Z21" t="n">
        <v>10</v>
      </c>
      <c r="AA21" t="n">
        <v>540.4263780595716</v>
      </c>
      <c r="AB21" t="n">
        <v>739.4352123902277</v>
      </c>
      <c r="AC21" t="n">
        <v>668.8645535235423</v>
      </c>
      <c r="AD21" t="n">
        <v>540426.3780595716</v>
      </c>
      <c r="AE21" t="n">
        <v>739435.2123902277</v>
      </c>
      <c r="AF21" t="n">
        <v>1.994747613477127e-06</v>
      </c>
      <c r="AG21" t="n">
        <v>22</v>
      </c>
      <c r="AH21" t="n">
        <v>668864.5535235424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2.6654</v>
      </c>
      <c r="E22" t="n">
        <v>37.52</v>
      </c>
      <c r="F22" t="n">
        <v>34.78</v>
      </c>
      <c r="G22" t="n">
        <v>139.13</v>
      </c>
      <c r="H22" t="n">
        <v>2.08</v>
      </c>
      <c r="I22" t="n">
        <v>15</v>
      </c>
      <c r="J22" t="n">
        <v>179.18</v>
      </c>
      <c r="K22" t="n">
        <v>49.1</v>
      </c>
      <c r="L22" t="n">
        <v>21</v>
      </c>
      <c r="M22" t="n">
        <v>13</v>
      </c>
      <c r="N22" t="n">
        <v>34.09</v>
      </c>
      <c r="O22" t="n">
        <v>22333.43</v>
      </c>
      <c r="P22" t="n">
        <v>383.9</v>
      </c>
      <c r="Q22" t="n">
        <v>444.55</v>
      </c>
      <c r="R22" t="n">
        <v>73.45999999999999</v>
      </c>
      <c r="S22" t="n">
        <v>48.21</v>
      </c>
      <c r="T22" t="n">
        <v>6659.41</v>
      </c>
      <c r="U22" t="n">
        <v>0.66</v>
      </c>
      <c r="V22" t="n">
        <v>0.78</v>
      </c>
      <c r="W22" t="n">
        <v>0.19</v>
      </c>
      <c r="X22" t="n">
        <v>0.4</v>
      </c>
      <c r="Y22" t="n">
        <v>0.5</v>
      </c>
      <c r="Z22" t="n">
        <v>10</v>
      </c>
      <c r="AA22" t="n">
        <v>539.0183557120142</v>
      </c>
      <c r="AB22" t="n">
        <v>737.5086940967378</v>
      </c>
      <c r="AC22" t="n">
        <v>667.1218994320978</v>
      </c>
      <c r="AD22" t="n">
        <v>539018.3557120143</v>
      </c>
      <c r="AE22" t="n">
        <v>737508.6940967378</v>
      </c>
      <c r="AF22" t="n">
        <v>1.99452312299281e-06</v>
      </c>
      <c r="AG22" t="n">
        <v>22</v>
      </c>
      <c r="AH22" t="n">
        <v>667121.8994320978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2.6696</v>
      </c>
      <c r="E23" t="n">
        <v>37.46</v>
      </c>
      <c r="F23" t="n">
        <v>34.75</v>
      </c>
      <c r="G23" t="n">
        <v>148.95</v>
      </c>
      <c r="H23" t="n">
        <v>2.16</v>
      </c>
      <c r="I23" t="n">
        <v>14</v>
      </c>
      <c r="J23" t="n">
        <v>180.67</v>
      </c>
      <c r="K23" t="n">
        <v>49.1</v>
      </c>
      <c r="L23" t="n">
        <v>22</v>
      </c>
      <c r="M23" t="n">
        <v>12</v>
      </c>
      <c r="N23" t="n">
        <v>34.58</v>
      </c>
      <c r="O23" t="n">
        <v>22517.21</v>
      </c>
      <c r="P23" t="n">
        <v>383.15</v>
      </c>
      <c r="Q23" t="n">
        <v>444.55</v>
      </c>
      <c r="R23" t="n">
        <v>72.8</v>
      </c>
      <c r="S23" t="n">
        <v>48.21</v>
      </c>
      <c r="T23" t="n">
        <v>6336.42</v>
      </c>
      <c r="U23" t="n">
        <v>0.66</v>
      </c>
      <c r="V23" t="n">
        <v>0.78</v>
      </c>
      <c r="W23" t="n">
        <v>0.18</v>
      </c>
      <c r="X23" t="n">
        <v>0.37</v>
      </c>
      <c r="Y23" t="n">
        <v>0.5</v>
      </c>
      <c r="Z23" t="n">
        <v>10</v>
      </c>
      <c r="AA23" t="n">
        <v>537.6937071135511</v>
      </c>
      <c r="AB23" t="n">
        <v>735.6962514449489</v>
      </c>
      <c r="AC23" t="n">
        <v>665.4824337632162</v>
      </c>
      <c r="AD23" t="n">
        <v>537693.7071135511</v>
      </c>
      <c r="AE23" t="n">
        <v>735696.2514449488</v>
      </c>
      <c r="AF23" t="n">
        <v>1.997665989773244e-06</v>
      </c>
      <c r="AG23" t="n">
        <v>22</v>
      </c>
      <c r="AH23" t="n">
        <v>665482.4337632162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2.6731</v>
      </c>
      <c r="E24" t="n">
        <v>37.41</v>
      </c>
      <c r="F24" t="n">
        <v>34.74</v>
      </c>
      <c r="G24" t="n">
        <v>160.32</v>
      </c>
      <c r="H24" t="n">
        <v>2.24</v>
      </c>
      <c r="I24" t="n">
        <v>13</v>
      </c>
      <c r="J24" t="n">
        <v>182.17</v>
      </c>
      <c r="K24" t="n">
        <v>49.1</v>
      </c>
      <c r="L24" t="n">
        <v>23</v>
      </c>
      <c r="M24" t="n">
        <v>11</v>
      </c>
      <c r="N24" t="n">
        <v>35.08</v>
      </c>
      <c r="O24" t="n">
        <v>22701.78</v>
      </c>
      <c r="P24" t="n">
        <v>380.42</v>
      </c>
      <c r="Q24" t="n">
        <v>444.55</v>
      </c>
      <c r="R24" t="n">
        <v>72.01000000000001</v>
      </c>
      <c r="S24" t="n">
        <v>48.21</v>
      </c>
      <c r="T24" t="n">
        <v>5944.32</v>
      </c>
      <c r="U24" t="n">
        <v>0.67</v>
      </c>
      <c r="V24" t="n">
        <v>0.78</v>
      </c>
      <c r="W24" t="n">
        <v>0.18</v>
      </c>
      <c r="X24" t="n">
        <v>0.35</v>
      </c>
      <c r="Y24" t="n">
        <v>0.5</v>
      </c>
      <c r="Z24" t="n">
        <v>10</v>
      </c>
      <c r="AA24" t="n">
        <v>534.7055374802984</v>
      </c>
      <c r="AB24" t="n">
        <v>731.6077059239924</v>
      </c>
      <c r="AC24" t="n">
        <v>661.7840932884701</v>
      </c>
      <c r="AD24" t="n">
        <v>534705.5374802984</v>
      </c>
      <c r="AE24" t="n">
        <v>731607.7059239924</v>
      </c>
      <c r="AF24" t="n">
        <v>2.000285045423606e-06</v>
      </c>
      <c r="AG24" t="n">
        <v>22</v>
      </c>
      <c r="AH24" t="n">
        <v>661784.0932884701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2.6724</v>
      </c>
      <c r="E25" t="n">
        <v>37.42</v>
      </c>
      <c r="F25" t="n">
        <v>34.75</v>
      </c>
      <c r="G25" t="n">
        <v>160.37</v>
      </c>
      <c r="H25" t="n">
        <v>2.32</v>
      </c>
      <c r="I25" t="n">
        <v>13</v>
      </c>
      <c r="J25" t="n">
        <v>183.67</v>
      </c>
      <c r="K25" t="n">
        <v>49.1</v>
      </c>
      <c r="L25" t="n">
        <v>24</v>
      </c>
      <c r="M25" t="n">
        <v>11</v>
      </c>
      <c r="N25" t="n">
        <v>35.58</v>
      </c>
      <c r="O25" t="n">
        <v>22886.92</v>
      </c>
      <c r="P25" t="n">
        <v>380.3</v>
      </c>
      <c r="Q25" t="n">
        <v>444.57</v>
      </c>
      <c r="R25" t="n">
        <v>72.31</v>
      </c>
      <c r="S25" t="n">
        <v>48.21</v>
      </c>
      <c r="T25" t="n">
        <v>6093.84</v>
      </c>
      <c r="U25" t="n">
        <v>0.67</v>
      </c>
      <c r="V25" t="n">
        <v>0.78</v>
      </c>
      <c r="W25" t="n">
        <v>0.19</v>
      </c>
      <c r="X25" t="n">
        <v>0.36</v>
      </c>
      <c r="Y25" t="n">
        <v>0.5</v>
      </c>
      <c r="Z25" t="n">
        <v>10</v>
      </c>
      <c r="AA25" t="n">
        <v>534.7089328304783</v>
      </c>
      <c r="AB25" t="n">
        <v>731.6123515919007</v>
      </c>
      <c r="AC25" t="n">
        <v>661.7882955803536</v>
      </c>
      <c r="AD25" t="n">
        <v>534708.9328304783</v>
      </c>
      <c r="AE25" t="n">
        <v>731612.3515919007</v>
      </c>
      <c r="AF25" t="n">
        <v>1.999761234293534e-06</v>
      </c>
      <c r="AG25" t="n">
        <v>22</v>
      </c>
      <c r="AH25" t="n">
        <v>661788.2955803536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2.6776</v>
      </c>
      <c r="E26" t="n">
        <v>37.35</v>
      </c>
      <c r="F26" t="n">
        <v>34.7</v>
      </c>
      <c r="G26" t="n">
        <v>173.52</v>
      </c>
      <c r="H26" t="n">
        <v>2.4</v>
      </c>
      <c r="I26" t="n">
        <v>12</v>
      </c>
      <c r="J26" t="n">
        <v>185.18</v>
      </c>
      <c r="K26" t="n">
        <v>49.1</v>
      </c>
      <c r="L26" t="n">
        <v>25</v>
      </c>
      <c r="M26" t="n">
        <v>10</v>
      </c>
      <c r="N26" t="n">
        <v>36.08</v>
      </c>
      <c r="O26" t="n">
        <v>23072.73</v>
      </c>
      <c r="P26" t="n">
        <v>377.7</v>
      </c>
      <c r="Q26" t="n">
        <v>444.55</v>
      </c>
      <c r="R26" t="n">
        <v>70.93000000000001</v>
      </c>
      <c r="S26" t="n">
        <v>48.21</v>
      </c>
      <c r="T26" t="n">
        <v>5407.7</v>
      </c>
      <c r="U26" t="n">
        <v>0.68</v>
      </c>
      <c r="V26" t="n">
        <v>0.79</v>
      </c>
      <c r="W26" t="n">
        <v>0.18</v>
      </c>
      <c r="X26" t="n">
        <v>0.32</v>
      </c>
      <c r="Y26" t="n">
        <v>0.5</v>
      </c>
      <c r="Z26" t="n">
        <v>10</v>
      </c>
      <c r="AA26" t="n">
        <v>531.5577014600104</v>
      </c>
      <c r="AB26" t="n">
        <v>727.3006978083104</v>
      </c>
      <c r="AC26" t="n">
        <v>657.8881399824249</v>
      </c>
      <c r="AD26" t="n">
        <v>531557.7014600105</v>
      </c>
      <c r="AE26" t="n">
        <v>727300.6978083104</v>
      </c>
      <c r="AF26" t="n">
        <v>2.003652402688357e-06</v>
      </c>
      <c r="AG26" t="n">
        <v>22</v>
      </c>
      <c r="AH26" t="n">
        <v>657888.1399824249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2.6774</v>
      </c>
      <c r="E27" t="n">
        <v>37.35</v>
      </c>
      <c r="F27" t="n">
        <v>34.71</v>
      </c>
      <c r="G27" t="n">
        <v>173.53</v>
      </c>
      <c r="H27" t="n">
        <v>2.47</v>
      </c>
      <c r="I27" t="n">
        <v>12</v>
      </c>
      <c r="J27" t="n">
        <v>186.69</v>
      </c>
      <c r="K27" t="n">
        <v>49.1</v>
      </c>
      <c r="L27" t="n">
        <v>26</v>
      </c>
      <c r="M27" t="n">
        <v>10</v>
      </c>
      <c r="N27" t="n">
        <v>36.6</v>
      </c>
      <c r="O27" t="n">
        <v>23259.24</v>
      </c>
      <c r="P27" t="n">
        <v>378.99</v>
      </c>
      <c r="Q27" t="n">
        <v>444.55</v>
      </c>
      <c r="R27" t="n">
        <v>71.02</v>
      </c>
      <c r="S27" t="n">
        <v>48.21</v>
      </c>
      <c r="T27" t="n">
        <v>5453.95</v>
      </c>
      <c r="U27" t="n">
        <v>0.68</v>
      </c>
      <c r="V27" t="n">
        <v>0.79</v>
      </c>
      <c r="W27" t="n">
        <v>0.18</v>
      </c>
      <c r="X27" t="n">
        <v>0.32</v>
      </c>
      <c r="Y27" t="n">
        <v>0.5</v>
      </c>
      <c r="Z27" t="n">
        <v>10</v>
      </c>
      <c r="AA27" t="n">
        <v>532.7628910315656</v>
      </c>
      <c r="AB27" t="n">
        <v>728.9496913493234</v>
      </c>
      <c r="AC27" t="n">
        <v>659.3797558942607</v>
      </c>
      <c r="AD27" t="n">
        <v>532762.8910315656</v>
      </c>
      <c r="AE27" t="n">
        <v>728949.6913493234</v>
      </c>
      <c r="AF27" t="n">
        <v>2.00350274236548e-06</v>
      </c>
      <c r="AG27" t="n">
        <v>22</v>
      </c>
      <c r="AH27" t="n">
        <v>659379.7558942607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2.6809</v>
      </c>
      <c r="E28" t="n">
        <v>37.3</v>
      </c>
      <c r="F28" t="n">
        <v>34.69</v>
      </c>
      <c r="G28" t="n">
        <v>189.21</v>
      </c>
      <c r="H28" t="n">
        <v>2.55</v>
      </c>
      <c r="I28" t="n">
        <v>11</v>
      </c>
      <c r="J28" t="n">
        <v>188.21</v>
      </c>
      <c r="K28" t="n">
        <v>49.1</v>
      </c>
      <c r="L28" t="n">
        <v>27</v>
      </c>
      <c r="M28" t="n">
        <v>9</v>
      </c>
      <c r="N28" t="n">
        <v>37.11</v>
      </c>
      <c r="O28" t="n">
        <v>23446.45</v>
      </c>
      <c r="P28" t="n">
        <v>374.41</v>
      </c>
      <c r="Q28" t="n">
        <v>444.55</v>
      </c>
      <c r="R28" t="n">
        <v>70.66</v>
      </c>
      <c r="S28" t="n">
        <v>48.21</v>
      </c>
      <c r="T28" t="n">
        <v>5282.06</v>
      </c>
      <c r="U28" t="n">
        <v>0.68</v>
      </c>
      <c r="V28" t="n">
        <v>0.79</v>
      </c>
      <c r="W28" t="n">
        <v>0.18</v>
      </c>
      <c r="X28" t="n">
        <v>0.3</v>
      </c>
      <c r="Y28" t="n">
        <v>0.5</v>
      </c>
      <c r="Z28" t="n">
        <v>10</v>
      </c>
      <c r="AA28" t="n">
        <v>528.1094238823455</v>
      </c>
      <c r="AB28" t="n">
        <v>722.5826122992788</v>
      </c>
      <c r="AC28" t="n">
        <v>653.6203419325008</v>
      </c>
      <c r="AD28" t="n">
        <v>528109.4238823454</v>
      </c>
      <c r="AE28" t="n">
        <v>722582.6122992788</v>
      </c>
      <c r="AF28" t="n">
        <v>2.006121798015841e-06</v>
      </c>
      <c r="AG28" t="n">
        <v>22</v>
      </c>
      <c r="AH28" t="n">
        <v>653620.3419325007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2.6822</v>
      </c>
      <c r="E29" t="n">
        <v>37.28</v>
      </c>
      <c r="F29" t="n">
        <v>34.67</v>
      </c>
      <c r="G29" t="n">
        <v>189.11</v>
      </c>
      <c r="H29" t="n">
        <v>2.62</v>
      </c>
      <c r="I29" t="n">
        <v>11</v>
      </c>
      <c r="J29" t="n">
        <v>189.73</v>
      </c>
      <c r="K29" t="n">
        <v>49.1</v>
      </c>
      <c r="L29" t="n">
        <v>28</v>
      </c>
      <c r="M29" t="n">
        <v>9</v>
      </c>
      <c r="N29" t="n">
        <v>37.64</v>
      </c>
      <c r="O29" t="n">
        <v>23634.36</v>
      </c>
      <c r="P29" t="n">
        <v>375.02</v>
      </c>
      <c r="Q29" t="n">
        <v>444.55</v>
      </c>
      <c r="R29" t="n">
        <v>69.88</v>
      </c>
      <c r="S29" t="n">
        <v>48.21</v>
      </c>
      <c r="T29" t="n">
        <v>4889.03</v>
      </c>
      <c r="U29" t="n">
        <v>0.6899999999999999</v>
      </c>
      <c r="V29" t="n">
        <v>0.79</v>
      </c>
      <c r="W29" t="n">
        <v>0.18</v>
      </c>
      <c r="X29" t="n">
        <v>0.28</v>
      </c>
      <c r="Y29" t="n">
        <v>0.5</v>
      </c>
      <c r="Z29" t="n">
        <v>10</v>
      </c>
      <c r="AA29" t="n">
        <v>528.4538128398708</v>
      </c>
      <c r="AB29" t="n">
        <v>723.0538204643337</v>
      </c>
      <c r="AC29" t="n">
        <v>654.0465786516277</v>
      </c>
      <c r="AD29" t="n">
        <v>528453.8128398708</v>
      </c>
      <c r="AE29" t="n">
        <v>723053.8204643338</v>
      </c>
      <c r="AF29" t="n">
        <v>2.007094590114548e-06</v>
      </c>
      <c r="AG29" t="n">
        <v>22</v>
      </c>
      <c r="AH29" t="n">
        <v>654046.5786516276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2.6825</v>
      </c>
      <c r="E30" t="n">
        <v>37.28</v>
      </c>
      <c r="F30" t="n">
        <v>34.67</v>
      </c>
      <c r="G30" t="n">
        <v>189.08</v>
      </c>
      <c r="H30" t="n">
        <v>2.69</v>
      </c>
      <c r="I30" t="n">
        <v>11</v>
      </c>
      <c r="J30" t="n">
        <v>191.26</v>
      </c>
      <c r="K30" t="n">
        <v>49.1</v>
      </c>
      <c r="L30" t="n">
        <v>29</v>
      </c>
      <c r="M30" t="n">
        <v>9</v>
      </c>
      <c r="N30" t="n">
        <v>38.17</v>
      </c>
      <c r="O30" t="n">
        <v>23822.99</v>
      </c>
      <c r="P30" t="n">
        <v>372.77</v>
      </c>
      <c r="Q30" t="n">
        <v>444.55</v>
      </c>
      <c r="R30" t="n">
        <v>69.75</v>
      </c>
      <c r="S30" t="n">
        <v>48.21</v>
      </c>
      <c r="T30" t="n">
        <v>4823.36</v>
      </c>
      <c r="U30" t="n">
        <v>0.6899999999999999</v>
      </c>
      <c r="V30" t="n">
        <v>0.79</v>
      </c>
      <c r="W30" t="n">
        <v>0.18</v>
      </c>
      <c r="X30" t="n">
        <v>0.28</v>
      </c>
      <c r="Y30" t="n">
        <v>0.5</v>
      </c>
      <c r="Z30" t="n">
        <v>10</v>
      </c>
      <c r="AA30" t="n">
        <v>526.3828860046858</v>
      </c>
      <c r="AB30" t="n">
        <v>720.2202870055896</v>
      </c>
      <c r="AC30" t="n">
        <v>651.4834736492969</v>
      </c>
      <c r="AD30" t="n">
        <v>526382.8860046858</v>
      </c>
      <c r="AE30" t="n">
        <v>720220.2870055896</v>
      </c>
      <c r="AF30" t="n">
        <v>2.007319080598865e-06</v>
      </c>
      <c r="AG30" t="n">
        <v>22</v>
      </c>
      <c r="AH30" t="n">
        <v>651483.4736492969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2.6868</v>
      </c>
      <c r="E31" t="n">
        <v>37.22</v>
      </c>
      <c r="F31" t="n">
        <v>34.64</v>
      </c>
      <c r="G31" t="n">
        <v>207.82</v>
      </c>
      <c r="H31" t="n">
        <v>2.76</v>
      </c>
      <c r="I31" t="n">
        <v>10</v>
      </c>
      <c r="J31" t="n">
        <v>192.8</v>
      </c>
      <c r="K31" t="n">
        <v>49.1</v>
      </c>
      <c r="L31" t="n">
        <v>30</v>
      </c>
      <c r="M31" t="n">
        <v>8</v>
      </c>
      <c r="N31" t="n">
        <v>38.7</v>
      </c>
      <c r="O31" t="n">
        <v>24012.34</v>
      </c>
      <c r="P31" t="n">
        <v>371.82</v>
      </c>
      <c r="Q31" t="n">
        <v>444.55</v>
      </c>
      <c r="R31" t="n">
        <v>68.79000000000001</v>
      </c>
      <c r="S31" t="n">
        <v>48.21</v>
      </c>
      <c r="T31" t="n">
        <v>4352.18</v>
      </c>
      <c r="U31" t="n">
        <v>0.7</v>
      </c>
      <c r="V31" t="n">
        <v>0.79</v>
      </c>
      <c r="W31" t="n">
        <v>0.18</v>
      </c>
      <c r="X31" t="n">
        <v>0.25</v>
      </c>
      <c r="Y31" t="n">
        <v>0.5</v>
      </c>
      <c r="Z31" t="n">
        <v>10</v>
      </c>
      <c r="AA31" t="n">
        <v>524.8924501555191</v>
      </c>
      <c r="AB31" t="n">
        <v>718.1810069233708</v>
      </c>
      <c r="AC31" t="n">
        <v>649.6388195959773</v>
      </c>
      <c r="AD31" t="n">
        <v>524892.4501555191</v>
      </c>
      <c r="AE31" t="n">
        <v>718181.0069233708</v>
      </c>
      <c r="AF31" t="n">
        <v>2.010536777540737e-06</v>
      </c>
      <c r="AG31" t="n">
        <v>22</v>
      </c>
      <c r="AH31" t="n">
        <v>649638.8195959773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2.6882</v>
      </c>
      <c r="E32" t="n">
        <v>37.2</v>
      </c>
      <c r="F32" t="n">
        <v>34.62</v>
      </c>
      <c r="G32" t="n">
        <v>207.7</v>
      </c>
      <c r="H32" t="n">
        <v>2.83</v>
      </c>
      <c r="I32" t="n">
        <v>10</v>
      </c>
      <c r="J32" t="n">
        <v>194.34</v>
      </c>
      <c r="K32" t="n">
        <v>49.1</v>
      </c>
      <c r="L32" t="n">
        <v>31</v>
      </c>
      <c r="M32" t="n">
        <v>8</v>
      </c>
      <c r="N32" t="n">
        <v>39.24</v>
      </c>
      <c r="O32" t="n">
        <v>24202.42</v>
      </c>
      <c r="P32" t="n">
        <v>371.15</v>
      </c>
      <c r="Q32" t="n">
        <v>444.55</v>
      </c>
      <c r="R32" t="n">
        <v>67.98999999999999</v>
      </c>
      <c r="S32" t="n">
        <v>48.21</v>
      </c>
      <c r="T32" t="n">
        <v>3952.14</v>
      </c>
      <c r="U32" t="n">
        <v>0.71</v>
      </c>
      <c r="V32" t="n">
        <v>0.79</v>
      </c>
      <c r="W32" t="n">
        <v>0.18</v>
      </c>
      <c r="X32" t="n">
        <v>0.23</v>
      </c>
      <c r="Y32" t="n">
        <v>0.5</v>
      </c>
      <c r="Z32" t="n">
        <v>10</v>
      </c>
      <c r="AA32" t="n">
        <v>524.0720576792561</v>
      </c>
      <c r="AB32" t="n">
        <v>717.0585097441859</v>
      </c>
      <c r="AC32" t="n">
        <v>648.6234519721393</v>
      </c>
      <c r="AD32" t="n">
        <v>524072.0576792561</v>
      </c>
      <c r="AE32" t="n">
        <v>717058.509744186</v>
      </c>
      <c r="AF32" t="n">
        <v>2.011584399800883e-06</v>
      </c>
      <c r="AG32" t="n">
        <v>22</v>
      </c>
      <c r="AH32" t="n">
        <v>648623.4519721393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2.6846</v>
      </c>
      <c r="E33" t="n">
        <v>37.25</v>
      </c>
      <c r="F33" t="n">
        <v>34.67</v>
      </c>
      <c r="G33" t="n">
        <v>208.01</v>
      </c>
      <c r="H33" t="n">
        <v>2.9</v>
      </c>
      <c r="I33" t="n">
        <v>10</v>
      </c>
      <c r="J33" t="n">
        <v>195.89</v>
      </c>
      <c r="K33" t="n">
        <v>49.1</v>
      </c>
      <c r="L33" t="n">
        <v>32</v>
      </c>
      <c r="M33" t="n">
        <v>8</v>
      </c>
      <c r="N33" t="n">
        <v>39.79</v>
      </c>
      <c r="O33" t="n">
        <v>24393.24</v>
      </c>
      <c r="P33" t="n">
        <v>369.01</v>
      </c>
      <c r="Q33" t="n">
        <v>444.55</v>
      </c>
      <c r="R33" t="n">
        <v>69.84</v>
      </c>
      <c r="S33" t="n">
        <v>48.21</v>
      </c>
      <c r="T33" t="n">
        <v>4873.57</v>
      </c>
      <c r="U33" t="n">
        <v>0.6899999999999999</v>
      </c>
      <c r="V33" t="n">
        <v>0.79</v>
      </c>
      <c r="W33" t="n">
        <v>0.18</v>
      </c>
      <c r="X33" t="n">
        <v>0.28</v>
      </c>
      <c r="Y33" t="n">
        <v>0.5</v>
      </c>
      <c r="Z33" t="n">
        <v>10</v>
      </c>
      <c r="AA33" t="n">
        <v>522.701560235456</v>
      </c>
      <c r="AB33" t="n">
        <v>715.1833346794988</v>
      </c>
      <c r="AC33" t="n">
        <v>646.9272409838012</v>
      </c>
      <c r="AD33" t="n">
        <v>522701.560235456</v>
      </c>
      <c r="AE33" t="n">
        <v>715183.3346794988</v>
      </c>
      <c r="AF33" t="n">
        <v>2.008890513989081e-06</v>
      </c>
      <c r="AG33" t="n">
        <v>22</v>
      </c>
      <c r="AH33" t="n">
        <v>646927.2409838012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2.6911</v>
      </c>
      <c r="E34" t="n">
        <v>37.16</v>
      </c>
      <c r="F34" t="n">
        <v>34.61</v>
      </c>
      <c r="G34" t="n">
        <v>230.72</v>
      </c>
      <c r="H34" t="n">
        <v>2.97</v>
      </c>
      <c r="I34" t="n">
        <v>9</v>
      </c>
      <c r="J34" t="n">
        <v>197.44</v>
      </c>
      <c r="K34" t="n">
        <v>49.1</v>
      </c>
      <c r="L34" t="n">
        <v>33</v>
      </c>
      <c r="M34" t="n">
        <v>7</v>
      </c>
      <c r="N34" t="n">
        <v>40.34</v>
      </c>
      <c r="O34" t="n">
        <v>24584.81</v>
      </c>
      <c r="P34" t="n">
        <v>365.59</v>
      </c>
      <c r="Q34" t="n">
        <v>444.55</v>
      </c>
      <c r="R34" t="n">
        <v>67.89</v>
      </c>
      <c r="S34" t="n">
        <v>48.21</v>
      </c>
      <c r="T34" t="n">
        <v>3905.5</v>
      </c>
      <c r="U34" t="n">
        <v>0.71</v>
      </c>
      <c r="V34" t="n">
        <v>0.79</v>
      </c>
      <c r="W34" t="n">
        <v>0.18</v>
      </c>
      <c r="X34" t="n">
        <v>0.22</v>
      </c>
      <c r="Y34" t="n">
        <v>0.5</v>
      </c>
      <c r="Z34" t="n">
        <v>10</v>
      </c>
      <c r="AA34" t="n">
        <v>518.6613339071996</v>
      </c>
      <c r="AB34" t="n">
        <v>709.6553187749723</v>
      </c>
      <c r="AC34" t="n">
        <v>641.9268111585837</v>
      </c>
      <c r="AD34" t="n">
        <v>518661.3339071996</v>
      </c>
      <c r="AE34" t="n">
        <v>709655.3187749723</v>
      </c>
      <c r="AF34" t="n">
        <v>2.013754474482611e-06</v>
      </c>
      <c r="AG34" t="n">
        <v>22</v>
      </c>
      <c r="AH34" t="n">
        <v>641926.8111585837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2.6917</v>
      </c>
      <c r="E35" t="n">
        <v>37.15</v>
      </c>
      <c r="F35" t="n">
        <v>34.6</v>
      </c>
      <c r="G35" t="n">
        <v>230.66</v>
      </c>
      <c r="H35" t="n">
        <v>3.03</v>
      </c>
      <c r="I35" t="n">
        <v>9</v>
      </c>
      <c r="J35" t="n">
        <v>199</v>
      </c>
      <c r="K35" t="n">
        <v>49.1</v>
      </c>
      <c r="L35" t="n">
        <v>34</v>
      </c>
      <c r="M35" t="n">
        <v>7</v>
      </c>
      <c r="N35" t="n">
        <v>40.9</v>
      </c>
      <c r="O35" t="n">
        <v>24777.13</v>
      </c>
      <c r="P35" t="n">
        <v>366.71</v>
      </c>
      <c r="Q35" t="n">
        <v>444.55</v>
      </c>
      <c r="R35" t="n">
        <v>67.45999999999999</v>
      </c>
      <c r="S35" t="n">
        <v>48.21</v>
      </c>
      <c r="T35" t="n">
        <v>3689.54</v>
      </c>
      <c r="U35" t="n">
        <v>0.71</v>
      </c>
      <c r="V35" t="n">
        <v>0.79</v>
      </c>
      <c r="W35" t="n">
        <v>0.18</v>
      </c>
      <c r="X35" t="n">
        <v>0.21</v>
      </c>
      <c r="Y35" t="n">
        <v>0.5</v>
      </c>
      <c r="Z35" t="n">
        <v>10</v>
      </c>
      <c r="AA35" t="n">
        <v>519.5743605330905</v>
      </c>
      <c r="AB35" t="n">
        <v>710.9045620844082</v>
      </c>
      <c r="AC35" t="n">
        <v>643.056828439891</v>
      </c>
      <c r="AD35" t="n">
        <v>519574.3605330905</v>
      </c>
      <c r="AE35" t="n">
        <v>710904.5620844082</v>
      </c>
      <c r="AF35" t="n">
        <v>2.014203455451245e-06</v>
      </c>
      <c r="AG35" t="n">
        <v>22</v>
      </c>
      <c r="AH35" t="n">
        <v>643056.828439891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2.6915</v>
      </c>
      <c r="E36" t="n">
        <v>37.15</v>
      </c>
      <c r="F36" t="n">
        <v>34.6</v>
      </c>
      <c r="G36" t="n">
        <v>230.69</v>
      </c>
      <c r="H36" t="n">
        <v>3.1</v>
      </c>
      <c r="I36" t="n">
        <v>9</v>
      </c>
      <c r="J36" t="n">
        <v>200.56</v>
      </c>
      <c r="K36" t="n">
        <v>49.1</v>
      </c>
      <c r="L36" t="n">
        <v>35</v>
      </c>
      <c r="M36" t="n">
        <v>7</v>
      </c>
      <c r="N36" t="n">
        <v>41.47</v>
      </c>
      <c r="O36" t="n">
        <v>24970.22</v>
      </c>
      <c r="P36" t="n">
        <v>367.96</v>
      </c>
      <c r="Q36" t="n">
        <v>444.55</v>
      </c>
      <c r="R36" t="n">
        <v>67.63</v>
      </c>
      <c r="S36" t="n">
        <v>48.21</v>
      </c>
      <c r="T36" t="n">
        <v>3773.64</v>
      </c>
      <c r="U36" t="n">
        <v>0.71</v>
      </c>
      <c r="V36" t="n">
        <v>0.79</v>
      </c>
      <c r="W36" t="n">
        <v>0.18</v>
      </c>
      <c r="X36" t="n">
        <v>0.22</v>
      </c>
      <c r="Y36" t="n">
        <v>0.5</v>
      </c>
      <c r="Z36" t="n">
        <v>10</v>
      </c>
      <c r="AA36" t="n">
        <v>520.7250458523545</v>
      </c>
      <c r="AB36" t="n">
        <v>712.4789805028788</v>
      </c>
      <c r="AC36" t="n">
        <v>644.4809865742129</v>
      </c>
      <c r="AD36" t="n">
        <v>520725.0458523545</v>
      </c>
      <c r="AE36" t="n">
        <v>712478.9805028788</v>
      </c>
      <c r="AF36" t="n">
        <v>2.014053795128366e-06</v>
      </c>
      <c r="AG36" t="n">
        <v>22</v>
      </c>
      <c r="AH36" t="n">
        <v>644480.9865742129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2.6934</v>
      </c>
      <c r="E37" t="n">
        <v>37.13</v>
      </c>
      <c r="F37" t="n">
        <v>34.58</v>
      </c>
      <c r="G37" t="n">
        <v>230.51</v>
      </c>
      <c r="H37" t="n">
        <v>3.16</v>
      </c>
      <c r="I37" t="n">
        <v>9</v>
      </c>
      <c r="J37" t="n">
        <v>202.14</v>
      </c>
      <c r="K37" t="n">
        <v>49.1</v>
      </c>
      <c r="L37" t="n">
        <v>36</v>
      </c>
      <c r="M37" t="n">
        <v>7</v>
      </c>
      <c r="N37" t="n">
        <v>42.04</v>
      </c>
      <c r="O37" t="n">
        <v>25164.09</v>
      </c>
      <c r="P37" t="n">
        <v>364.8</v>
      </c>
      <c r="Q37" t="n">
        <v>444.55</v>
      </c>
      <c r="R37" t="n">
        <v>66.69</v>
      </c>
      <c r="S37" t="n">
        <v>48.21</v>
      </c>
      <c r="T37" t="n">
        <v>3306.97</v>
      </c>
      <c r="U37" t="n">
        <v>0.72</v>
      </c>
      <c r="V37" t="n">
        <v>0.79</v>
      </c>
      <c r="W37" t="n">
        <v>0.18</v>
      </c>
      <c r="X37" t="n">
        <v>0.19</v>
      </c>
      <c r="Y37" t="n">
        <v>0.5</v>
      </c>
      <c r="Z37" t="n">
        <v>10</v>
      </c>
      <c r="AA37" t="n">
        <v>517.6037299567154</v>
      </c>
      <c r="AB37" t="n">
        <v>708.2082583917265</v>
      </c>
      <c r="AC37" t="n">
        <v>640.6178561873528</v>
      </c>
      <c r="AD37" t="n">
        <v>517603.7299567154</v>
      </c>
      <c r="AE37" t="n">
        <v>708208.2583917265</v>
      </c>
      <c r="AF37" t="n">
        <v>2.015475568195706e-06</v>
      </c>
      <c r="AG37" t="n">
        <v>22</v>
      </c>
      <c r="AH37" t="n">
        <v>640617.8561873528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2.695</v>
      </c>
      <c r="E38" t="n">
        <v>37.11</v>
      </c>
      <c r="F38" t="n">
        <v>34.59</v>
      </c>
      <c r="G38" t="n">
        <v>259.39</v>
      </c>
      <c r="H38" t="n">
        <v>3.23</v>
      </c>
      <c r="I38" t="n">
        <v>8</v>
      </c>
      <c r="J38" t="n">
        <v>203.71</v>
      </c>
      <c r="K38" t="n">
        <v>49.1</v>
      </c>
      <c r="L38" t="n">
        <v>37</v>
      </c>
      <c r="M38" t="n">
        <v>6</v>
      </c>
      <c r="N38" t="n">
        <v>42.62</v>
      </c>
      <c r="O38" t="n">
        <v>25358.87</v>
      </c>
      <c r="P38" t="n">
        <v>361.98</v>
      </c>
      <c r="Q38" t="n">
        <v>444.55</v>
      </c>
      <c r="R38" t="n">
        <v>67.01000000000001</v>
      </c>
      <c r="S38" t="n">
        <v>48.21</v>
      </c>
      <c r="T38" t="n">
        <v>3470.09</v>
      </c>
      <c r="U38" t="n">
        <v>0.72</v>
      </c>
      <c r="V38" t="n">
        <v>0.79</v>
      </c>
      <c r="W38" t="n">
        <v>0.18</v>
      </c>
      <c r="X38" t="n">
        <v>0.2</v>
      </c>
      <c r="Y38" t="n">
        <v>0.5</v>
      </c>
      <c r="Z38" t="n">
        <v>10</v>
      </c>
      <c r="AA38" t="n">
        <v>514.866458560639</v>
      </c>
      <c r="AB38" t="n">
        <v>704.4630029077236</v>
      </c>
      <c r="AC38" t="n">
        <v>637.230042630244</v>
      </c>
      <c r="AD38" t="n">
        <v>514866.4585606389</v>
      </c>
      <c r="AE38" t="n">
        <v>704463.0029077237</v>
      </c>
      <c r="AF38" t="n">
        <v>2.016672850778728e-06</v>
      </c>
      <c r="AG38" t="n">
        <v>22</v>
      </c>
      <c r="AH38" t="n">
        <v>637230.042630244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2.6943</v>
      </c>
      <c r="E39" t="n">
        <v>37.12</v>
      </c>
      <c r="F39" t="n">
        <v>34.59</v>
      </c>
      <c r="G39" t="n">
        <v>259.46</v>
      </c>
      <c r="H39" t="n">
        <v>3.29</v>
      </c>
      <c r="I39" t="n">
        <v>8</v>
      </c>
      <c r="J39" t="n">
        <v>205.3</v>
      </c>
      <c r="K39" t="n">
        <v>49.1</v>
      </c>
      <c r="L39" t="n">
        <v>38</v>
      </c>
      <c r="M39" t="n">
        <v>6</v>
      </c>
      <c r="N39" t="n">
        <v>43.2</v>
      </c>
      <c r="O39" t="n">
        <v>25554.32</v>
      </c>
      <c r="P39" t="n">
        <v>362.08</v>
      </c>
      <c r="Q39" t="n">
        <v>444.55</v>
      </c>
      <c r="R39" t="n">
        <v>67.40000000000001</v>
      </c>
      <c r="S39" t="n">
        <v>48.21</v>
      </c>
      <c r="T39" t="n">
        <v>3667.04</v>
      </c>
      <c r="U39" t="n">
        <v>0.72</v>
      </c>
      <c r="V39" t="n">
        <v>0.79</v>
      </c>
      <c r="W39" t="n">
        <v>0.18</v>
      </c>
      <c r="X39" t="n">
        <v>0.21</v>
      </c>
      <c r="Y39" t="n">
        <v>0.5</v>
      </c>
      <c r="Z39" t="n">
        <v>10</v>
      </c>
      <c r="AA39" t="n">
        <v>515.0508205731078</v>
      </c>
      <c r="AB39" t="n">
        <v>704.7152551466615</v>
      </c>
      <c r="AC39" t="n">
        <v>637.4582202695359</v>
      </c>
      <c r="AD39" t="n">
        <v>515050.8205731078</v>
      </c>
      <c r="AE39" t="n">
        <v>704715.2551466615</v>
      </c>
      <c r="AF39" t="n">
        <v>2.016149039648656e-06</v>
      </c>
      <c r="AG39" t="n">
        <v>22</v>
      </c>
      <c r="AH39" t="n">
        <v>637458.2202695359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2.6947</v>
      </c>
      <c r="E40" t="n">
        <v>37.11</v>
      </c>
      <c r="F40" t="n">
        <v>34.59</v>
      </c>
      <c r="G40" t="n">
        <v>259.42</v>
      </c>
      <c r="H40" t="n">
        <v>3.35</v>
      </c>
      <c r="I40" t="n">
        <v>8</v>
      </c>
      <c r="J40" t="n">
        <v>206.89</v>
      </c>
      <c r="K40" t="n">
        <v>49.1</v>
      </c>
      <c r="L40" t="n">
        <v>39</v>
      </c>
      <c r="M40" t="n">
        <v>6</v>
      </c>
      <c r="N40" t="n">
        <v>43.8</v>
      </c>
      <c r="O40" t="n">
        <v>25750.58</v>
      </c>
      <c r="P40" t="n">
        <v>360.87</v>
      </c>
      <c r="Q40" t="n">
        <v>444.55</v>
      </c>
      <c r="R40" t="n">
        <v>67.28</v>
      </c>
      <c r="S40" t="n">
        <v>48.21</v>
      </c>
      <c r="T40" t="n">
        <v>3603.1</v>
      </c>
      <c r="U40" t="n">
        <v>0.72</v>
      </c>
      <c r="V40" t="n">
        <v>0.79</v>
      </c>
      <c r="W40" t="n">
        <v>0.18</v>
      </c>
      <c r="X40" t="n">
        <v>0.2</v>
      </c>
      <c r="Y40" t="n">
        <v>0.5</v>
      </c>
      <c r="Z40" t="n">
        <v>10</v>
      </c>
      <c r="AA40" t="n">
        <v>513.9107035238786</v>
      </c>
      <c r="AB40" t="n">
        <v>703.1552967014918</v>
      </c>
      <c r="AC40" t="n">
        <v>636.0471420689579</v>
      </c>
      <c r="AD40" t="n">
        <v>513910.7035238786</v>
      </c>
      <c r="AE40" t="n">
        <v>703155.2967014918</v>
      </c>
      <c r="AF40" t="n">
        <v>2.016448360294412e-06</v>
      </c>
      <c r="AG40" t="n">
        <v>22</v>
      </c>
      <c r="AH40" t="n">
        <v>636047.1420689579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2.6962</v>
      </c>
      <c r="E41" t="n">
        <v>37.09</v>
      </c>
      <c r="F41" t="n">
        <v>34.57</v>
      </c>
      <c r="G41" t="n">
        <v>259.26</v>
      </c>
      <c r="H41" t="n">
        <v>3.41</v>
      </c>
      <c r="I41" t="n">
        <v>8</v>
      </c>
      <c r="J41" t="n">
        <v>208.49</v>
      </c>
      <c r="K41" t="n">
        <v>49.1</v>
      </c>
      <c r="L41" t="n">
        <v>40</v>
      </c>
      <c r="M41" t="n">
        <v>6</v>
      </c>
      <c r="N41" t="n">
        <v>44.39</v>
      </c>
      <c r="O41" t="n">
        <v>25947.65</v>
      </c>
      <c r="P41" t="n">
        <v>359.88</v>
      </c>
      <c r="Q41" t="n">
        <v>444.55</v>
      </c>
      <c r="R41" t="n">
        <v>66.40000000000001</v>
      </c>
      <c r="S41" t="n">
        <v>48.21</v>
      </c>
      <c r="T41" t="n">
        <v>3165.93</v>
      </c>
      <c r="U41" t="n">
        <v>0.73</v>
      </c>
      <c r="V41" t="n">
        <v>0.79</v>
      </c>
      <c r="W41" t="n">
        <v>0.18</v>
      </c>
      <c r="X41" t="n">
        <v>0.18</v>
      </c>
      <c r="Y41" t="n">
        <v>0.5</v>
      </c>
      <c r="Z41" t="n">
        <v>10</v>
      </c>
      <c r="AA41" t="n">
        <v>512.7979206089426</v>
      </c>
      <c r="AB41" t="n">
        <v>701.6327380247589</v>
      </c>
      <c r="AC41" t="n">
        <v>634.6698942554078</v>
      </c>
      <c r="AD41" t="n">
        <v>512797.9206089426</v>
      </c>
      <c r="AE41" t="n">
        <v>701632.7380247589</v>
      </c>
      <c r="AF41" t="n">
        <v>2.017570812715996e-06</v>
      </c>
      <c r="AG41" t="n">
        <v>22</v>
      </c>
      <c r="AH41" t="n">
        <v>634669.8942554079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1.4559</v>
      </c>
      <c r="E2" t="n">
        <v>68.69</v>
      </c>
      <c r="F2" t="n">
        <v>48.54</v>
      </c>
      <c r="G2" t="n">
        <v>6.13</v>
      </c>
      <c r="H2" t="n">
        <v>0.1</v>
      </c>
      <c r="I2" t="n">
        <v>475</v>
      </c>
      <c r="J2" t="n">
        <v>185.69</v>
      </c>
      <c r="K2" t="n">
        <v>53.44</v>
      </c>
      <c r="L2" t="n">
        <v>1</v>
      </c>
      <c r="M2" t="n">
        <v>473</v>
      </c>
      <c r="N2" t="n">
        <v>36.26</v>
      </c>
      <c r="O2" t="n">
        <v>23136.14</v>
      </c>
      <c r="P2" t="n">
        <v>655.52</v>
      </c>
      <c r="Q2" t="n">
        <v>444.61</v>
      </c>
      <c r="R2" t="n">
        <v>523.47</v>
      </c>
      <c r="S2" t="n">
        <v>48.21</v>
      </c>
      <c r="T2" t="n">
        <v>229362.8</v>
      </c>
      <c r="U2" t="n">
        <v>0.09</v>
      </c>
      <c r="V2" t="n">
        <v>0.5600000000000001</v>
      </c>
      <c r="W2" t="n">
        <v>0.93</v>
      </c>
      <c r="X2" t="n">
        <v>14.14</v>
      </c>
      <c r="Y2" t="n">
        <v>0.5</v>
      </c>
      <c r="Z2" t="n">
        <v>10</v>
      </c>
      <c r="AA2" t="n">
        <v>1476.345231907241</v>
      </c>
      <c r="AB2" t="n">
        <v>2020.00067805035</v>
      </c>
      <c r="AC2" t="n">
        <v>1827.214648425982</v>
      </c>
      <c r="AD2" t="n">
        <v>1476345.231907241</v>
      </c>
      <c r="AE2" t="n">
        <v>2020000.67805035</v>
      </c>
      <c r="AF2" t="n">
        <v>1.075784481885576e-06</v>
      </c>
      <c r="AG2" t="n">
        <v>40</v>
      </c>
      <c r="AH2" t="n">
        <v>1827214.648425982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2.0106</v>
      </c>
      <c r="E3" t="n">
        <v>49.74</v>
      </c>
      <c r="F3" t="n">
        <v>40.01</v>
      </c>
      <c r="G3" t="n">
        <v>12.31</v>
      </c>
      <c r="H3" t="n">
        <v>0.19</v>
      </c>
      <c r="I3" t="n">
        <v>195</v>
      </c>
      <c r="J3" t="n">
        <v>187.21</v>
      </c>
      <c r="K3" t="n">
        <v>53.44</v>
      </c>
      <c r="L3" t="n">
        <v>2</v>
      </c>
      <c r="M3" t="n">
        <v>193</v>
      </c>
      <c r="N3" t="n">
        <v>36.77</v>
      </c>
      <c r="O3" t="n">
        <v>23322.88</v>
      </c>
      <c r="P3" t="n">
        <v>538.77</v>
      </c>
      <c r="Q3" t="n">
        <v>444.57</v>
      </c>
      <c r="R3" t="n">
        <v>243.87</v>
      </c>
      <c r="S3" t="n">
        <v>48.21</v>
      </c>
      <c r="T3" t="n">
        <v>90963.69</v>
      </c>
      <c r="U3" t="n">
        <v>0.2</v>
      </c>
      <c r="V3" t="n">
        <v>0.68</v>
      </c>
      <c r="W3" t="n">
        <v>0.48</v>
      </c>
      <c r="X3" t="n">
        <v>5.62</v>
      </c>
      <c r="Y3" t="n">
        <v>0.5</v>
      </c>
      <c r="Z3" t="n">
        <v>10</v>
      </c>
      <c r="AA3" t="n">
        <v>914.9783776187716</v>
      </c>
      <c r="AB3" t="n">
        <v>1251.913782255135</v>
      </c>
      <c r="AC3" t="n">
        <v>1132.432887948733</v>
      </c>
      <c r="AD3" t="n">
        <v>914978.3776187715</v>
      </c>
      <c r="AE3" t="n">
        <v>1251913.782255135</v>
      </c>
      <c r="AF3" t="n">
        <v>1.485659921202788e-06</v>
      </c>
      <c r="AG3" t="n">
        <v>29</v>
      </c>
      <c r="AH3" t="n">
        <v>1132432.887948733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2.2255</v>
      </c>
      <c r="E4" t="n">
        <v>44.93</v>
      </c>
      <c r="F4" t="n">
        <v>37.89</v>
      </c>
      <c r="G4" t="n">
        <v>18.48</v>
      </c>
      <c r="H4" t="n">
        <v>0.28</v>
      </c>
      <c r="I4" t="n">
        <v>123</v>
      </c>
      <c r="J4" t="n">
        <v>188.73</v>
      </c>
      <c r="K4" t="n">
        <v>53.44</v>
      </c>
      <c r="L4" t="n">
        <v>3</v>
      </c>
      <c r="M4" t="n">
        <v>121</v>
      </c>
      <c r="N4" t="n">
        <v>37.29</v>
      </c>
      <c r="O4" t="n">
        <v>23510.33</v>
      </c>
      <c r="P4" t="n">
        <v>509.13</v>
      </c>
      <c r="Q4" t="n">
        <v>444.55</v>
      </c>
      <c r="R4" t="n">
        <v>174.8</v>
      </c>
      <c r="S4" t="n">
        <v>48.21</v>
      </c>
      <c r="T4" t="n">
        <v>56791.11</v>
      </c>
      <c r="U4" t="n">
        <v>0.28</v>
      </c>
      <c r="V4" t="n">
        <v>0.72</v>
      </c>
      <c r="W4" t="n">
        <v>0.36</v>
      </c>
      <c r="X4" t="n">
        <v>3.5</v>
      </c>
      <c r="Y4" t="n">
        <v>0.5</v>
      </c>
      <c r="Z4" t="n">
        <v>10</v>
      </c>
      <c r="AA4" t="n">
        <v>796.8298736062412</v>
      </c>
      <c r="AB4" t="n">
        <v>1090.257786721063</v>
      </c>
      <c r="AC4" t="n">
        <v>986.2051137428184</v>
      </c>
      <c r="AD4" t="n">
        <v>796829.8736062412</v>
      </c>
      <c r="AE4" t="n">
        <v>1090257.786721063</v>
      </c>
      <c r="AF4" t="n">
        <v>1.644452479178755e-06</v>
      </c>
      <c r="AG4" t="n">
        <v>27</v>
      </c>
      <c r="AH4" t="n">
        <v>986205.1137428184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2.3384</v>
      </c>
      <c r="E5" t="n">
        <v>42.76</v>
      </c>
      <c r="F5" t="n">
        <v>36.95</v>
      </c>
      <c r="G5" t="n">
        <v>24.63</v>
      </c>
      <c r="H5" t="n">
        <v>0.37</v>
      </c>
      <c r="I5" t="n">
        <v>90</v>
      </c>
      <c r="J5" t="n">
        <v>190.25</v>
      </c>
      <c r="K5" t="n">
        <v>53.44</v>
      </c>
      <c r="L5" t="n">
        <v>4</v>
      </c>
      <c r="M5" t="n">
        <v>88</v>
      </c>
      <c r="N5" t="n">
        <v>37.82</v>
      </c>
      <c r="O5" t="n">
        <v>23698.48</v>
      </c>
      <c r="P5" t="n">
        <v>495.45</v>
      </c>
      <c r="Q5" t="n">
        <v>444.62</v>
      </c>
      <c r="R5" t="n">
        <v>143.72</v>
      </c>
      <c r="S5" t="n">
        <v>48.21</v>
      </c>
      <c r="T5" t="n">
        <v>41413.83</v>
      </c>
      <c r="U5" t="n">
        <v>0.34</v>
      </c>
      <c r="V5" t="n">
        <v>0.74</v>
      </c>
      <c r="W5" t="n">
        <v>0.32</v>
      </c>
      <c r="X5" t="n">
        <v>2.56</v>
      </c>
      <c r="Y5" t="n">
        <v>0.5</v>
      </c>
      <c r="Z5" t="n">
        <v>10</v>
      </c>
      <c r="AA5" t="n">
        <v>738.1610106041551</v>
      </c>
      <c r="AB5" t="n">
        <v>1009.984460074046</v>
      </c>
      <c r="AC5" t="n">
        <v>913.5929607266704</v>
      </c>
      <c r="AD5" t="n">
        <v>738161.0106041551</v>
      </c>
      <c r="AE5" t="n">
        <v>1009984.460074045</v>
      </c>
      <c r="AF5" t="n">
        <v>1.727875837929274e-06</v>
      </c>
      <c r="AG5" t="n">
        <v>25</v>
      </c>
      <c r="AH5" t="n">
        <v>913592.9607266705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2.4103</v>
      </c>
      <c r="E6" t="n">
        <v>41.49</v>
      </c>
      <c r="F6" t="n">
        <v>36.38</v>
      </c>
      <c r="G6" t="n">
        <v>30.74</v>
      </c>
      <c r="H6" t="n">
        <v>0.46</v>
      </c>
      <c r="I6" t="n">
        <v>71</v>
      </c>
      <c r="J6" t="n">
        <v>191.78</v>
      </c>
      <c r="K6" t="n">
        <v>53.44</v>
      </c>
      <c r="L6" t="n">
        <v>5</v>
      </c>
      <c r="M6" t="n">
        <v>69</v>
      </c>
      <c r="N6" t="n">
        <v>38.35</v>
      </c>
      <c r="O6" t="n">
        <v>23887.36</v>
      </c>
      <c r="P6" t="n">
        <v>486.91</v>
      </c>
      <c r="Q6" t="n">
        <v>444.56</v>
      </c>
      <c r="R6" t="n">
        <v>125.51</v>
      </c>
      <c r="S6" t="n">
        <v>48.21</v>
      </c>
      <c r="T6" t="n">
        <v>32403.48</v>
      </c>
      <c r="U6" t="n">
        <v>0.38</v>
      </c>
      <c r="V6" t="n">
        <v>0.75</v>
      </c>
      <c r="W6" t="n">
        <v>0.27</v>
      </c>
      <c r="X6" t="n">
        <v>1.99</v>
      </c>
      <c r="Y6" t="n">
        <v>0.5</v>
      </c>
      <c r="Z6" t="n">
        <v>10</v>
      </c>
      <c r="AA6" t="n">
        <v>711.9250093997667</v>
      </c>
      <c r="AB6" t="n">
        <v>974.0872057755171</v>
      </c>
      <c r="AC6" t="n">
        <v>881.1216899962807</v>
      </c>
      <c r="AD6" t="n">
        <v>711925.0093997667</v>
      </c>
      <c r="AE6" t="n">
        <v>974087.205775517</v>
      </c>
      <c r="AF6" t="n">
        <v>1.781003734246036e-06</v>
      </c>
      <c r="AG6" t="n">
        <v>25</v>
      </c>
      <c r="AH6" t="n">
        <v>881121.6899962807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2.4582</v>
      </c>
      <c r="E7" t="n">
        <v>40.68</v>
      </c>
      <c r="F7" t="n">
        <v>36.02</v>
      </c>
      <c r="G7" t="n">
        <v>36.63</v>
      </c>
      <c r="H7" t="n">
        <v>0.55</v>
      </c>
      <c r="I7" t="n">
        <v>59</v>
      </c>
      <c r="J7" t="n">
        <v>193.32</v>
      </c>
      <c r="K7" t="n">
        <v>53.44</v>
      </c>
      <c r="L7" t="n">
        <v>6</v>
      </c>
      <c r="M7" t="n">
        <v>57</v>
      </c>
      <c r="N7" t="n">
        <v>38.89</v>
      </c>
      <c r="O7" t="n">
        <v>24076.95</v>
      </c>
      <c r="P7" t="n">
        <v>481.39</v>
      </c>
      <c r="Q7" t="n">
        <v>444.56</v>
      </c>
      <c r="R7" t="n">
        <v>113.5</v>
      </c>
      <c r="S7" t="n">
        <v>48.21</v>
      </c>
      <c r="T7" t="n">
        <v>26462.18</v>
      </c>
      <c r="U7" t="n">
        <v>0.42</v>
      </c>
      <c r="V7" t="n">
        <v>0.76</v>
      </c>
      <c r="W7" t="n">
        <v>0.26</v>
      </c>
      <c r="X7" t="n">
        <v>1.63</v>
      </c>
      <c r="Y7" t="n">
        <v>0.5</v>
      </c>
      <c r="Z7" t="n">
        <v>10</v>
      </c>
      <c r="AA7" t="n">
        <v>688.6471053686879</v>
      </c>
      <c r="AB7" t="n">
        <v>942.2373505315473</v>
      </c>
      <c r="AC7" t="n">
        <v>852.3115402352429</v>
      </c>
      <c r="AD7" t="n">
        <v>688647.1053686879</v>
      </c>
      <c r="AE7" t="n">
        <v>942237.3505315473</v>
      </c>
      <c r="AF7" t="n">
        <v>1.81639770133328e-06</v>
      </c>
      <c r="AG7" t="n">
        <v>24</v>
      </c>
      <c r="AH7" t="n">
        <v>852311.5402352429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2.478</v>
      </c>
      <c r="E8" t="n">
        <v>40.35</v>
      </c>
      <c r="F8" t="n">
        <v>35.99</v>
      </c>
      <c r="G8" t="n">
        <v>42.34</v>
      </c>
      <c r="H8" t="n">
        <v>0.64</v>
      </c>
      <c r="I8" t="n">
        <v>51</v>
      </c>
      <c r="J8" t="n">
        <v>194.86</v>
      </c>
      <c r="K8" t="n">
        <v>53.44</v>
      </c>
      <c r="L8" t="n">
        <v>7</v>
      </c>
      <c r="M8" t="n">
        <v>49</v>
      </c>
      <c r="N8" t="n">
        <v>39.43</v>
      </c>
      <c r="O8" t="n">
        <v>24267.28</v>
      </c>
      <c r="P8" t="n">
        <v>480.15</v>
      </c>
      <c r="Q8" t="n">
        <v>444.56</v>
      </c>
      <c r="R8" t="n">
        <v>113.06</v>
      </c>
      <c r="S8" t="n">
        <v>48.21</v>
      </c>
      <c r="T8" t="n">
        <v>26279.22</v>
      </c>
      <c r="U8" t="n">
        <v>0.43</v>
      </c>
      <c r="V8" t="n">
        <v>0.76</v>
      </c>
      <c r="W8" t="n">
        <v>0.25</v>
      </c>
      <c r="X8" t="n">
        <v>1.6</v>
      </c>
      <c r="Y8" t="n">
        <v>0.5</v>
      </c>
      <c r="Z8" t="n">
        <v>10</v>
      </c>
      <c r="AA8" t="n">
        <v>683.2178998270384</v>
      </c>
      <c r="AB8" t="n">
        <v>934.8088719898183</v>
      </c>
      <c r="AC8" t="n">
        <v>845.5920252596014</v>
      </c>
      <c r="AD8" t="n">
        <v>683217.8998270384</v>
      </c>
      <c r="AE8" t="n">
        <v>934808.8719898183</v>
      </c>
      <c r="AF8" t="n">
        <v>1.831028192947632e-06</v>
      </c>
      <c r="AG8" t="n">
        <v>24</v>
      </c>
      <c r="AH8" t="n">
        <v>845592.0252596014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2.5159</v>
      </c>
      <c r="E9" t="n">
        <v>39.75</v>
      </c>
      <c r="F9" t="n">
        <v>35.64</v>
      </c>
      <c r="G9" t="n">
        <v>48.6</v>
      </c>
      <c r="H9" t="n">
        <v>0.72</v>
      </c>
      <c r="I9" t="n">
        <v>44</v>
      </c>
      <c r="J9" t="n">
        <v>196.41</v>
      </c>
      <c r="K9" t="n">
        <v>53.44</v>
      </c>
      <c r="L9" t="n">
        <v>8</v>
      </c>
      <c r="M9" t="n">
        <v>42</v>
      </c>
      <c r="N9" t="n">
        <v>39.98</v>
      </c>
      <c r="O9" t="n">
        <v>24458.36</v>
      </c>
      <c r="P9" t="n">
        <v>474.88</v>
      </c>
      <c r="Q9" t="n">
        <v>444.55</v>
      </c>
      <c r="R9" t="n">
        <v>101.45</v>
      </c>
      <c r="S9" t="n">
        <v>48.21</v>
      </c>
      <c r="T9" t="n">
        <v>20511.14</v>
      </c>
      <c r="U9" t="n">
        <v>0.48</v>
      </c>
      <c r="V9" t="n">
        <v>0.76</v>
      </c>
      <c r="W9" t="n">
        <v>0.24</v>
      </c>
      <c r="X9" t="n">
        <v>1.25</v>
      </c>
      <c r="Y9" t="n">
        <v>0.5</v>
      </c>
      <c r="Z9" t="n">
        <v>10</v>
      </c>
      <c r="AA9" t="n">
        <v>669.8884951438762</v>
      </c>
      <c r="AB9" t="n">
        <v>916.5709924504838</v>
      </c>
      <c r="AC9" t="n">
        <v>829.0947433464763</v>
      </c>
      <c r="AD9" t="n">
        <v>669888.4951438762</v>
      </c>
      <c r="AE9" t="n">
        <v>916570.9924504838</v>
      </c>
      <c r="AF9" t="n">
        <v>1.85903302285591e-06</v>
      </c>
      <c r="AG9" t="n">
        <v>24</v>
      </c>
      <c r="AH9" t="n">
        <v>829094.7433464763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2.5383</v>
      </c>
      <c r="E10" t="n">
        <v>39.4</v>
      </c>
      <c r="F10" t="n">
        <v>35.48</v>
      </c>
      <c r="G10" t="n">
        <v>54.58</v>
      </c>
      <c r="H10" t="n">
        <v>0.8100000000000001</v>
      </c>
      <c r="I10" t="n">
        <v>39</v>
      </c>
      <c r="J10" t="n">
        <v>197.97</v>
      </c>
      <c r="K10" t="n">
        <v>53.44</v>
      </c>
      <c r="L10" t="n">
        <v>9</v>
      </c>
      <c r="M10" t="n">
        <v>37</v>
      </c>
      <c r="N10" t="n">
        <v>40.53</v>
      </c>
      <c r="O10" t="n">
        <v>24650.18</v>
      </c>
      <c r="P10" t="n">
        <v>472.1</v>
      </c>
      <c r="Q10" t="n">
        <v>444.55</v>
      </c>
      <c r="R10" t="n">
        <v>96.34</v>
      </c>
      <c r="S10" t="n">
        <v>48.21</v>
      </c>
      <c r="T10" t="n">
        <v>17979.5</v>
      </c>
      <c r="U10" t="n">
        <v>0.5</v>
      </c>
      <c r="V10" t="n">
        <v>0.77</v>
      </c>
      <c r="W10" t="n">
        <v>0.22</v>
      </c>
      <c r="X10" t="n">
        <v>1.09</v>
      </c>
      <c r="Y10" t="n">
        <v>0.5</v>
      </c>
      <c r="Z10" t="n">
        <v>10</v>
      </c>
      <c r="AA10" t="n">
        <v>655.7337406242553</v>
      </c>
      <c r="AB10" t="n">
        <v>897.2038328530418</v>
      </c>
      <c r="AC10" t="n">
        <v>811.575958279035</v>
      </c>
      <c r="AD10" t="n">
        <v>655733.7406242554</v>
      </c>
      <c r="AE10" t="n">
        <v>897203.8328530418</v>
      </c>
      <c r="AF10" t="n">
        <v>1.875584690136793e-06</v>
      </c>
      <c r="AG10" t="n">
        <v>23</v>
      </c>
      <c r="AH10" t="n">
        <v>811575.9582790351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2.5548</v>
      </c>
      <c r="E11" t="n">
        <v>39.14</v>
      </c>
      <c r="F11" t="n">
        <v>35.37</v>
      </c>
      <c r="G11" t="n">
        <v>60.64</v>
      </c>
      <c r="H11" t="n">
        <v>0.89</v>
      </c>
      <c r="I11" t="n">
        <v>35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470.24</v>
      </c>
      <c r="Q11" t="n">
        <v>444.55</v>
      </c>
      <c r="R11" t="n">
        <v>92.69</v>
      </c>
      <c r="S11" t="n">
        <v>48.21</v>
      </c>
      <c r="T11" t="n">
        <v>16173.08</v>
      </c>
      <c r="U11" t="n">
        <v>0.52</v>
      </c>
      <c r="V11" t="n">
        <v>0.77</v>
      </c>
      <c r="W11" t="n">
        <v>0.22</v>
      </c>
      <c r="X11" t="n">
        <v>0.98</v>
      </c>
      <c r="Y11" t="n">
        <v>0.5</v>
      </c>
      <c r="Z11" t="n">
        <v>10</v>
      </c>
      <c r="AA11" t="n">
        <v>650.6193020888229</v>
      </c>
      <c r="AB11" t="n">
        <v>890.2060324157593</v>
      </c>
      <c r="AC11" t="n">
        <v>805.2460180940119</v>
      </c>
      <c r="AD11" t="n">
        <v>650619.3020888229</v>
      </c>
      <c r="AE11" t="n">
        <v>890206.0324157593</v>
      </c>
      <c r="AF11" t="n">
        <v>1.887776766482086e-06</v>
      </c>
      <c r="AG11" t="n">
        <v>23</v>
      </c>
      <c r="AH11" t="n">
        <v>805246.0180940119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2.5688</v>
      </c>
      <c r="E12" t="n">
        <v>38.93</v>
      </c>
      <c r="F12" t="n">
        <v>35.27</v>
      </c>
      <c r="G12" t="n">
        <v>66.13</v>
      </c>
      <c r="H12" t="n">
        <v>0.97</v>
      </c>
      <c r="I12" t="n">
        <v>32</v>
      </c>
      <c r="J12" t="n">
        <v>201.1</v>
      </c>
      <c r="K12" t="n">
        <v>53.44</v>
      </c>
      <c r="L12" t="n">
        <v>11</v>
      </c>
      <c r="M12" t="n">
        <v>30</v>
      </c>
      <c r="N12" t="n">
        <v>41.66</v>
      </c>
      <c r="O12" t="n">
        <v>25036.12</v>
      </c>
      <c r="P12" t="n">
        <v>468.02</v>
      </c>
      <c r="Q12" t="n">
        <v>444.55</v>
      </c>
      <c r="R12" t="n">
        <v>89.28</v>
      </c>
      <c r="S12" t="n">
        <v>48.21</v>
      </c>
      <c r="T12" t="n">
        <v>14485.94</v>
      </c>
      <c r="U12" t="n">
        <v>0.54</v>
      </c>
      <c r="V12" t="n">
        <v>0.77</v>
      </c>
      <c r="W12" t="n">
        <v>0.22</v>
      </c>
      <c r="X12" t="n">
        <v>0.88</v>
      </c>
      <c r="Y12" t="n">
        <v>0.5</v>
      </c>
      <c r="Z12" t="n">
        <v>10</v>
      </c>
      <c r="AA12" t="n">
        <v>645.7182748637509</v>
      </c>
      <c r="AB12" t="n">
        <v>883.5002307483546</v>
      </c>
      <c r="AC12" t="n">
        <v>799.1802087260927</v>
      </c>
      <c r="AD12" t="n">
        <v>645718.2748637509</v>
      </c>
      <c r="AE12" t="n">
        <v>883500.2307483546</v>
      </c>
      <c r="AF12" t="n">
        <v>1.898121558532638e-06</v>
      </c>
      <c r="AG12" t="n">
        <v>23</v>
      </c>
      <c r="AH12" t="n">
        <v>799180.2087260927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2.5821</v>
      </c>
      <c r="E13" t="n">
        <v>38.73</v>
      </c>
      <c r="F13" t="n">
        <v>35.18</v>
      </c>
      <c r="G13" t="n">
        <v>72.79000000000001</v>
      </c>
      <c r="H13" t="n">
        <v>1.05</v>
      </c>
      <c r="I13" t="n">
        <v>29</v>
      </c>
      <c r="J13" t="n">
        <v>202.67</v>
      </c>
      <c r="K13" t="n">
        <v>53.44</v>
      </c>
      <c r="L13" t="n">
        <v>12</v>
      </c>
      <c r="M13" t="n">
        <v>27</v>
      </c>
      <c r="N13" t="n">
        <v>42.24</v>
      </c>
      <c r="O13" t="n">
        <v>25230.25</v>
      </c>
      <c r="P13" t="n">
        <v>466.3</v>
      </c>
      <c r="Q13" t="n">
        <v>444.55</v>
      </c>
      <c r="R13" t="n">
        <v>86.34</v>
      </c>
      <c r="S13" t="n">
        <v>48.21</v>
      </c>
      <c r="T13" t="n">
        <v>13028.99</v>
      </c>
      <c r="U13" t="n">
        <v>0.5600000000000001</v>
      </c>
      <c r="V13" t="n">
        <v>0.77</v>
      </c>
      <c r="W13" t="n">
        <v>0.21</v>
      </c>
      <c r="X13" t="n">
        <v>0.79</v>
      </c>
      <c r="Y13" t="n">
        <v>0.5</v>
      </c>
      <c r="Z13" t="n">
        <v>10</v>
      </c>
      <c r="AA13" t="n">
        <v>641.4824114931653</v>
      </c>
      <c r="AB13" t="n">
        <v>877.7045356116162</v>
      </c>
      <c r="AC13" t="n">
        <v>793.9376465988955</v>
      </c>
      <c r="AD13" t="n">
        <v>641482.4114931653</v>
      </c>
      <c r="AE13" t="n">
        <v>877704.5356116162</v>
      </c>
      <c r="AF13" t="n">
        <v>1.907949110980662e-06</v>
      </c>
      <c r="AG13" t="n">
        <v>23</v>
      </c>
      <c r="AH13" t="n">
        <v>793937.6465988955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2.5975</v>
      </c>
      <c r="E14" t="n">
        <v>38.5</v>
      </c>
      <c r="F14" t="n">
        <v>35.03</v>
      </c>
      <c r="G14" t="n">
        <v>77.83</v>
      </c>
      <c r="H14" t="n">
        <v>1.13</v>
      </c>
      <c r="I14" t="n">
        <v>27</v>
      </c>
      <c r="J14" t="n">
        <v>204.25</v>
      </c>
      <c r="K14" t="n">
        <v>53.44</v>
      </c>
      <c r="L14" t="n">
        <v>13</v>
      </c>
      <c r="M14" t="n">
        <v>25</v>
      </c>
      <c r="N14" t="n">
        <v>42.82</v>
      </c>
      <c r="O14" t="n">
        <v>25425.3</v>
      </c>
      <c r="P14" t="n">
        <v>463.37</v>
      </c>
      <c r="Q14" t="n">
        <v>444.58</v>
      </c>
      <c r="R14" t="n">
        <v>80.83</v>
      </c>
      <c r="S14" t="n">
        <v>48.21</v>
      </c>
      <c r="T14" t="n">
        <v>10284.06</v>
      </c>
      <c r="U14" t="n">
        <v>0.6</v>
      </c>
      <c r="V14" t="n">
        <v>0.78</v>
      </c>
      <c r="W14" t="n">
        <v>0.21</v>
      </c>
      <c r="X14" t="n">
        <v>0.64</v>
      </c>
      <c r="Y14" t="n">
        <v>0.5</v>
      </c>
      <c r="Z14" t="n">
        <v>10</v>
      </c>
      <c r="AA14" t="n">
        <v>635.6988472573548</v>
      </c>
      <c r="AB14" t="n">
        <v>869.7912078713341</v>
      </c>
      <c r="AC14" t="n">
        <v>786.7795557517206</v>
      </c>
      <c r="AD14" t="n">
        <v>635698.8472573549</v>
      </c>
      <c r="AE14" t="n">
        <v>869791.2078713342</v>
      </c>
      <c r="AF14" t="n">
        <v>1.919328382236269e-06</v>
      </c>
      <c r="AG14" t="n">
        <v>23</v>
      </c>
      <c r="AH14" t="n">
        <v>786779.5557517207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2.5978</v>
      </c>
      <c r="E15" t="n">
        <v>38.49</v>
      </c>
      <c r="F15" t="n">
        <v>35.1</v>
      </c>
      <c r="G15" t="n">
        <v>84.23</v>
      </c>
      <c r="H15" t="n">
        <v>1.21</v>
      </c>
      <c r="I15" t="n">
        <v>25</v>
      </c>
      <c r="J15" t="n">
        <v>205.84</v>
      </c>
      <c r="K15" t="n">
        <v>53.44</v>
      </c>
      <c r="L15" t="n">
        <v>14</v>
      </c>
      <c r="M15" t="n">
        <v>23</v>
      </c>
      <c r="N15" t="n">
        <v>43.4</v>
      </c>
      <c r="O15" t="n">
        <v>25621.03</v>
      </c>
      <c r="P15" t="n">
        <v>463.74</v>
      </c>
      <c r="Q15" t="n">
        <v>444.55</v>
      </c>
      <c r="R15" t="n">
        <v>83.84999999999999</v>
      </c>
      <c r="S15" t="n">
        <v>48.21</v>
      </c>
      <c r="T15" t="n">
        <v>11803.93</v>
      </c>
      <c r="U15" t="n">
        <v>0.57</v>
      </c>
      <c r="V15" t="n">
        <v>0.78</v>
      </c>
      <c r="W15" t="n">
        <v>0.2</v>
      </c>
      <c r="X15" t="n">
        <v>0.71</v>
      </c>
      <c r="Y15" t="n">
        <v>0.5</v>
      </c>
      <c r="Z15" t="n">
        <v>10</v>
      </c>
      <c r="AA15" t="n">
        <v>636.0788613302667</v>
      </c>
      <c r="AB15" t="n">
        <v>870.3111598909297</v>
      </c>
      <c r="AC15" t="n">
        <v>787.2498842803234</v>
      </c>
      <c r="AD15" t="n">
        <v>636078.8613302667</v>
      </c>
      <c r="AE15" t="n">
        <v>870311.1598909297</v>
      </c>
      <c r="AF15" t="n">
        <v>1.919550056351637e-06</v>
      </c>
      <c r="AG15" t="n">
        <v>23</v>
      </c>
      <c r="AH15" t="n">
        <v>787249.8842803234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2.6033</v>
      </c>
      <c r="E16" t="n">
        <v>38.41</v>
      </c>
      <c r="F16" t="n">
        <v>35.05</v>
      </c>
      <c r="G16" t="n">
        <v>87.63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461.91</v>
      </c>
      <c r="Q16" t="n">
        <v>444.55</v>
      </c>
      <c r="R16" t="n">
        <v>82.31999999999999</v>
      </c>
      <c r="S16" t="n">
        <v>48.21</v>
      </c>
      <c r="T16" t="n">
        <v>11044.47</v>
      </c>
      <c r="U16" t="n">
        <v>0.59</v>
      </c>
      <c r="V16" t="n">
        <v>0.78</v>
      </c>
      <c r="W16" t="n">
        <v>0.2</v>
      </c>
      <c r="X16" t="n">
        <v>0.66</v>
      </c>
      <c r="Y16" t="n">
        <v>0.5</v>
      </c>
      <c r="Z16" t="n">
        <v>10</v>
      </c>
      <c r="AA16" t="n">
        <v>633.3059402329355</v>
      </c>
      <c r="AB16" t="n">
        <v>866.5171269129162</v>
      </c>
      <c r="AC16" t="n">
        <v>783.8179484847728</v>
      </c>
      <c r="AD16" t="n">
        <v>633305.9402329356</v>
      </c>
      <c r="AE16" t="n">
        <v>866517.1269129162</v>
      </c>
      <c r="AF16" t="n">
        <v>1.923614081800068e-06</v>
      </c>
      <c r="AG16" t="n">
        <v>23</v>
      </c>
      <c r="AH16" t="n">
        <v>783817.9484847728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2.6125</v>
      </c>
      <c r="E17" t="n">
        <v>38.28</v>
      </c>
      <c r="F17" t="n">
        <v>34.99</v>
      </c>
      <c r="G17" t="n">
        <v>95.43000000000001</v>
      </c>
      <c r="H17" t="n">
        <v>1.36</v>
      </c>
      <c r="I17" t="n">
        <v>22</v>
      </c>
      <c r="J17" t="n">
        <v>209.03</v>
      </c>
      <c r="K17" t="n">
        <v>53.44</v>
      </c>
      <c r="L17" t="n">
        <v>16</v>
      </c>
      <c r="M17" t="n">
        <v>20</v>
      </c>
      <c r="N17" t="n">
        <v>44.6</v>
      </c>
      <c r="O17" t="n">
        <v>26014.91</v>
      </c>
      <c r="P17" t="n">
        <v>461.67</v>
      </c>
      <c r="Q17" t="n">
        <v>444.55</v>
      </c>
      <c r="R17" t="n">
        <v>80.29000000000001</v>
      </c>
      <c r="S17" t="n">
        <v>48.21</v>
      </c>
      <c r="T17" t="n">
        <v>10041.95</v>
      </c>
      <c r="U17" t="n">
        <v>0.6</v>
      </c>
      <c r="V17" t="n">
        <v>0.78</v>
      </c>
      <c r="W17" t="n">
        <v>0.2</v>
      </c>
      <c r="X17" t="n">
        <v>0.6</v>
      </c>
      <c r="Y17" t="n">
        <v>0.5</v>
      </c>
      <c r="Z17" t="n">
        <v>10</v>
      </c>
      <c r="AA17" t="n">
        <v>631.3358775379958</v>
      </c>
      <c r="AB17" t="n">
        <v>863.8216002206677</v>
      </c>
      <c r="AC17" t="n">
        <v>781.379679076837</v>
      </c>
      <c r="AD17" t="n">
        <v>631335.8775379958</v>
      </c>
      <c r="AE17" t="n">
        <v>863821.6002206678</v>
      </c>
      <c r="AF17" t="n">
        <v>1.930412088004716e-06</v>
      </c>
      <c r="AG17" t="n">
        <v>23</v>
      </c>
      <c r="AH17" t="n">
        <v>781379.6790768369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2.6174</v>
      </c>
      <c r="E18" t="n">
        <v>38.21</v>
      </c>
      <c r="F18" t="n">
        <v>34.95</v>
      </c>
      <c r="G18" t="n">
        <v>99.87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459.7</v>
      </c>
      <c r="Q18" t="n">
        <v>444.55</v>
      </c>
      <c r="R18" t="n">
        <v>79.25</v>
      </c>
      <c r="S18" t="n">
        <v>48.21</v>
      </c>
      <c r="T18" t="n">
        <v>9527.41</v>
      </c>
      <c r="U18" t="n">
        <v>0.61</v>
      </c>
      <c r="V18" t="n">
        <v>0.78</v>
      </c>
      <c r="W18" t="n">
        <v>0.19</v>
      </c>
      <c r="X18" t="n">
        <v>0.57</v>
      </c>
      <c r="Y18" t="n">
        <v>0.5</v>
      </c>
      <c r="Z18" t="n">
        <v>10</v>
      </c>
      <c r="AA18" t="n">
        <v>628.5796368795159</v>
      </c>
      <c r="AB18" t="n">
        <v>860.0503901549793</v>
      </c>
      <c r="AC18" t="n">
        <v>777.9683880068912</v>
      </c>
      <c r="AD18" t="n">
        <v>628579.6368795158</v>
      </c>
      <c r="AE18" t="n">
        <v>860050.3901549793</v>
      </c>
      <c r="AF18" t="n">
        <v>1.934032765222409e-06</v>
      </c>
      <c r="AG18" t="n">
        <v>23</v>
      </c>
      <c r="AH18" t="n">
        <v>777968.3880068912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2.6213</v>
      </c>
      <c r="E19" t="n">
        <v>38.15</v>
      </c>
      <c r="F19" t="n">
        <v>34.94</v>
      </c>
      <c r="G19" t="n">
        <v>104.81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459.23</v>
      </c>
      <c r="Q19" t="n">
        <v>444.55</v>
      </c>
      <c r="R19" t="n">
        <v>78.52</v>
      </c>
      <c r="S19" t="n">
        <v>48.21</v>
      </c>
      <c r="T19" t="n">
        <v>9162.66</v>
      </c>
      <c r="U19" t="n">
        <v>0.61</v>
      </c>
      <c r="V19" t="n">
        <v>0.78</v>
      </c>
      <c r="W19" t="n">
        <v>0.2</v>
      </c>
      <c r="X19" t="n">
        <v>0.55</v>
      </c>
      <c r="Y19" t="n">
        <v>0.5</v>
      </c>
      <c r="Z19" t="n">
        <v>10</v>
      </c>
      <c r="AA19" t="n">
        <v>627.4343427125596</v>
      </c>
      <c r="AB19" t="n">
        <v>858.483348148937</v>
      </c>
      <c r="AC19" t="n">
        <v>776.5509022905483</v>
      </c>
      <c r="AD19" t="n">
        <v>627434.3427125595</v>
      </c>
      <c r="AE19" t="n">
        <v>858483.348148937</v>
      </c>
      <c r="AF19" t="n">
        <v>1.936914528722206e-06</v>
      </c>
      <c r="AG19" t="n">
        <v>23</v>
      </c>
      <c r="AH19" t="n">
        <v>776550.9022905483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2.6266</v>
      </c>
      <c r="E20" t="n">
        <v>38.07</v>
      </c>
      <c r="F20" t="n">
        <v>34.9</v>
      </c>
      <c r="G20" t="n">
        <v>110.2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458.38</v>
      </c>
      <c r="Q20" t="n">
        <v>444.55</v>
      </c>
      <c r="R20" t="n">
        <v>77.17</v>
      </c>
      <c r="S20" t="n">
        <v>48.21</v>
      </c>
      <c r="T20" t="n">
        <v>8497.35</v>
      </c>
      <c r="U20" t="n">
        <v>0.62</v>
      </c>
      <c r="V20" t="n">
        <v>0.78</v>
      </c>
      <c r="W20" t="n">
        <v>0.2</v>
      </c>
      <c r="X20" t="n">
        <v>0.51</v>
      </c>
      <c r="Y20" t="n">
        <v>0.5</v>
      </c>
      <c r="Z20" t="n">
        <v>10</v>
      </c>
      <c r="AA20" t="n">
        <v>625.6550093776225</v>
      </c>
      <c r="AB20" t="n">
        <v>856.0487857814295</v>
      </c>
      <c r="AC20" t="n">
        <v>774.3486911384661</v>
      </c>
      <c r="AD20" t="n">
        <v>625655.0093776225</v>
      </c>
      <c r="AE20" t="n">
        <v>856048.7857814295</v>
      </c>
      <c r="AF20" t="n">
        <v>1.940830771427058e-06</v>
      </c>
      <c r="AG20" t="n">
        <v>23</v>
      </c>
      <c r="AH20" t="n">
        <v>774348.691138466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2.6299</v>
      </c>
      <c r="E21" t="n">
        <v>38.02</v>
      </c>
      <c r="F21" t="n">
        <v>34.89</v>
      </c>
      <c r="G21" t="n">
        <v>116.29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457</v>
      </c>
      <c r="Q21" t="n">
        <v>444.55</v>
      </c>
      <c r="R21" t="n">
        <v>76.94</v>
      </c>
      <c r="S21" t="n">
        <v>48.21</v>
      </c>
      <c r="T21" t="n">
        <v>8386.870000000001</v>
      </c>
      <c r="U21" t="n">
        <v>0.63</v>
      </c>
      <c r="V21" t="n">
        <v>0.78</v>
      </c>
      <c r="W21" t="n">
        <v>0.19</v>
      </c>
      <c r="X21" t="n">
        <v>0.5</v>
      </c>
      <c r="Y21" t="n">
        <v>0.5</v>
      </c>
      <c r="Z21" t="n">
        <v>10</v>
      </c>
      <c r="AA21" t="n">
        <v>623.7873844639248</v>
      </c>
      <c r="AB21" t="n">
        <v>853.4934189807122</v>
      </c>
      <c r="AC21" t="n">
        <v>772.0372049587294</v>
      </c>
      <c r="AD21" t="n">
        <v>623787.3844639248</v>
      </c>
      <c r="AE21" t="n">
        <v>853493.4189807123</v>
      </c>
      <c r="AF21" t="n">
        <v>1.943269186696117e-06</v>
      </c>
      <c r="AG21" t="n">
        <v>23</v>
      </c>
      <c r="AH21" t="n">
        <v>772037.2049587293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2.6347</v>
      </c>
      <c r="E22" t="n">
        <v>37.96</v>
      </c>
      <c r="F22" t="n">
        <v>34.85</v>
      </c>
      <c r="G22" t="n">
        <v>123.01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456.88</v>
      </c>
      <c r="Q22" t="n">
        <v>444.55</v>
      </c>
      <c r="R22" t="n">
        <v>75.86</v>
      </c>
      <c r="S22" t="n">
        <v>48.21</v>
      </c>
      <c r="T22" t="n">
        <v>7849.31</v>
      </c>
      <c r="U22" t="n">
        <v>0.64</v>
      </c>
      <c r="V22" t="n">
        <v>0.78</v>
      </c>
      <c r="W22" t="n">
        <v>0.19</v>
      </c>
      <c r="X22" t="n">
        <v>0.47</v>
      </c>
      <c r="Y22" t="n">
        <v>0.5</v>
      </c>
      <c r="Z22" t="n">
        <v>10</v>
      </c>
      <c r="AA22" t="n">
        <v>615.9343679691889</v>
      </c>
      <c r="AB22" t="n">
        <v>842.7485753619783</v>
      </c>
      <c r="AC22" t="n">
        <v>762.3178341344847</v>
      </c>
      <c r="AD22" t="n">
        <v>615934.3679691888</v>
      </c>
      <c r="AE22" t="n">
        <v>842748.5753619783</v>
      </c>
      <c r="AF22" t="n">
        <v>1.94681597254202e-06</v>
      </c>
      <c r="AG22" t="n">
        <v>22</v>
      </c>
      <c r="AH22" t="n">
        <v>762317.8341344846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2.6403</v>
      </c>
      <c r="E23" t="n">
        <v>37.88</v>
      </c>
      <c r="F23" t="n">
        <v>34.81</v>
      </c>
      <c r="G23" t="n">
        <v>130.54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454.9</v>
      </c>
      <c r="Q23" t="n">
        <v>444.55</v>
      </c>
      <c r="R23" t="n">
        <v>74.45999999999999</v>
      </c>
      <c r="S23" t="n">
        <v>48.21</v>
      </c>
      <c r="T23" t="n">
        <v>7156.29</v>
      </c>
      <c r="U23" t="n">
        <v>0.65</v>
      </c>
      <c r="V23" t="n">
        <v>0.78</v>
      </c>
      <c r="W23" t="n">
        <v>0.19</v>
      </c>
      <c r="X23" t="n">
        <v>0.42</v>
      </c>
      <c r="Y23" t="n">
        <v>0.5</v>
      </c>
      <c r="Z23" t="n">
        <v>10</v>
      </c>
      <c r="AA23" t="n">
        <v>613.0857663209557</v>
      </c>
      <c r="AB23" t="n">
        <v>838.8509929154302</v>
      </c>
      <c r="AC23" t="n">
        <v>758.7922314863439</v>
      </c>
      <c r="AD23" t="n">
        <v>613085.7663209557</v>
      </c>
      <c r="AE23" t="n">
        <v>838850.9929154302</v>
      </c>
      <c r="AF23" t="n">
        <v>1.95095388936224e-06</v>
      </c>
      <c r="AG23" t="n">
        <v>22</v>
      </c>
      <c r="AH23" t="n">
        <v>758792.2314863439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2.6388</v>
      </c>
      <c r="E24" t="n">
        <v>37.9</v>
      </c>
      <c r="F24" t="n">
        <v>34.83</v>
      </c>
      <c r="G24" t="n">
        <v>130.62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455.04</v>
      </c>
      <c r="Q24" t="n">
        <v>444.55</v>
      </c>
      <c r="R24" t="n">
        <v>75.12</v>
      </c>
      <c r="S24" t="n">
        <v>48.21</v>
      </c>
      <c r="T24" t="n">
        <v>7486.7</v>
      </c>
      <c r="U24" t="n">
        <v>0.64</v>
      </c>
      <c r="V24" t="n">
        <v>0.78</v>
      </c>
      <c r="W24" t="n">
        <v>0.19</v>
      </c>
      <c r="X24" t="n">
        <v>0.45</v>
      </c>
      <c r="Y24" t="n">
        <v>0.5</v>
      </c>
      <c r="Z24" t="n">
        <v>10</v>
      </c>
      <c r="AA24" t="n">
        <v>613.5016396552138</v>
      </c>
      <c r="AB24" t="n">
        <v>839.4200091583988</v>
      </c>
      <c r="AC24" t="n">
        <v>759.3069416177028</v>
      </c>
      <c r="AD24" t="n">
        <v>613501.6396552138</v>
      </c>
      <c r="AE24" t="n">
        <v>839420.0091583988</v>
      </c>
      <c r="AF24" t="n">
        <v>1.949845518785395e-06</v>
      </c>
      <c r="AG24" t="n">
        <v>22</v>
      </c>
      <c r="AH24" t="n">
        <v>759306.9416177028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2.6446</v>
      </c>
      <c r="E25" t="n">
        <v>37.81</v>
      </c>
      <c r="F25" t="n">
        <v>34.79</v>
      </c>
      <c r="G25" t="n">
        <v>139.14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13</v>
      </c>
      <c r="N25" t="n">
        <v>49.65</v>
      </c>
      <c r="O25" t="n">
        <v>27624.44</v>
      </c>
      <c r="P25" t="n">
        <v>454.25</v>
      </c>
      <c r="Q25" t="n">
        <v>444.55</v>
      </c>
      <c r="R25" t="n">
        <v>73.63</v>
      </c>
      <c r="S25" t="n">
        <v>48.21</v>
      </c>
      <c r="T25" t="n">
        <v>6742.95</v>
      </c>
      <c r="U25" t="n">
        <v>0.65</v>
      </c>
      <c r="V25" t="n">
        <v>0.78</v>
      </c>
      <c r="W25" t="n">
        <v>0.19</v>
      </c>
      <c r="X25" t="n">
        <v>0.4</v>
      </c>
      <c r="Y25" t="n">
        <v>0.5</v>
      </c>
      <c r="Z25" t="n">
        <v>10</v>
      </c>
      <c r="AA25" t="n">
        <v>611.7162510278683</v>
      </c>
      <c r="AB25" t="n">
        <v>836.9771616726777</v>
      </c>
      <c r="AC25" t="n">
        <v>757.0972360674608</v>
      </c>
      <c r="AD25" t="n">
        <v>611716.2510278684</v>
      </c>
      <c r="AE25" t="n">
        <v>836977.1616726776</v>
      </c>
      <c r="AF25" t="n">
        <v>1.954131218349196e-06</v>
      </c>
      <c r="AG25" t="n">
        <v>22</v>
      </c>
      <c r="AH25" t="n">
        <v>757097.2360674608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2.6494</v>
      </c>
      <c r="E26" t="n">
        <v>37.74</v>
      </c>
      <c r="F26" t="n">
        <v>34.75</v>
      </c>
      <c r="G26" t="n">
        <v>148.95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12</v>
      </c>
      <c r="N26" t="n">
        <v>50.31</v>
      </c>
      <c r="O26" t="n">
        <v>27829.77</v>
      </c>
      <c r="P26" t="n">
        <v>452.5</v>
      </c>
      <c r="Q26" t="n">
        <v>444.56</v>
      </c>
      <c r="R26" t="n">
        <v>72.54000000000001</v>
      </c>
      <c r="S26" t="n">
        <v>48.21</v>
      </c>
      <c r="T26" t="n">
        <v>6207.04</v>
      </c>
      <c r="U26" t="n">
        <v>0.66</v>
      </c>
      <c r="V26" t="n">
        <v>0.78</v>
      </c>
      <c r="W26" t="n">
        <v>0.19</v>
      </c>
      <c r="X26" t="n">
        <v>0.37</v>
      </c>
      <c r="Y26" t="n">
        <v>0.5</v>
      </c>
      <c r="Z26" t="n">
        <v>10</v>
      </c>
      <c r="AA26" t="n">
        <v>609.235116216948</v>
      </c>
      <c r="AB26" t="n">
        <v>833.5823635644338</v>
      </c>
      <c r="AC26" t="n">
        <v>754.0264327260388</v>
      </c>
      <c r="AD26" t="n">
        <v>609235.116216948</v>
      </c>
      <c r="AE26" t="n">
        <v>833582.3635644338</v>
      </c>
      <c r="AF26" t="n">
        <v>1.957678004195099e-06</v>
      </c>
      <c r="AG26" t="n">
        <v>22</v>
      </c>
      <c r="AH26" t="n">
        <v>754026.4327260389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2.6515</v>
      </c>
      <c r="E27" t="n">
        <v>37.71</v>
      </c>
      <c r="F27" t="n">
        <v>34.72</v>
      </c>
      <c r="G27" t="n">
        <v>148.82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12</v>
      </c>
      <c r="N27" t="n">
        <v>50.98</v>
      </c>
      <c r="O27" t="n">
        <v>28035.92</v>
      </c>
      <c r="P27" t="n">
        <v>453.34</v>
      </c>
      <c r="Q27" t="n">
        <v>444.55</v>
      </c>
      <c r="R27" t="n">
        <v>71.73</v>
      </c>
      <c r="S27" t="n">
        <v>48.21</v>
      </c>
      <c r="T27" t="n">
        <v>5800.36</v>
      </c>
      <c r="U27" t="n">
        <v>0.67</v>
      </c>
      <c r="V27" t="n">
        <v>0.78</v>
      </c>
      <c r="W27" t="n">
        <v>0.18</v>
      </c>
      <c r="X27" t="n">
        <v>0.34</v>
      </c>
      <c r="Y27" t="n">
        <v>0.5</v>
      </c>
      <c r="Z27" t="n">
        <v>10</v>
      </c>
      <c r="AA27" t="n">
        <v>609.6012156757396</v>
      </c>
      <c r="AB27" t="n">
        <v>834.0832769951205</v>
      </c>
      <c r="AC27" t="n">
        <v>754.4795396819372</v>
      </c>
      <c r="AD27" t="n">
        <v>609601.2156757396</v>
      </c>
      <c r="AE27" t="n">
        <v>834083.2769951206</v>
      </c>
      <c r="AF27" t="n">
        <v>1.959229723002681e-06</v>
      </c>
      <c r="AG27" t="n">
        <v>22</v>
      </c>
      <c r="AH27" t="n">
        <v>754479.5396819372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2.654</v>
      </c>
      <c r="E28" t="n">
        <v>37.68</v>
      </c>
      <c r="F28" t="n">
        <v>34.73</v>
      </c>
      <c r="G28" t="n">
        <v>160.28</v>
      </c>
      <c r="H28" t="n">
        <v>2.11</v>
      </c>
      <c r="I28" t="n">
        <v>13</v>
      </c>
      <c r="J28" t="n">
        <v>227.1</v>
      </c>
      <c r="K28" t="n">
        <v>53.44</v>
      </c>
      <c r="L28" t="n">
        <v>27</v>
      </c>
      <c r="M28" t="n">
        <v>11</v>
      </c>
      <c r="N28" t="n">
        <v>51.66</v>
      </c>
      <c r="O28" t="n">
        <v>28243</v>
      </c>
      <c r="P28" t="n">
        <v>451.1</v>
      </c>
      <c r="Q28" t="n">
        <v>444.55</v>
      </c>
      <c r="R28" t="n">
        <v>71.73</v>
      </c>
      <c r="S28" t="n">
        <v>48.21</v>
      </c>
      <c r="T28" t="n">
        <v>5805.65</v>
      </c>
      <c r="U28" t="n">
        <v>0.67</v>
      </c>
      <c r="V28" t="n">
        <v>0.78</v>
      </c>
      <c r="W28" t="n">
        <v>0.18</v>
      </c>
      <c r="X28" t="n">
        <v>0.34</v>
      </c>
      <c r="Y28" t="n">
        <v>0.5</v>
      </c>
      <c r="Z28" t="n">
        <v>10</v>
      </c>
      <c r="AA28" t="n">
        <v>607.1415199937753</v>
      </c>
      <c r="AB28" t="n">
        <v>830.717812848942</v>
      </c>
      <c r="AC28" t="n">
        <v>751.4352707104114</v>
      </c>
      <c r="AD28" t="n">
        <v>607141.5199937753</v>
      </c>
      <c r="AE28" t="n">
        <v>830717.812848942</v>
      </c>
      <c r="AF28" t="n">
        <v>1.961077007297423e-06</v>
      </c>
      <c r="AG28" t="n">
        <v>22</v>
      </c>
      <c r="AH28" t="n">
        <v>751435.2707104114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2.6539</v>
      </c>
      <c r="E29" t="n">
        <v>37.68</v>
      </c>
      <c r="F29" t="n">
        <v>34.73</v>
      </c>
      <c r="G29" t="n">
        <v>160.28</v>
      </c>
      <c r="H29" t="n">
        <v>2.18</v>
      </c>
      <c r="I29" t="n">
        <v>13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451.66</v>
      </c>
      <c r="Q29" t="n">
        <v>444.55</v>
      </c>
      <c r="R29" t="n">
        <v>71.67</v>
      </c>
      <c r="S29" t="n">
        <v>48.21</v>
      </c>
      <c r="T29" t="n">
        <v>5777.4</v>
      </c>
      <c r="U29" t="n">
        <v>0.67</v>
      </c>
      <c r="V29" t="n">
        <v>0.78</v>
      </c>
      <c r="W29" t="n">
        <v>0.19</v>
      </c>
      <c r="X29" t="n">
        <v>0.34</v>
      </c>
      <c r="Y29" t="n">
        <v>0.5</v>
      </c>
      <c r="Z29" t="n">
        <v>10</v>
      </c>
      <c r="AA29" t="n">
        <v>607.6690275390388</v>
      </c>
      <c r="AB29" t="n">
        <v>831.4395719443622</v>
      </c>
      <c r="AC29" t="n">
        <v>752.0881461307599</v>
      </c>
      <c r="AD29" t="n">
        <v>607669.0275390388</v>
      </c>
      <c r="AE29" t="n">
        <v>831439.5719443623</v>
      </c>
      <c r="AF29" t="n">
        <v>1.961003115925634e-06</v>
      </c>
      <c r="AG29" t="n">
        <v>22</v>
      </c>
      <c r="AH29" t="n">
        <v>752088.14613076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2.6534</v>
      </c>
      <c r="E30" t="n">
        <v>37.69</v>
      </c>
      <c r="F30" t="n">
        <v>34.73</v>
      </c>
      <c r="G30" t="n">
        <v>160.31</v>
      </c>
      <c r="H30" t="n">
        <v>2.24</v>
      </c>
      <c r="I30" t="n">
        <v>13</v>
      </c>
      <c r="J30" t="n">
        <v>230.48</v>
      </c>
      <c r="K30" t="n">
        <v>53.44</v>
      </c>
      <c r="L30" t="n">
        <v>29</v>
      </c>
      <c r="M30" t="n">
        <v>11</v>
      </c>
      <c r="N30" t="n">
        <v>53.05</v>
      </c>
      <c r="O30" t="n">
        <v>28660.06</v>
      </c>
      <c r="P30" t="n">
        <v>450.52</v>
      </c>
      <c r="Q30" t="n">
        <v>444.55</v>
      </c>
      <c r="R30" t="n">
        <v>71.95</v>
      </c>
      <c r="S30" t="n">
        <v>48.21</v>
      </c>
      <c r="T30" t="n">
        <v>5913.72</v>
      </c>
      <c r="U30" t="n">
        <v>0.67</v>
      </c>
      <c r="V30" t="n">
        <v>0.78</v>
      </c>
      <c r="W30" t="n">
        <v>0.18</v>
      </c>
      <c r="X30" t="n">
        <v>0.35</v>
      </c>
      <c r="Y30" t="n">
        <v>0.5</v>
      </c>
      <c r="Z30" t="n">
        <v>10</v>
      </c>
      <c r="AA30" t="n">
        <v>606.7157415711639</v>
      </c>
      <c r="AB30" t="n">
        <v>830.1352440271069</v>
      </c>
      <c r="AC30" t="n">
        <v>750.9083014392917</v>
      </c>
      <c r="AD30" t="n">
        <v>606715.7415711639</v>
      </c>
      <c r="AE30" t="n">
        <v>830135.2440271069</v>
      </c>
      <c r="AF30" t="n">
        <v>1.960633659066685e-06</v>
      </c>
      <c r="AG30" t="n">
        <v>22</v>
      </c>
      <c r="AH30" t="n">
        <v>750908.3014392917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2.659</v>
      </c>
      <c r="E31" t="n">
        <v>37.61</v>
      </c>
      <c r="F31" t="n">
        <v>34.69</v>
      </c>
      <c r="G31" t="n">
        <v>173.47</v>
      </c>
      <c r="H31" t="n">
        <v>2.3</v>
      </c>
      <c r="I31" t="n">
        <v>12</v>
      </c>
      <c r="J31" t="n">
        <v>232.18</v>
      </c>
      <c r="K31" t="n">
        <v>53.44</v>
      </c>
      <c r="L31" t="n">
        <v>30</v>
      </c>
      <c r="M31" t="n">
        <v>10</v>
      </c>
      <c r="N31" t="n">
        <v>53.75</v>
      </c>
      <c r="O31" t="n">
        <v>28870.05</v>
      </c>
      <c r="P31" t="n">
        <v>450.42</v>
      </c>
      <c r="Q31" t="n">
        <v>444.55</v>
      </c>
      <c r="R31" t="n">
        <v>70.62</v>
      </c>
      <c r="S31" t="n">
        <v>48.21</v>
      </c>
      <c r="T31" t="n">
        <v>5255.76</v>
      </c>
      <c r="U31" t="n">
        <v>0.68</v>
      </c>
      <c r="V31" t="n">
        <v>0.79</v>
      </c>
      <c r="W31" t="n">
        <v>0.18</v>
      </c>
      <c r="X31" t="n">
        <v>0.31</v>
      </c>
      <c r="Y31" t="n">
        <v>0.5</v>
      </c>
      <c r="Z31" t="n">
        <v>10</v>
      </c>
      <c r="AA31" t="n">
        <v>605.6166517214926</v>
      </c>
      <c r="AB31" t="n">
        <v>828.6314208063648</v>
      </c>
      <c r="AC31" t="n">
        <v>749.5480009961079</v>
      </c>
      <c r="AD31" t="n">
        <v>605616.6517214926</v>
      </c>
      <c r="AE31" t="n">
        <v>828631.4208063647</v>
      </c>
      <c r="AF31" t="n">
        <v>1.964771575886905e-06</v>
      </c>
      <c r="AG31" t="n">
        <v>22</v>
      </c>
      <c r="AH31" t="n">
        <v>749548.0009961079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2.658</v>
      </c>
      <c r="E32" t="n">
        <v>37.62</v>
      </c>
      <c r="F32" t="n">
        <v>34.71</v>
      </c>
      <c r="G32" t="n">
        <v>173.54</v>
      </c>
      <c r="H32" t="n">
        <v>2.36</v>
      </c>
      <c r="I32" t="n">
        <v>12</v>
      </c>
      <c r="J32" t="n">
        <v>233.89</v>
      </c>
      <c r="K32" t="n">
        <v>53.44</v>
      </c>
      <c r="L32" t="n">
        <v>31</v>
      </c>
      <c r="M32" t="n">
        <v>10</v>
      </c>
      <c r="N32" t="n">
        <v>54.46</v>
      </c>
      <c r="O32" t="n">
        <v>29081.05</v>
      </c>
      <c r="P32" t="n">
        <v>451.73</v>
      </c>
      <c r="Q32" t="n">
        <v>444.55</v>
      </c>
      <c r="R32" t="n">
        <v>71.08</v>
      </c>
      <c r="S32" t="n">
        <v>48.21</v>
      </c>
      <c r="T32" t="n">
        <v>5486.53</v>
      </c>
      <c r="U32" t="n">
        <v>0.68</v>
      </c>
      <c r="V32" t="n">
        <v>0.79</v>
      </c>
      <c r="W32" t="n">
        <v>0.18</v>
      </c>
      <c r="X32" t="n">
        <v>0.32</v>
      </c>
      <c r="Y32" t="n">
        <v>0.5</v>
      </c>
      <c r="Z32" t="n">
        <v>10</v>
      </c>
      <c r="AA32" t="n">
        <v>607.004626704626</v>
      </c>
      <c r="AB32" t="n">
        <v>830.5305094114223</v>
      </c>
      <c r="AC32" t="n">
        <v>751.2658432500865</v>
      </c>
      <c r="AD32" t="n">
        <v>607004.626704626</v>
      </c>
      <c r="AE32" t="n">
        <v>830530.5094114223</v>
      </c>
      <c r="AF32" t="n">
        <v>1.964032662169009e-06</v>
      </c>
      <c r="AG32" t="n">
        <v>22</v>
      </c>
      <c r="AH32" t="n">
        <v>751265.8432500865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2.6686</v>
      </c>
      <c r="E33" t="n">
        <v>37.47</v>
      </c>
      <c r="F33" t="n">
        <v>34.59</v>
      </c>
      <c r="G33" t="n">
        <v>188.7</v>
      </c>
      <c r="H33" t="n">
        <v>2.41</v>
      </c>
      <c r="I33" t="n">
        <v>11</v>
      </c>
      <c r="J33" t="n">
        <v>235.61</v>
      </c>
      <c r="K33" t="n">
        <v>53.44</v>
      </c>
      <c r="L33" t="n">
        <v>32</v>
      </c>
      <c r="M33" t="n">
        <v>9</v>
      </c>
      <c r="N33" t="n">
        <v>55.18</v>
      </c>
      <c r="O33" t="n">
        <v>29293.06</v>
      </c>
      <c r="P33" t="n">
        <v>446.71</v>
      </c>
      <c r="Q33" t="n">
        <v>444.55</v>
      </c>
      <c r="R33" t="n">
        <v>67.36</v>
      </c>
      <c r="S33" t="n">
        <v>48.21</v>
      </c>
      <c r="T33" t="n">
        <v>3629.06</v>
      </c>
      <c r="U33" t="n">
        <v>0.72</v>
      </c>
      <c r="V33" t="n">
        <v>0.79</v>
      </c>
      <c r="W33" t="n">
        <v>0.18</v>
      </c>
      <c r="X33" t="n">
        <v>0.21</v>
      </c>
      <c r="Y33" t="n">
        <v>0.5</v>
      </c>
      <c r="Z33" t="n">
        <v>10</v>
      </c>
      <c r="AA33" t="n">
        <v>600.4964996768356</v>
      </c>
      <c r="AB33" t="n">
        <v>821.625802893699</v>
      </c>
      <c r="AC33" t="n">
        <v>743.2109894245806</v>
      </c>
      <c r="AD33" t="n">
        <v>600496.4996768356</v>
      </c>
      <c r="AE33" t="n">
        <v>821625.8028936989</v>
      </c>
      <c r="AF33" t="n">
        <v>1.971865147578713e-06</v>
      </c>
      <c r="AG33" t="n">
        <v>22</v>
      </c>
      <c r="AH33" t="n">
        <v>743210.9894245806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2.6632</v>
      </c>
      <c r="E34" t="n">
        <v>37.55</v>
      </c>
      <c r="F34" t="n">
        <v>34.67</v>
      </c>
      <c r="G34" t="n">
        <v>189.12</v>
      </c>
      <c r="H34" t="n">
        <v>2.47</v>
      </c>
      <c r="I34" t="n">
        <v>11</v>
      </c>
      <c r="J34" t="n">
        <v>237.34</v>
      </c>
      <c r="K34" t="n">
        <v>53.44</v>
      </c>
      <c r="L34" t="n">
        <v>33</v>
      </c>
      <c r="M34" t="n">
        <v>9</v>
      </c>
      <c r="N34" t="n">
        <v>55.91</v>
      </c>
      <c r="O34" t="n">
        <v>29506.09</v>
      </c>
      <c r="P34" t="n">
        <v>448.47</v>
      </c>
      <c r="Q34" t="n">
        <v>444.55</v>
      </c>
      <c r="R34" t="n">
        <v>69.95999999999999</v>
      </c>
      <c r="S34" t="n">
        <v>48.21</v>
      </c>
      <c r="T34" t="n">
        <v>4928.42</v>
      </c>
      <c r="U34" t="n">
        <v>0.6899999999999999</v>
      </c>
      <c r="V34" t="n">
        <v>0.79</v>
      </c>
      <c r="W34" t="n">
        <v>0.18</v>
      </c>
      <c r="X34" t="n">
        <v>0.28</v>
      </c>
      <c r="Y34" t="n">
        <v>0.5</v>
      </c>
      <c r="Z34" t="n">
        <v>10</v>
      </c>
      <c r="AA34" t="n">
        <v>603.105165947815</v>
      </c>
      <c r="AB34" t="n">
        <v>825.1950951718862</v>
      </c>
      <c r="AC34" t="n">
        <v>746.4396334572709</v>
      </c>
      <c r="AD34" t="n">
        <v>603105.1659478149</v>
      </c>
      <c r="AE34" t="n">
        <v>825195.0951718863</v>
      </c>
      <c r="AF34" t="n">
        <v>1.967875013502071e-06</v>
      </c>
      <c r="AG34" t="n">
        <v>22</v>
      </c>
      <c r="AH34" t="n">
        <v>746439.6334572709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2.6631</v>
      </c>
      <c r="E35" t="n">
        <v>37.55</v>
      </c>
      <c r="F35" t="n">
        <v>34.67</v>
      </c>
      <c r="G35" t="n">
        <v>189.12</v>
      </c>
      <c r="H35" t="n">
        <v>2.53</v>
      </c>
      <c r="I35" t="n">
        <v>11</v>
      </c>
      <c r="J35" t="n">
        <v>239.08</v>
      </c>
      <c r="K35" t="n">
        <v>53.44</v>
      </c>
      <c r="L35" t="n">
        <v>34</v>
      </c>
      <c r="M35" t="n">
        <v>9</v>
      </c>
      <c r="N35" t="n">
        <v>56.64</v>
      </c>
      <c r="O35" t="n">
        <v>29720.17</v>
      </c>
      <c r="P35" t="n">
        <v>449.03</v>
      </c>
      <c r="Q35" t="n">
        <v>444.55</v>
      </c>
      <c r="R35" t="n">
        <v>69.89</v>
      </c>
      <c r="S35" t="n">
        <v>48.21</v>
      </c>
      <c r="T35" t="n">
        <v>4895.74</v>
      </c>
      <c r="U35" t="n">
        <v>0.6899999999999999</v>
      </c>
      <c r="V35" t="n">
        <v>0.79</v>
      </c>
      <c r="W35" t="n">
        <v>0.18</v>
      </c>
      <c r="X35" t="n">
        <v>0.28</v>
      </c>
      <c r="Y35" t="n">
        <v>0.5</v>
      </c>
      <c r="Z35" t="n">
        <v>10</v>
      </c>
      <c r="AA35" t="n">
        <v>603.6306995886735</v>
      </c>
      <c r="AB35" t="n">
        <v>825.9141534842167</v>
      </c>
      <c r="AC35" t="n">
        <v>747.0900658534772</v>
      </c>
      <c r="AD35" t="n">
        <v>603630.6995886734</v>
      </c>
      <c r="AE35" t="n">
        <v>825914.1534842168</v>
      </c>
      <c r="AF35" t="n">
        <v>1.967801122130282e-06</v>
      </c>
      <c r="AG35" t="n">
        <v>22</v>
      </c>
      <c r="AH35" t="n">
        <v>747090.0658534772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2.6627</v>
      </c>
      <c r="E36" t="n">
        <v>37.56</v>
      </c>
      <c r="F36" t="n">
        <v>34.68</v>
      </c>
      <c r="G36" t="n">
        <v>189.15</v>
      </c>
      <c r="H36" t="n">
        <v>2.58</v>
      </c>
      <c r="I36" t="n">
        <v>11</v>
      </c>
      <c r="J36" t="n">
        <v>240.82</v>
      </c>
      <c r="K36" t="n">
        <v>53.44</v>
      </c>
      <c r="L36" t="n">
        <v>35</v>
      </c>
      <c r="M36" t="n">
        <v>9</v>
      </c>
      <c r="N36" t="n">
        <v>57.39</v>
      </c>
      <c r="O36" t="n">
        <v>29935.43</v>
      </c>
      <c r="P36" t="n">
        <v>448.4</v>
      </c>
      <c r="Q36" t="n">
        <v>444.55</v>
      </c>
      <c r="R36" t="n">
        <v>70.05</v>
      </c>
      <c r="S36" t="n">
        <v>48.21</v>
      </c>
      <c r="T36" t="n">
        <v>4975.7</v>
      </c>
      <c r="U36" t="n">
        <v>0.6899999999999999</v>
      </c>
      <c r="V36" t="n">
        <v>0.79</v>
      </c>
      <c r="W36" t="n">
        <v>0.18</v>
      </c>
      <c r="X36" t="n">
        <v>0.29</v>
      </c>
      <c r="Y36" t="n">
        <v>0.5</v>
      </c>
      <c r="Z36" t="n">
        <v>10</v>
      </c>
      <c r="AA36" t="n">
        <v>603.1389072731654</v>
      </c>
      <c r="AB36" t="n">
        <v>825.2412615417932</v>
      </c>
      <c r="AC36" t="n">
        <v>746.4813937736286</v>
      </c>
      <c r="AD36" t="n">
        <v>603138.9072731654</v>
      </c>
      <c r="AE36" t="n">
        <v>825241.2615417931</v>
      </c>
      <c r="AF36" t="n">
        <v>1.967505556643123e-06</v>
      </c>
      <c r="AG36" t="n">
        <v>22</v>
      </c>
      <c r="AH36" t="n">
        <v>746481.3937736286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2.6688</v>
      </c>
      <c r="E37" t="n">
        <v>37.47</v>
      </c>
      <c r="F37" t="n">
        <v>34.63</v>
      </c>
      <c r="G37" t="n">
        <v>207.77</v>
      </c>
      <c r="H37" t="n">
        <v>2.64</v>
      </c>
      <c r="I37" t="n">
        <v>10</v>
      </c>
      <c r="J37" t="n">
        <v>242.57</v>
      </c>
      <c r="K37" t="n">
        <v>53.44</v>
      </c>
      <c r="L37" t="n">
        <v>36</v>
      </c>
      <c r="M37" t="n">
        <v>8</v>
      </c>
      <c r="N37" t="n">
        <v>58.14</v>
      </c>
      <c r="O37" t="n">
        <v>30151.65</v>
      </c>
      <c r="P37" t="n">
        <v>447.51</v>
      </c>
      <c r="Q37" t="n">
        <v>444.55</v>
      </c>
      <c r="R37" t="n">
        <v>68.45</v>
      </c>
      <c r="S37" t="n">
        <v>48.21</v>
      </c>
      <c r="T37" t="n">
        <v>4182.48</v>
      </c>
      <c r="U37" t="n">
        <v>0.7</v>
      </c>
      <c r="V37" t="n">
        <v>0.79</v>
      </c>
      <c r="W37" t="n">
        <v>0.18</v>
      </c>
      <c r="X37" t="n">
        <v>0.24</v>
      </c>
      <c r="Y37" t="n">
        <v>0.5</v>
      </c>
      <c r="Z37" t="n">
        <v>10</v>
      </c>
      <c r="AA37" t="n">
        <v>601.2382976236655</v>
      </c>
      <c r="AB37" t="n">
        <v>822.6407635703673</v>
      </c>
      <c r="AC37" t="n">
        <v>744.1290836787738</v>
      </c>
      <c r="AD37" t="n">
        <v>601238.2976236655</v>
      </c>
      <c r="AE37" t="n">
        <v>822640.7635703674</v>
      </c>
      <c r="AF37" t="n">
        <v>1.972012930322292e-06</v>
      </c>
      <c r="AG37" t="n">
        <v>22</v>
      </c>
      <c r="AH37" t="n">
        <v>744129.0836787738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2.6674</v>
      </c>
      <c r="E38" t="n">
        <v>37.49</v>
      </c>
      <c r="F38" t="n">
        <v>34.65</v>
      </c>
      <c r="G38" t="n">
        <v>207.89</v>
      </c>
      <c r="H38" t="n">
        <v>2.69</v>
      </c>
      <c r="I38" t="n">
        <v>10</v>
      </c>
      <c r="J38" t="n">
        <v>244.34</v>
      </c>
      <c r="K38" t="n">
        <v>53.44</v>
      </c>
      <c r="L38" t="n">
        <v>37</v>
      </c>
      <c r="M38" t="n">
        <v>8</v>
      </c>
      <c r="N38" t="n">
        <v>58.9</v>
      </c>
      <c r="O38" t="n">
        <v>30368.96</v>
      </c>
      <c r="P38" t="n">
        <v>449.47</v>
      </c>
      <c r="Q38" t="n">
        <v>444.56</v>
      </c>
      <c r="R38" t="n">
        <v>69.20999999999999</v>
      </c>
      <c r="S38" t="n">
        <v>48.21</v>
      </c>
      <c r="T38" t="n">
        <v>4559.4</v>
      </c>
      <c r="U38" t="n">
        <v>0.7</v>
      </c>
      <c r="V38" t="n">
        <v>0.79</v>
      </c>
      <c r="W38" t="n">
        <v>0.18</v>
      </c>
      <c r="X38" t="n">
        <v>0.26</v>
      </c>
      <c r="Y38" t="n">
        <v>0.5</v>
      </c>
      <c r="Z38" t="n">
        <v>10</v>
      </c>
      <c r="AA38" t="n">
        <v>603.2764832122433</v>
      </c>
      <c r="AB38" t="n">
        <v>825.4294990110615</v>
      </c>
      <c r="AC38" t="n">
        <v>746.6516661230231</v>
      </c>
      <c r="AD38" t="n">
        <v>603276.4832122433</v>
      </c>
      <c r="AE38" t="n">
        <v>825429.4990110615</v>
      </c>
      <c r="AF38" t="n">
        <v>1.970978451117237e-06</v>
      </c>
      <c r="AG38" t="n">
        <v>22</v>
      </c>
      <c r="AH38" t="n">
        <v>746651.6661230231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2.6725</v>
      </c>
      <c r="E39" t="n">
        <v>37.42</v>
      </c>
      <c r="F39" t="n">
        <v>34.58</v>
      </c>
      <c r="G39" t="n">
        <v>207.47</v>
      </c>
      <c r="H39" t="n">
        <v>2.75</v>
      </c>
      <c r="I39" t="n">
        <v>10</v>
      </c>
      <c r="J39" t="n">
        <v>246.11</v>
      </c>
      <c r="K39" t="n">
        <v>53.44</v>
      </c>
      <c r="L39" t="n">
        <v>38</v>
      </c>
      <c r="M39" t="n">
        <v>8</v>
      </c>
      <c r="N39" t="n">
        <v>59.67</v>
      </c>
      <c r="O39" t="n">
        <v>30587.38</v>
      </c>
      <c r="P39" t="n">
        <v>447.28</v>
      </c>
      <c r="Q39" t="n">
        <v>444.55</v>
      </c>
      <c r="R39" t="n">
        <v>66.63</v>
      </c>
      <c r="S39" t="n">
        <v>48.21</v>
      </c>
      <c r="T39" t="n">
        <v>3271.83</v>
      </c>
      <c r="U39" t="n">
        <v>0.72</v>
      </c>
      <c r="V39" t="n">
        <v>0.79</v>
      </c>
      <c r="W39" t="n">
        <v>0.18</v>
      </c>
      <c r="X39" t="n">
        <v>0.19</v>
      </c>
      <c r="Y39" t="n">
        <v>0.5</v>
      </c>
      <c r="Z39" t="n">
        <v>10</v>
      </c>
      <c r="AA39" t="n">
        <v>600.3453542662348</v>
      </c>
      <c r="AB39" t="n">
        <v>821.41899907485</v>
      </c>
      <c r="AC39" t="n">
        <v>743.0239226719515</v>
      </c>
      <c r="AD39" t="n">
        <v>600345.3542662348</v>
      </c>
      <c r="AE39" t="n">
        <v>821418.99907485</v>
      </c>
      <c r="AF39" t="n">
        <v>1.974746911078509e-06</v>
      </c>
      <c r="AG39" t="n">
        <v>22</v>
      </c>
      <c r="AH39" t="n">
        <v>743023.9226719515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2.6676</v>
      </c>
      <c r="E40" t="n">
        <v>37.49</v>
      </c>
      <c r="F40" t="n">
        <v>34.65</v>
      </c>
      <c r="G40" t="n">
        <v>207.88</v>
      </c>
      <c r="H40" t="n">
        <v>2.8</v>
      </c>
      <c r="I40" t="n">
        <v>10</v>
      </c>
      <c r="J40" t="n">
        <v>247.89</v>
      </c>
      <c r="K40" t="n">
        <v>53.44</v>
      </c>
      <c r="L40" t="n">
        <v>39</v>
      </c>
      <c r="M40" t="n">
        <v>8</v>
      </c>
      <c r="N40" t="n">
        <v>60.45</v>
      </c>
      <c r="O40" t="n">
        <v>30806.92</v>
      </c>
      <c r="P40" t="n">
        <v>446.37</v>
      </c>
      <c r="Q40" t="n">
        <v>444.55</v>
      </c>
      <c r="R40" t="n">
        <v>69.15000000000001</v>
      </c>
      <c r="S40" t="n">
        <v>48.21</v>
      </c>
      <c r="T40" t="n">
        <v>4527.68</v>
      </c>
      <c r="U40" t="n">
        <v>0.7</v>
      </c>
      <c r="V40" t="n">
        <v>0.79</v>
      </c>
      <c r="W40" t="n">
        <v>0.18</v>
      </c>
      <c r="X40" t="n">
        <v>0.26</v>
      </c>
      <c r="Y40" t="n">
        <v>0.5</v>
      </c>
      <c r="Z40" t="n">
        <v>10</v>
      </c>
      <c r="AA40" t="n">
        <v>600.4319581408992</v>
      </c>
      <c r="AB40" t="n">
        <v>821.5374943168591</v>
      </c>
      <c r="AC40" t="n">
        <v>743.1311088943726</v>
      </c>
      <c r="AD40" t="n">
        <v>600431.9581408992</v>
      </c>
      <c r="AE40" t="n">
        <v>821537.4943168592</v>
      </c>
      <c r="AF40" t="n">
        <v>1.971126233860816e-06</v>
      </c>
      <c r="AG40" t="n">
        <v>22</v>
      </c>
      <c r="AH40" t="n">
        <v>743131.1088943726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2.6731</v>
      </c>
      <c r="E41" t="n">
        <v>37.41</v>
      </c>
      <c r="F41" t="n">
        <v>34.61</v>
      </c>
      <c r="G41" t="n">
        <v>230.7</v>
      </c>
      <c r="H41" t="n">
        <v>2.85</v>
      </c>
      <c r="I41" t="n">
        <v>9</v>
      </c>
      <c r="J41" t="n">
        <v>249.68</v>
      </c>
      <c r="K41" t="n">
        <v>53.44</v>
      </c>
      <c r="L41" t="n">
        <v>40</v>
      </c>
      <c r="M41" t="n">
        <v>7</v>
      </c>
      <c r="N41" t="n">
        <v>61.24</v>
      </c>
      <c r="O41" t="n">
        <v>31027.6</v>
      </c>
      <c r="P41" t="n">
        <v>444.26</v>
      </c>
      <c r="Q41" t="n">
        <v>444.55</v>
      </c>
      <c r="R41" t="n">
        <v>67.7</v>
      </c>
      <c r="S41" t="n">
        <v>48.21</v>
      </c>
      <c r="T41" t="n">
        <v>3808.91</v>
      </c>
      <c r="U41" t="n">
        <v>0.71</v>
      </c>
      <c r="V41" t="n">
        <v>0.79</v>
      </c>
      <c r="W41" t="n">
        <v>0.18</v>
      </c>
      <c r="X41" t="n">
        <v>0.22</v>
      </c>
      <c r="Y41" t="n">
        <v>0.5</v>
      </c>
      <c r="Z41" t="n">
        <v>10</v>
      </c>
      <c r="AA41" t="n">
        <v>597.5499352414682</v>
      </c>
      <c r="AB41" t="n">
        <v>817.5941834399807</v>
      </c>
      <c r="AC41" t="n">
        <v>739.5641420731118</v>
      </c>
      <c r="AD41" t="n">
        <v>597549.9352414683</v>
      </c>
      <c r="AE41" t="n">
        <v>817594.1834399807</v>
      </c>
      <c r="AF41" t="n">
        <v>1.975190259309247e-06</v>
      </c>
      <c r="AG41" t="n">
        <v>22</v>
      </c>
      <c r="AH41" t="n">
        <v>739564.1420731118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1.8829</v>
      </c>
      <c r="E2" t="n">
        <v>53.11</v>
      </c>
      <c r="F2" t="n">
        <v>43.55</v>
      </c>
      <c r="G2" t="n">
        <v>8.35</v>
      </c>
      <c r="H2" t="n">
        <v>0.15</v>
      </c>
      <c r="I2" t="n">
        <v>313</v>
      </c>
      <c r="J2" t="n">
        <v>116.05</v>
      </c>
      <c r="K2" t="n">
        <v>43.4</v>
      </c>
      <c r="L2" t="n">
        <v>1</v>
      </c>
      <c r="M2" t="n">
        <v>311</v>
      </c>
      <c r="N2" t="n">
        <v>16.65</v>
      </c>
      <c r="O2" t="n">
        <v>14546.17</v>
      </c>
      <c r="P2" t="n">
        <v>432.19</v>
      </c>
      <c r="Q2" t="n">
        <v>444.57</v>
      </c>
      <c r="R2" t="n">
        <v>359.96</v>
      </c>
      <c r="S2" t="n">
        <v>48.21</v>
      </c>
      <c r="T2" t="n">
        <v>148419.05</v>
      </c>
      <c r="U2" t="n">
        <v>0.13</v>
      </c>
      <c r="V2" t="n">
        <v>0.63</v>
      </c>
      <c r="W2" t="n">
        <v>0.66</v>
      </c>
      <c r="X2" t="n">
        <v>9.16</v>
      </c>
      <c r="Y2" t="n">
        <v>0.5</v>
      </c>
      <c r="Z2" t="n">
        <v>10</v>
      </c>
      <c r="AA2" t="n">
        <v>827.2950555299349</v>
      </c>
      <c r="AB2" t="n">
        <v>1131.94159265803</v>
      </c>
      <c r="AC2" t="n">
        <v>1023.910675744751</v>
      </c>
      <c r="AD2" t="n">
        <v>827295.0555299348</v>
      </c>
      <c r="AE2" t="n">
        <v>1131941.59265803</v>
      </c>
      <c r="AF2" t="n">
        <v>1.430337436855308e-06</v>
      </c>
      <c r="AG2" t="n">
        <v>31</v>
      </c>
      <c r="AH2" t="n">
        <v>1023910.675744751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2.29</v>
      </c>
      <c r="E3" t="n">
        <v>43.67</v>
      </c>
      <c r="F3" t="n">
        <v>38.31</v>
      </c>
      <c r="G3" t="n">
        <v>16.78</v>
      </c>
      <c r="H3" t="n">
        <v>0.3</v>
      </c>
      <c r="I3" t="n">
        <v>137</v>
      </c>
      <c r="J3" t="n">
        <v>117.34</v>
      </c>
      <c r="K3" t="n">
        <v>43.4</v>
      </c>
      <c r="L3" t="n">
        <v>2</v>
      </c>
      <c r="M3" t="n">
        <v>135</v>
      </c>
      <c r="N3" t="n">
        <v>16.94</v>
      </c>
      <c r="O3" t="n">
        <v>14705.49</v>
      </c>
      <c r="P3" t="n">
        <v>377.61</v>
      </c>
      <c r="Q3" t="n">
        <v>444.6</v>
      </c>
      <c r="R3" t="n">
        <v>188.56</v>
      </c>
      <c r="S3" t="n">
        <v>48.21</v>
      </c>
      <c r="T3" t="n">
        <v>63600.74</v>
      </c>
      <c r="U3" t="n">
        <v>0.26</v>
      </c>
      <c r="V3" t="n">
        <v>0.71</v>
      </c>
      <c r="W3" t="n">
        <v>0.38</v>
      </c>
      <c r="X3" t="n">
        <v>3.92</v>
      </c>
      <c r="Y3" t="n">
        <v>0.5</v>
      </c>
      <c r="Z3" t="n">
        <v>10</v>
      </c>
      <c r="AA3" t="n">
        <v>620.1005051705553</v>
      </c>
      <c r="AB3" t="n">
        <v>848.4488680778894</v>
      </c>
      <c r="AC3" t="n">
        <v>767.4740989140003</v>
      </c>
      <c r="AD3" t="n">
        <v>620100.5051705553</v>
      </c>
      <c r="AE3" t="n">
        <v>848448.8680778894</v>
      </c>
      <c r="AF3" t="n">
        <v>1.739589319878196e-06</v>
      </c>
      <c r="AG3" t="n">
        <v>26</v>
      </c>
      <c r="AH3" t="n">
        <v>767474.0989140002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2.4352</v>
      </c>
      <c r="E4" t="n">
        <v>41.06</v>
      </c>
      <c r="F4" t="n">
        <v>36.88</v>
      </c>
      <c r="G4" t="n">
        <v>25.14</v>
      </c>
      <c r="H4" t="n">
        <v>0.45</v>
      </c>
      <c r="I4" t="n">
        <v>88</v>
      </c>
      <c r="J4" t="n">
        <v>118.63</v>
      </c>
      <c r="K4" t="n">
        <v>43.4</v>
      </c>
      <c r="L4" t="n">
        <v>3</v>
      </c>
      <c r="M4" t="n">
        <v>86</v>
      </c>
      <c r="N4" t="n">
        <v>17.23</v>
      </c>
      <c r="O4" t="n">
        <v>14865.24</v>
      </c>
      <c r="P4" t="n">
        <v>361.18</v>
      </c>
      <c r="Q4" t="n">
        <v>444.56</v>
      </c>
      <c r="R4" t="n">
        <v>141.62</v>
      </c>
      <c r="S4" t="n">
        <v>48.21</v>
      </c>
      <c r="T4" t="n">
        <v>40373.01</v>
      </c>
      <c r="U4" t="n">
        <v>0.34</v>
      </c>
      <c r="V4" t="n">
        <v>0.74</v>
      </c>
      <c r="W4" t="n">
        <v>0.31</v>
      </c>
      <c r="X4" t="n">
        <v>2.49</v>
      </c>
      <c r="Y4" t="n">
        <v>0.5</v>
      </c>
      <c r="Z4" t="n">
        <v>10</v>
      </c>
      <c r="AA4" t="n">
        <v>562.2900685118082</v>
      </c>
      <c r="AB4" t="n">
        <v>769.3500782249256</v>
      </c>
      <c r="AC4" t="n">
        <v>695.9243865487546</v>
      </c>
      <c r="AD4" t="n">
        <v>562290.0685118082</v>
      </c>
      <c r="AE4" t="n">
        <v>769350.0782249256</v>
      </c>
      <c r="AF4" t="n">
        <v>1.84988991780235e-06</v>
      </c>
      <c r="AG4" t="n">
        <v>24</v>
      </c>
      <c r="AH4" t="n">
        <v>695924.3865487545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2.5098</v>
      </c>
      <c r="E5" t="n">
        <v>39.84</v>
      </c>
      <c r="F5" t="n">
        <v>36.21</v>
      </c>
      <c r="G5" t="n">
        <v>33.42</v>
      </c>
      <c r="H5" t="n">
        <v>0.59</v>
      </c>
      <c r="I5" t="n">
        <v>65</v>
      </c>
      <c r="J5" t="n">
        <v>119.93</v>
      </c>
      <c r="K5" t="n">
        <v>43.4</v>
      </c>
      <c r="L5" t="n">
        <v>4</v>
      </c>
      <c r="M5" t="n">
        <v>63</v>
      </c>
      <c r="N5" t="n">
        <v>17.53</v>
      </c>
      <c r="O5" t="n">
        <v>15025.44</v>
      </c>
      <c r="P5" t="n">
        <v>352.48</v>
      </c>
      <c r="Q5" t="n">
        <v>444.55</v>
      </c>
      <c r="R5" t="n">
        <v>119.89</v>
      </c>
      <c r="S5" t="n">
        <v>48.21</v>
      </c>
      <c r="T5" t="n">
        <v>29626.95</v>
      </c>
      <c r="U5" t="n">
        <v>0.4</v>
      </c>
      <c r="V5" t="n">
        <v>0.75</v>
      </c>
      <c r="W5" t="n">
        <v>0.27</v>
      </c>
      <c r="X5" t="n">
        <v>1.82</v>
      </c>
      <c r="Y5" t="n">
        <v>0.5</v>
      </c>
      <c r="Z5" t="n">
        <v>10</v>
      </c>
      <c r="AA5" t="n">
        <v>541.3095894534525</v>
      </c>
      <c r="AB5" t="n">
        <v>740.6436611838723</v>
      </c>
      <c r="AC5" t="n">
        <v>669.9576696603899</v>
      </c>
      <c r="AD5" t="n">
        <v>541309.5894534525</v>
      </c>
      <c r="AE5" t="n">
        <v>740643.6611838723</v>
      </c>
      <c r="AF5" t="n">
        <v>1.906559508746854e-06</v>
      </c>
      <c r="AG5" t="n">
        <v>24</v>
      </c>
      <c r="AH5" t="n">
        <v>669957.6696603899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2.5503</v>
      </c>
      <c r="E6" t="n">
        <v>39.21</v>
      </c>
      <c r="F6" t="n">
        <v>35.91</v>
      </c>
      <c r="G6" t="n">
        <v>42.25</v>
      </c>
      <c r="H6" t="n">
        <v>0.73</v>
      </c>
      <c r="I6" t="n">
        <v>51</v>
      </c>
      <c r="J6" t="n">
        <v>121.23</v>
      </c>
      <c r="K6" t="n">
        <v>43.4</v>
      </c>
      <c r="L6" t="n">
        <v>5</v>
      </c>
      <c r="M6" t="n">
        <v>49</v>
      </c>
      <c r="N6" t="n">
        <v>17.83</v>
      </c>
      <c r="O6" t="n">
        <v>15186.08</v>
      </c>
      <c r="P6" t="n">
        <v>347.37</v>
      </c>
      <c r="Q6" t="n">
        <v>444.55</v>
      </c>
      <c r="R6" t="n">
        <v>111.71</v>
      </c>
      <c r="S6" t="n">
        <v>48.21</v>
      </c>
      <c r="T6" t="n">
        <v>25603.8</v>
      </c>
      <c r="U6" t="n">
        <v>0.43</v>
      </c>
      <c r="V6" t="n">
        <v>0.76</v>
      </c>
      <c r="W6" t="n">
        <v>0.21</v>
      </c>
      <c r="X6" t="n">
        <v>1.52</v>
      </c>
      <c r="Y6" t="n">
        <v>0.5</v>
      </c>
      <c r="Z6" t="n">
        <v>10</v>
      </c>
      <c r="AA6" t="n">
        <v>523.4148061182947</v>
      </c>
      <c r="AB6" t="n">
        <v>716.1592291625861</v>
      </c>
      <c r="AC6" t="n">
        <v>647.8099974670993</v>
      </c>
      <c r="AD6" t="n">
        <v>523414.8061182947</v>
      </c>
      <c r="AE6" t="n">
        <v>716159.2291625862</v>
      </c>
      <c r="AF6" t="n">
        <v>1.937325171390988e-06</v>
      </c>
      <c r="AG6" t="n">
        <v>23</v>
      </c>
      <c r="AH6" t="n">
        <v>647809.9974670992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2.5872</v>
      </c>
      <c r="E7" t="n">
        <v>38.65</v>
      </c>
      <c r="F7" t="n">
        <v>35.56</v>
      </c>
      <c r="G7" t="n">
        <v>50.81</v>
      </c>
      <c r="H7" t="n">
        <v>0.86</v>
      </c>
      <c r="I7" t="n">
        <v>42</v>
      </c>
      <c r="J7" t="n">
        <v>122.54</v>
      </c>
      <c r="K7" t="n">
        <v>43.4</v>
      </c>
      <c r="L7" t="n">
        <v>6</v>
      </c>
      <c r="M7" t="n">
        <v>40</v>
      </c>
      <c r="N7" t="n">
        <v>18.14</v>
      </c>
      <c r="O7" t="n">
        <v>15347.16</v>
      </c>
      <c r="P7" t="n">
        <v>342.05</v>
      </c>
      <c r="Q7" t="n">
        <v>444.55</v>
      </c>
      <c r="R7" t="n">
        <v>99</v>
      </c>
      <c r="S7" t="n">
        <v>48.21</v>
      </c>
      <c r="T7" t="n">
        <v>19292.98</v>
      </c>
      <c r="U7" t="n">
        <v>0.49</v>
      </c>
      <c r="V7" t="n">
        <v>0.77</v>
      </c>
      <c r="W7" t="n">
        <v>0.23</v>
      </c>
      <c r="X7" t="n">
        <v>1.18</v>
      </c>
      <c r="Y7" t="n">
        <v>0.5</v>
      </c>
      <c r="Z7" t="n">
        <v>10</v>
      </c>
      <c r="AA7" t="n">
        <v>512.8363589321579</v>
      </c>
      <c r="AB7" t="n">
        <v>701.6853310343611</v>
      </c>
      <c r="AC7" t="n">
        <v>634.7174678619883</v>
      </c>
      <c r="AD7" t="n">
        <v>512836.3589321579</v>
      </c>
      <c r="AE7" t="n">
        <v>701685.331034361</v>
      </c>
      <c r="AF7" t="n">
        <v>1.965356108466755e-06</v>
      </c>
      <c r="AG7" t="n">
        <v>23</v>
      </c>
      <c r="AH7" t="n">
        <v>634717.4678619883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2.609</v>
      </c>
      <c r="E8" t="n">
        <v>38.33</v>
      </c>
      <c r="F8" t="n">
        <v>35.38</v>
      </c>
      <c r="G8" t="n">
        <v>58.97</v>
      </c>
      <c r="H8" t="n">
        <v>1</v>
      </c>
      <c r="I8" t="n">
        <v>36</v>
      </c>
      <c r="J8" t="n">
        <v>123.85</v>
      </c>
      <c r="K8" t="n">
        <v>43.4</v>
      </c>
      <c r="L8" t="n">
        <v>7</v>
      </c>
      <c r="M8" t="n">
        <v>34</v>
      </c>
      <c r="N8" t="n">
        <v>18.45</v>
      </c>
      <c r="O8" t="n">
        <v>15508.69</v>
      </c>
      <c r="P8" t="n">
        <v>337.9</v>
      </c>
      <c r="Q8" t="n">
        <v>444.55</v>
      </c>
      <c r="R8" t="n">
        <v>93.2</v>
      </c>
      <c r="S8" t="n">
        <v>48.21</v>
      </c>
      <c r="T8" t="n">
        <v>16425.51</v>
      </c>
      <c r="U8" t="n">
        <v>0.52</v>
      </c>
      <c r="V8" t="n">
        <v>0.77</v>
      </c>
      <c r="W8" t="n">
        <v>0.22</v>
      </c>
      <c r="X8" t="n">
        <v>1</v>
      </c>
      <c r="Y8" t="n">
        <v>0.5</v>
      </c>
      <c r="Z8" t="n">
        <v>10</v>
      </c>
      <c r="AA8" t="n">
        <v>505.8215003802379</v>
      </c>
      <c r="AB8" t="n">
        <v>692.0872920899066</v>
      </c>
      <c r="AC8" t="n">
        <v>626.0354522834601</v>
      </c>
      <c r="AD8" t="n">
        <v>505821.5003802379</v>
      </c>
      <c r="AE8" t="n">
        <v>692087.2920899065</v>
      </c>
      <c r="AF8" t="n">
        <v>1.981916391075202e-06</v>
      </c>
      <c r="AG8" t="n">
        <v>23</v>
      </c>
      <c r="AH8" t="n">
        <v>626035.4522834602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2.6264</v>
      </c>
      <c r="E9" t="n">
        <v>38.08</v>
      </c>
      <c r="F9" t="n">
        <v>35.25</v>
      </c>
      <c r="G9" t="n">
        <v>68.23</v>
      </c>
      <c r="H9" t="n">
        <v>1.13</v>
      </c>
      <c r="I9" t="n">
        <v>31</v>
      </c>
      <c r="J9" t="n">
        <v>125.16</v>
      </c>
      <c r="K9" t="n">
        <v>43.4</v>
      </c>
      <c r="L9" t="n">
        <v>8</v>
      </c>
      <c r="M9" t="n">
        <v>29</v>
      </c>
      <c r="N9" t="n">
        <v>18.76</v>
      </c>
      <c r="O9" t="n">
        <v>15670.68</v>
      </c>
      <c r="P9" t="n">
        <v>334.71</v>
      </c>
      <c r="Q9" t="n">
        <v>444.55</v>
      </c>
      <c r="R9" t="n">
        <v>88.68000000000001</v>
      </c>
      <c r="S9" t="n">
        <v>48.21</v>
      </c>
      <c r="T9" t="n">
        <v>14190.13</v>
      </c>
      <c r="U9" t="n">
        <v>0.54</v>
      </c>
      <c r="V9" t="n">
        <v>0.77</v>
      </c>
      <c r="W9" t="n">
        <v>0.22</v>
      </c>
      <c r="X9" t="n">
        <v>0.86</v>
      </c>
      <c r="Y9" t="n">
        <v>0.5</v>
      </c>
      <c r="Z9" t="n">
        <v>10</v>
      </c>
      <c r="AA9" t="n">
        <v>500.4327929053397</v>
      </c>
      <c r="AB9" t="n">
        <v>684.7142247897555</v>
      </c>
      <c r="AC9" t="n">
        <v>619.3660601782706</v>
      </c>
      <c r="AD9" t="n">
        <v>500432.7929053397</v>
      </c>
      <c r="AE9" t="n">
        <v>684714.2247897554</v>
      </c>
      <c r="AF9" t="n">
        <v>1.995134231322311e-06</v>
      </c>
      <c r="AG9" t="n">
        <v>23</v>
      </c>
      <c r="AH9" t="n">
        <v>619366.0601782706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2.6382</v>
      </c>
      <c r="E10" t="n">
        <v>37.91</v>
      </c>
      <c r="F10" t="n">
        <v>35.15</v>
      </c>
      <c r="G10" t="n">
        <v>75.33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26</v>
      </c>
      <c r="N10" t="n">
        <v>19.08</v>
      </c>
      <c r="O10" t="n">
        <v>15833.12</v>
      </c>
      <c r="P10" t="n">
        <v>331.57</v>
      </c>
      <c r="Q10" t="n">
        <v>444.55</v>
      </c>
      <c r="R10" t="n">
        <v>85.43000000000001</v>
      </c>
      <c r="S10" t="n">
        <v>48.21</v>
      </c>
      <c r="T10" t="n">
        <v>12577.74</v>
      </c>
      <c r="U10" t="n">
        <v>0.5600000000000001</v>
      </c>
      <c r="V10" t="n">
        <v>0.78</v>
      </c>
      <c r="W10" t="n">
        <v>0.21</v>
      </c>
      <c r="X10" t="n">
        <v>0.77</v>
      </c>
      <c r="Y10" t="n">
        <v>0.5</v>
      </c>
      <c r="Z10" t="n">
        <v>10</v>
      </c>
      <c r="AA10" t="n">
        <v>489.1921403714859</v>
      </c>
      <c r="AB10" t="n">
        <v>669.3342680903459</v>
      </c>
      <c r="AC10" t="n">
        <v>605.4539449603479</v>
      </c>
      <c r="AD10" t="n">
        <v>489192.140371486</v>
      </c>
      <c r="AE10" t="n">
        <v>669334.2680903459</v>
      </c>
      <c r="AF10" t="n">
        <v>2.004098054018627e-06</v>
      </c>
      <c r="AG10" t="n">
        <v>22</v>
      </c>
      <c r="AH10" t="n">
        <v>605453.944960348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2.6476</v>
      </c>
      <c r="E11" t="n">
        <v>37.77</v>
      </c>
      <c r="F11" t="n">
        <v>35.09</v>
      </c>
      <c r="G11" t="n">
        <v>84.20999999999999</v>
      </c>
      <c r="H11" t="n">
        <v>1.38</v>
      </c>
      <c r="I11" t="n">
        <v>25</v>
      </c>
      <c r="J11" t="n">
        <v>127.8</v>
      </c>
      <c r="K11" t="n">
        <v>43.4</v>
      </c>
      <c r="L11" t="n">
        <v>10</v>
      </c>
      <c r="M11" t="n">
        <v>23</v>
      </c>
      <c r="N11" t="n">
        <v>19.4</v>
      </c>
      <c r="O11" t="n">
        <v>15996.02</v>
      </c>
      <c r="P11" t="n">
        <v>328.7</v>
      </c>
      <c r="Q11" t="n">
        <v>444.56</v>
      </c>
      <c r="R11" t="n">
        <v>83.5</v>
      </c>
      <c r="S11" t="n">
        <v>48.21</v>
      </c>
      <c r="T11" t="n">
        <v>11630.1</v>
      </c>
      <c r="U11" t="n">
        <v>0.58</v>
      </c>
      <c r="V11" t="n">
        <v>0.78</v>
      </c>
      <c r="W11" t="n">
        <v>0.2</v>
      </c>
      <c r="X11" t="n">
        <v>0.7</v>
      </c>
      <c r="Y11" t="n">
        <v>0.5</v>
      </c>
      <c r="Z11" t="n">
        <v>10</v>
      </c>
      <c r="AA11" t="n">
        <v>485.3024062705119</v>
      </c>
      <c r="AB11" t="n">
        <v>664.0121622904359</v>
      </c>
      <c r="AC11" t="n">
        <v>600.639773468359</v>
      </c>
      <c r="AD11" t="n">
        <v>485302.4062705119</v>
      </c>
      <c r="AE11" t="n">
        <v>664012.1622904359</v>
      </c>
      <c r="AF11" t="n">
        <v>2.011238726336031e-06</v>
      </c>
      <c r="AG11" t="n">
        <v>22</v>
      </c>
      <c r="AH11" t="n">
        <v>600639.7734683589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2.6556</v>
      </c>
      <c r="E12" t="n">
        <v>37.66</v>
      </c>
      <c r="F12" t="n">
        <v>35.02</v>
      </c>
      <c r="G12" t="n">
        <v>91.36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21</v>
      </c>
      <c r="N12" t="n">
        <v>19.73</v>
      </c>
      <c r="O12" t="n">
        <v>16159.39</v>
      </c>
      <c r="P12" t="n">
        <v>325.24</v>
      </c>
      <c r="Q12" t="n">
        <v>444.55</v>
      </c>
      <c r="R12" t="n">
        <v>81.41</v>
      </c>
      <c r="S12" t="n">
        <v>48.21</v>
      </c>
      <c r="T12" t="n">
        <v>10597.09</v>
      </c>
      <c r="U12" t="n">
        <v>0.59</v>
      </c>
      <c r="V12" t="n">
        <v>0.78</v>
      </c>
      <c r="W12" t="n">
        <v>0.2</v>
      </c>
      <c r="X12" t="n">
        <v>0.63</v>
      </c>
      <c r="Y12" t="n">
        <v>0.5</v>
      </c>
      <c r="Z12" t="n">
        <v>10</v>
      </c>
      <c r="AA12" t="n">
        <v>481.0677918167965</v>
      </c>
      <c r="AB12" t="n">
        <v>658.2181759768579</v>
      </c>
      <c r="AC12" t="n">
        <v>595.3987570766378</v>
      </c>
      <c r="AD12" t="n">
        <v>481067.7918167965</v>
      </c>
      <c r="AE12" t="n">
        <v>658218.1759768579</v>
      </c>
      <c r="AF12" t="n">
        <v>2.017315894265737e-06</v>
      </c>
      <c r="AG12" t="n">
        <v>22</v>
      </c>
      <c r="AH12" t="n">
        <v>595398.7570766378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2.663</v>
      </c>
      <c r="E13" t="n">
        <v>37.55</v>
      </c>
      <c r="F13" t="n">
        <v>34.97</v>
      </c>
      <c r="G13" t="n">
        <v>99.90000000000001</v>
      </c>
      <c r="H13" t="n">
        <v>1.63</v>
      </c>
      <c r="I13" t="n">
        <v>21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323.03</v>
      </c>
      <c r="Q13" t="n">
        <v>444.55</v>
      </c>
      <c r="R13" t="n">
        <v>79.48</v>
      </c>
      <c r="S13" t="n">
        <v>48.21</v>
      </c>
      <c r="T13" t="n">
        <v>9640.48</v>
      </c>
      <c r="U13" t="n">
        <v>0.61</v>
      </c>
      <c r="V13" t="n">
        <v>0.78</v>
      </c>
      <c r="W13" t="n">
        <v>0.2</v>
      </c>
      <c r="X13" t="n">
        <v>0.58</v>
      </c>
      <c r="Y13" t="n">
        <v>0.5</v>
      </c>
      <c r="Z13" t="n">
        <v>10</v>
      </c>
      <c r="AA13" t="n">
        <v>478.0879762738389</v>
      </c>
      <c r="AB13" t="n">
        <v>654.1410608907994</v>
      </c>
      <c r="AC13" t="n">
        <v>591.7107561321259</v>
      </c>
      <c r="AD13" t="n">
        <v>478087.9762738389</v>
      </c>
      <c r="AE13" t="n">
        <v>654141.0608907994</v>
      </c>
      <c r="AF13" t="n">
        <v>2.022937274600714e-06</v>
      </c>
      <c r="AG13" t="n">
        <v>22</v>
      </c>
      <c r="AH13" t="n">
        <v>591710.7561321259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2.6712</v>
      </c>
      <c r="E14" t="n">
        <v>37.44</v>
      </c>
      <c r="F14" t="n">
        <v>34.9</v>
      </c>
      <c r="G14" t="n">
        <v>110.2</v>
      </c>
      <c r="H14" t="n">
        <v>1.74</v>
      </c>
      <c r="I14" t="n">
        <v>19</v>
      </c>
      <c r="J14" t="n">
        <v>131.79</v>
      </c>
      <c r="K14" t="n">
        <v>43.4</v>
      </c>
      <c r="L14" t="n">
        <v>13</v>
      </c>
      <c r="M14" t="n">
        <v>17</v>
      </c>
      <c r="N14" t="n">
        <v>20.39</v>
      </c>
      <c r="O14" t="n">
        <v>16487.53</v>
      </c>
      <c r="P14" t="n">
        <v>320.66</v>
      </c>
      <c r="Q14" t="n">
        <v>444.55</v>
      </c>
      <c r="R14" t="n">
        <v>77.28</v>
      </c>
      <c r="S14" t="n">
        <v>48.21</v>
      </c>
      <c r="T14" t="n">
        <v>8551.73</v>
      </c>
      <c r="U14" t="n">
        <v>0.62</v>
      </c>
      <c r="V14" t="n">
        <v>0.78</v>
      </c>
      <c r="W14" t="n">
        <v>0.2</v>
      </c>
      <c r="X14" t="n">
        <v>0.51</v>
      </c>
      <c r="Y14" t="n">
        <v>0.5</v>
      </c>
      <c r="Z14" t="n">
        <v>10</v>
      </c>
      <c r="AA14" t="n">
        <v>474.8620250966479</v>
      </c>
      <c r="AB14" t="n">
        <v>649.7271721712451</v>
      </c>
      <c r="AC14" t="n">
        <v>587.7181227570342</v>
      </c>
      <c r="AD14" t="n">
        <v>474862.0250966479</v>
      </c>
      <c r="AE14" t="n">
        <v>649727.1721712451</v>
      </c>
      <c r="AF14" t="n">
        <v>2.029166371728662e-06</v>
      </c>
      <c r="AG14" t="n">
        <v>22</v>
      </c>
      <c r="AH14" t="n">
        <v>587718.1227570341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2.6738</v>
      </c>
      <c r="E15" t="n">
        <v>37.4</v>
      </c>
      <c r="F15" t="n">
        <v>34.89</v>
      </c>
      <c r="G15" t="n">
        <v>116.29</v>
      </c>
      <c r="H15" t="n">
        <v>1.86</v>
      </c>
      <c r="I15" t="n">
        <v>18</v>
      </c>
      <c r="J15" t="n">
        <v>133.12</v>
      </c>
      <c r="K15" t="n">
        <v>43.4</v>
      </c>
      <c r="L15" t="n">
        <v>14</v>
      </c>
      <c r="M15" t="n">
        <v>16</v>
      </c>
      <c r="N15" t="n">
        <v>20.72</v>
      </c>
      <c r="O15" t="n">
        <v>16652.31</v>
      </c>
      <c r="P15" t="n">
        <v>317.07</v>
      </c>
      <c r="Q15" t="n">
        <v>444.55</v>
      </c>
      <c r="R15" t="n">
        <v>77.02</v>
      </c>
      <c r="S15" t="n">
        <v>48.21</v>
      </c>
      <c r="T15" t="n">
        <v>8422.690000000001</v>
      </c>
      <c r="U15" t="n">
        <v>0.63</v>
      </c>
      <c r="V15" t="n">
        <v>0.78</v>
      </c>
      <c r="W15" t="n">
        <v>0.19</v>
      </c>
      <c r="X15" t="n">
        <v>0.5</v>
      </c>
      <c r="Y15" t="n">
        <v>0.5</v>
      </c>
      <c r="Z15" t="n">
        <v>10</v>
      </c>
      <c r="AA15" t="n">
        <v>471.2879295621404</v>
      </c>
      <c r="AB15" t="n">
        <v>644.8369369829653</v>
      </c>
      <c r="AC15" t="n">
        <v>583.2946047516356</v>
      </c>
      <c r="AD15" t="n">
        <v>471287.9295621404</v>
      </c>
      <c r="AE15" t="n">
        <v>644836.9369829653</v>
      </c>
      <c r="AF15" t="n">
        <v>2.031141451305817e-06</v>
      </c>
      <c r="AG15" t="n">
        <v>22</v>
      </c>
      <c r="AH15" t="n">
        <v>583294.6047516356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2.6819</v>
      </c>
      <c r="E16" t="n">
        <v>37.29</v>
      </c>
      <c r="F16" t="n">
        <v>34.82</v>
      </c>
      <c r="G16" t="n">
        <v>130.58</v>
      </c>
      <c r="H16" t="n">
        <v>1.97</v>
      </c>
      <c r="I16" t="n">
        <v>16</v>
      </c>
      <c r="J16" t="n">
        <v>134.46</v>
      </c>
      <c r="K16" t="n">
        <v>43.4</v>
      </c>
      <c r="L16" t="n">
        <v>15</v>
      </c>
      <c r="M16" t="n">
        <v>14</v>
      </c>
      <c r="N16" t="n">
        <v>21.06</v>
      </c>
      <c r="O16" t="n">
        <v>16817.7</v>
      </c>
      <c r="P16" t="n">
        <v>314.45</v>
      </c>
      <c r="Q16" t="n">
        <v>444.55</v>
      </c>
      <c r="R16" t="n">
        <v>74.88</v>
      </c>
      <c r="S16" t="n">
        <v>48.21</v>
      </c>
      <c r="T16" t="n">
        <v>7367.46</v>
      </c>
      <c r="U16" t="n">
        <v>0.64</v>
      </c>
      <c r="V16" t="n">
        <v>0.78</v>
      </c>
      <c r="W16" t="n">
        <v>0.19</v>
      </c>
      <c r="X16" t="n">
        <v>0.43</v>
      </c>
      <c r="Y16" t="n">
        <v>0.5</v>
      </c>
      <c r="Z16" t="n">
        <v>10</v>
      </c>
      <c r="AA16" t="n">
        <v>467.8821865697792</v>
      </c>
      <c r="AB16" t="n">
        <v>640.1770491700399</v>
      </c>
      <c r="AC16" t="n">
        <v>579.0794500913821</v>
      </c>
      <c r="AD16" t="n">
        <v>467882.1865697792</v>
      </c>
      <c r="AE16" t="n">
        <v>640177.0491700399</v>
      </c>
      <c r="AF16" t="n">
        <v>2.037294583834643e-06</v>
      </c>
      <c r="AG16" t="n">
        <v>22</v>
      </c>
      <c r="AH16" t="n">
        <v>579079.4500913821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2.6869</v>
      </c>
      <c r="E17" t="n">
        <v>37.22</v>
      </c>
      <c r="F17" t="n">
        <v>34.78</v>
      </c>
      <c r="G17" t="n">
        <v>139.1</v>
      </c>
      <c r="H17" t="n">
        <v>2.08</v>
      </c>
      <c r="I17" t="n">
        <v>15</v>
      </c>
      <c r="J17" t="n">
        <v>135.81</v>
      </c>
      <c r="K17" t="n">
        <v>43.4</v>
      </c>
      <c r="L17" t="n">
        <v>16</v>
      </c>
      <c r="M17" t="n">
        <v>13</v>
      </c>
      <c r="N17" t="n">
        <v>21.41</v>
      </c>
      <c r="O17" t="n">
        <v>16983.46</v>
      </c>
      <c r="P17" t="n">
        <v>312.18</v>
      </c>
      <c r="Q17" t="n">
        <v>444.55</v>
      </c>
      <c r="R17" t="n">
        <v>73.22</v>
      </c>
      <c r="S17" t="n">
        <v>48.21</v>
      </c>
      <c r="T17" t="n">
        <v>6538.04</v>
      </c>
      <c r="U17" t="n">
        <v>0.66</v>
      </c>
      <c r="V17" t="n">
        <v>0.78</v>
      </c>
      <c r="W17" t="n">
        <v>0.19</v>
      </c>
      <c r="X17" t="n">
        <v>0.39</v>
      </c>
      <c r="Y17" t="n">
        <v>0.5</v>
      </c>
      <c r="Z17" t="n">
        <v>10</v>
      </c>
      <c r="AA17" t="n">
        <v>465.2057967191247</v>
      </c>
      <c r="AB17" t="n">
        <v>636.5150945023876</v>
      </c>
      <c r="AC17" t="n">
        <v>575.7669872376249</v>
      </c>
      <c r="AD17" t="n">
        <v>465205.7967191248</v>
      </c>
      <c r="AE17" t="n">
        <v>636515.0945023876</v>
      </c>
      <c r="AF17" t="n">
        <v>2.041092813790709e-06</v>
      </c>
      <c r="AG17" t="n">
        <v>22</v>
      </c>
      <c r="AH17" t="n">
        <v>575766.9872376249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2.6904</v>
      </c>
      <c r="E18" t="n">
        <v>37.17</v>
      </c>
      <c r="F18" t="n">
        <v>34.75</v>
      </c>
      <c r="G18" t="n">
        <v>148.93</v>
      </c>
      <c r="H18" t="n">
        <v>2.19</v>
      </c>
      <c r="I18" t="n">
        <v>14</v>
      </c>
      <c r="J18" t="n">
        <v>137.15</v>
      </c>
      <c r="K18" t="n">
        <v>43.4</v>
      </c>
      <c r="L18" t="n">
        <v>17</v>
      </c>
      <c r="M18" t="n">
        <v>12</v>
      </c>
      <c r="N18" t="n">
        <v>21.75</v>
      </c>
      <c r="O18" t="n">
        <v>17149.71</v>
      </c>
      <c r="P18" t="n">
        <v>308.87</v>
      </c>
      <c r="Q18" t="n">
        <v>444.55</v>
      </c>
      <c r="R18" t="n">
        <v>72.42</v>
      </c>
      <c r="S18" t="n">
        <v>48.21</v>
      </c>
      <c r="T18" t="n">
        <v>6144.48</v>
      </c>
      <c r="U18" t="n">
        <v>0.67</v>
      </c>
      <c r="V18" t="n">
        <v>0.78</v>
      </c>
      <c r="W18" t="n">
        <v>0.19</v>
      </c>
      <c r="X18" t="n">
        <v>0.36</v>
      </c>
      <c r="Y18" t="n">
        <v>0.5</v>
      </c>
      <c r="Z18" t="n">
        <v>10</v>
      </c>
      <c r="AA18" t="n">
        <v>461.7890727299494</v>
      </c>
      <c r="AB18" t="n">
        <v>631.8401820051739</v>
      </c>
      <c r="AC18" t="n">
        <v>571.5382418278643</v>
      </c>
      <c r="AD18" t="n">
        <v>461789.0727299494</v>
      </c>
      <c r="AE18" t="n">
        <v>631840.1820051739</v>
      </c>
      <c r="AF18" t="n">
        <v>2.043751574759956e-06</v>
      </c>
      <c r="AG18" t="n">
        <v>22</v>
      </c>
      <c r="AH18" t="n">
        <v>571538.2418278643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2.6889</v>
      </c>
      <c r="E19" t="n">
        <v>37.19</v>
      </c>
      <c r="F19" t="n">
        <v>34.77</v>
      </c>
      <c r="G19" t="n">
        <v>149.02</v>
      </c>
      <c r="H19" t="n">
        <v>2.3</v>
      </c>
      <c r="I19" t="n">
        <v>14</v>
      </c>
      <c r="J19" t="n">
        <v>138.51</v>
      </c>
      <c r="K19" t="n">
        <v>43.4</v>
      </c>
      <c r="L19" t="n">
        <v>18</v>
      </c>
      <c r="M19" t="n">
        <v>12</v>
      </c>
      <c r="N19" t="n">
        <v>22.11</v>
      </c>
      <c r="O19" t="n">
        <v>17316.45</v>
      </c>
      <c r="P19" t="n">
        <v>306.64</v>
      </c>
      <c r="Q19" t="n">
        <v>444.55</v>
      </c>
      <c r="R19" t="n">
        <v>73.22</v>
      </c>
      <c r="S19" t="n">
        <v>48.21</v>
      </c>
      <c r="T19" t="n">
        <v>6542.84</v>
      </c>
      <c r="U19" t="n">
        <v>0.66</v>
      </c>
      <c r="V19" t="n">
        <v>0.78</v>
      </c>
      <c r="W19" t="n">
        <v>0.19</v>
      </c>
      <c r="X19" t="n">
        <v>0.38</v>
      </c>
      <c r="Y19" t="n">
        <v>0.5</v>
      </c>
      <c r="Z19" t="n">
        <v>10</v>
      </c>
      <c r="AA19" t="n">
        <v>459.9775912009191</v>
      </c>
      <c r="AB19" t="n">
        <v>629.3616330602298</v>
      </c>
      <c r="AC19" t="n">
        <v>569.2962421155604</v>
      </c>
      <c r="AD19" t="n">
        <v>459977.5912009191</v>
      </c>
      <c r="AE19" t="n">
        <v>629361.6330602298</v>
      </c>
      <c r="AF19" t="n">
        <v>2.042612105773136e-06</v>
      </c>
      <c r="AG19" t="n">
        <v>22</v>
      </c>
      <c r="AH19" t="n">
        <v>569296.2421155605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2.6937</v>
      </c>
      <c r="E20" t="n">
        <v>37.12</v>
      </c>
      <c r="F20" t="n">
        <v>34.73</v>
      </c>
      <c r="G20" t="n">
        <v>160.28</v>
      </c>
      <c r="H20" t="n">
        <v>2.4</v>
      </c>
      <c r="I20" t="n">
        <v>13</v>
      </c>
      <c r="J20" t="n">
        <v>139.86</v>
      </c>
      <c r="K20" t="n">
        <v>43.4</v>
      </c>
      <c r="L20" t="n">
        <v>19</v>
      </c>
      <c r="M20" t="n">
        <v>11</v>
      </c>
      <c r="N20" t="n">
        <v>22.46</v>
      </c>
      <c r="O20" t="n">
        <v>17483.7</v>
      </c>
      <c r="P20" t="n">
        <v>304.86</v>
      </c>
      <c r="Q20" t="n">
        <v>444.55</v>
      </c>
      <c r="R20" t="n">
        <v>71.79000000000001</v>
      </c>
      <c r="S20" t="n">
        <v>48.21</v>
      </c>
      <c r="T20" t="n">
        <v>5833.13</v>
      </c>
      <c r="U20" t="n">
        <v>0.67</v>
      </c>
      <c r="V20" t="n">
        <v>0.78</v>
      </c>
      <c r="W20" t="n">
        <v>0.18</v>
      </c>
      <c r="X20" t="n">
        <v>0.34</v>
      </c>
      <c r="Y20" t="n">
        <v>0.5</v>
      </c>
      <c r="Z20" t="n">
        <v>10</v>
      </c>
      <c r="AA20" t="n">
        <v>457.7856646053207</v>
      </c>
      <c r="AB20" t="n">
        <v>626.3625423911554</v>
      </c>
      <c r="AC20" t="n">
        <v>566.5833804506924</v>
      </c>
      <c r="AD20" t="n">
        <v>457785.6646053207</v>
      </c>
      <c r="AE20" t="n">
        <v>626362.5423911555</v>
      </c>
      <c r="AF20" t="n">
        <v>2.046258406530959e-06</v>
      </c>
      <c r="AG20" t="n">
        <v>22</v>
      </c>
      <c r="AH20" t="n">
        <v>566583.3804506924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2.6976</v>
      </c>
      <c r="E21" t="n">
        <v>37.07</v>
      </c>
      <c r="F21" t="n">
        <v>34.7</v>
      </c>
      <c r="G21" t="n">
        <v>173.49</v>
      </c>
      <c r="H21" t="n">
        <v>2.5</v>
      </c>
      <c r="I21" t="n">
        <v>12</v>
      </c>
      <c r="J21" t="n">
        <v>141.22</v>
      </c>
      <c r="K21" t="n">
        <v>43.4</v>
      </c>
      <c r="L21" t="n">
        <v>20</v>
      </c>
      <c r="M21" t="n">
        <v>10</v>
      </c>
      <c r="N21" t="n">
        <v>22.82</v>
      </c>
      <c r="O21" t="n">
        <v>17651.44</v>
      </c>
      <c r="P21" t="n">
        <v>301.76</v>
      </c>
      <c r="Q21" t="n">
        <v>444.55</v>
      </c>
      <c r="R21" t="n">
        <v>70.72</v>
      </c>
      <c r="S21" t="n">
        <v>48.21</v>
      </c>
      <c r="T21" t="n">
        <v>5304.42</v>
      </c>
      <c r="U21" t="n">
        <v>0.68</v>
      </c>
      <c r="V21" t="n">
        <v>0.79</v>
      </c>
      <c r="W21" t="n">
        <v>0.18</v>
      </c>
      <c r="X21" t="n">
        <v>0.31</v>
      </c>
      <c r="Y21" t="n">
        <v>0.5</v>
      </c>
      <c r="Z21" t="n">
        <v>10</v>
      </c>
      <c r="AA21" t="n">
        <v>454.5302271601047</v>
      </c>
      <c r="AB21" t="n">
        <v>621.908309258847</v>
      </c>
      <c r="AC21" t="n">
        <v>562.554253076976</v>
      </c>
      <c r="AD21" t="n">
        <v>454530.2271601047</v>
      </c>
      <c r="AE21" t="n">
        <v>621908.309258847</v>
      </c>
      <c r="AF21" t="n">
        <v>2.04922102589669e-06</v>
      </c>
      <c r="AG21" t="n">
        <v>22</v>
      </c>
      <c r="AH21" t="n">
        <v>562554.253076976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2.7002</v>
      </c>
      <c r="E22" t="n">
        <v>37.03</v>
      </c>
      <c r="F22" t="n">
        <v>34.66</v>
      </c>
      <c r="G22" t="n">
        <v>173.32</v>
      </c>
      <c r="H22" t="n">
        <v>2.61</v>
      </c>
      <c r="I22" t="n">
        <v>12</v>
      </c>
      <c r="J22" t="n">
        <v>142.59</v>
      </c>
      <c r="K22" t="n">
        <v>43.4</v>
      </c>
      <c r="L22" t="n">
        <v>21</v>
      </c>
      <c r="M22" t="n">
        <v>10</v>
      </c>
      <c r="N22" t="n">
        <v>23.19</v>
      </c>
      <c r="O22" t="n">
        <v>17819.69</v>
      </c>
      <c r="P22" t="n">
        <v>299.83</v>
      </c>
      <c r="Q22" t="n">
        <v>444.55</v>
      </c>
      <c r="R22" t="n">
        <v>69.54000000000001</v>
      </c>
      <c r="S22" t="n">
        <v>48.21</v>
      </c>
      <c r="T22" t="n">
        <v>4713.48</v>
      </c>
      <c r="U22" t="n">
        <v>0.6899999999999999</v>
      </c>
      <c r="V22" t="n">
        <v>0.79</v>
      </c>
      <c r="W22" t="n">
        <v>0.18</v>
      </c>
      <c r="X22" t="n">
        <v>0.28</v>
      </c>
      <c r="Y22" t="n">
        <v>0.5</v>
      </c>
      <c r="Z22" t="n">
        <v>10</v>
      </c>
      <c r="AA22" t="n">
        <v>452.4676013640301</v>
      </c>
      <c r="AB22" t="n">
        <v>619.0861336480299</v>
      </c>
      <c r="AC22" t="n">
        <v>560.001421945507</v>
      </c>
      <c r="AD22" t="n">
        <v>452467.6013640302</v>
      </c>
      <c r="AE22" t="n">
        <v>619086.1336480299</v>
      </c>
      <c r="AF22" t="n">
        <v>2.051196105473845e-06</v>
      </c>
      <c r="AG22" t="n">
        <v>22</v>
      </c>
      <c r="AH22" t="n">
        <v>560001.4219455069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2.7011</v>
      </c>
      <c r="E23" t="n">
        <v>37.02</v>
      </c>
      <c r="F23" t="n">
        <v>34.68</v>
      </c>
      <c r="G23" t="n">
        <v>189.14</v>
      </c>
      <c r="H23" t="n">
        <v>2.7</v>
      </c>
      <c r="I23" t="n">
        <v>11</v>
      </c>
      <c r="J23" t="n">
        <v>143.96</v>
      </c>
      <c r="K23" t="n">
        <v>43.4</v>
      </c>
      <c r="L23" t="n">
        <v>22</v>
      </c>
      <c r="M23" t="n">
        <v>9</v>
      </c>
      <c r="N23" t="n">
        <v>23.56</v>
      </c>
      <c r="O23" t="n">
        <v>17988.46</v>
      </c>
      <c r="P23" t="n">
        <v>296.93</v>
      </c>
      <c r="Q23" t="n">
        <v>444.56</v>
      </c>
      <c r="R23" t="n">
        <v>70.06</v>
      </c>
      <c r="S23" t="n">
        <v>48.21</v>
      </c>
      <c r="T23" t="n">
        <v>4979.89</v>
      </c>
      <c r="U23" t="n">
        <v>0.6899999999999999</v>
      </c>
      <c r="V23" t="n">
        <v>0.79</v>
      </c>
      <c r="W23" t="n">
        <v>0.18</v>
      </c>
      <c r="X23" t="n">
        <v>0.29</v>
      </c>
      <c r="Y23" t="n">
        <v>0.5</v>
      </c>
      <c r="Z23" t="n">
        <v>10</v>
      </c>
      <c r="AA23" t="n">
        <v>449.7898003089725</v>
      </c>
      <c r="AB23" t="n">
        <v>615.4222481082552</v>
      </c>
      <c r="AC23" t="n">
        <v>556.6872124993527</v>
      </c>
      <c r="AD23" t="n">
        <v>449789.8003089725</v>
      </c>
      <c r="AE23" t="n">
        <v>615422.2481082552</v>
      </c>
      <c r="AF23" t="n">
        <v>2.051879786865937e-06</v>
      </c>
      <c r="AG23" t="n">
        <v>22</v>
      </c>
      <c r="AH23" t="n">
        <v>556687.2124993526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2.7</v>
      </c>
      <c r="E24" t="n">
        <v>37.04</v>
      </c>
      <c r="F24" t="n">
        <v>34.69</v>
      </c>
      <c r="G24" t="n">
        <v>189.22</v>
      </c>
      <c r="H24" t="n">
        <v>2.8</v>
      </c>
      <c r="I24" t="n">
        <v>11</v>
      </c>
      <c r="J24" t="n">
        <v>145.33</v>
      </c>
      <c r="K24" t="n">
        <v>43.4</v>
      </c>
      <c r="L24" t="n">
        <v>23</v>
      </c>
      <c r="M24" t="n">
        <v>8</v>
      </c>
      <c r="N24" t="n">
        <v>23.93</v>
      </c>
      <c r="O24" t="n">
        <v>18157.74</v>
      </c>
      <c r="P24" t="n">
        <v>293.53</v>
      </c>
      <c r="Q24" t="n">
        <v>444.55</v>
      </c>
      <c r="R24" t="n">
        <v>70.54000000000001</v>
      </c>
      <c r="S24" t="n">
        <v>48.21</v>
      </c>
      <c r="T24" t="n">
        <v>5219.36</v>
      </c>
      <c r="U24" t="n">
        <v>0.68</v>
      </c>
      <c r="V24" t="n">
        <v>0.79</v>
      </c>
      <c r="W24" t="n">
        <v>0.18</v>
      </c>
      <c r="X24" t="n">
        <v>0.3</v>
      </c>
      <c r="Y24" t="n">
        <v>0.5</v>
      </c>
      <c r="Z24" t="n">
        <v>10</v>
      </c>
      <c r="AA24" t="n">
        <v>446.8765113346644</v>
      </c>
      <c r="AB24" t="n">
        <v>611.4361576083681</v>
      </c>
      <c r="AC24" t="n">
        <v>553.0815488822616</v>
      </c>
      <c r="AD24" t="n">
        <v>446876.5113346644</v>
      </c>
      <c r="AE24" t="n">
        <v>611436.1576083682</v>
      </c>
      <c r="AF24" t="n">
        <v>2.051044176275602e-06</v>
      </c>
      <c r="AG24" t="n">
        <v>22</v>
      </c>
      <c r="AH24" t="n">
        <v>553081.5488822616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2.7057</v>
      </c>
      <c r="E25" t="n">
        <v>36.96</v>
      </c>
      <c r="F25" t="n">
        <v>34.64</v>
      </c>
      <c r="G25" t="n">
        <v>207.81</v>
      </c>
      <c r="H25" t="n">
        <v>2.89</v>
      </c>
      <c r="I25" t="n">
        <v>10</v>
      </c>
      <c r="J25" t="n">
        <v>146.7</v>
      </c>
      <c r="K25" t="n">
        <v>43.4</v>
      </c>
      <c r="L25" t="n">
        <v>24</v>
      </c>
      <c r="M25" t="n">
        <v>8</v>
      </c>
      <c r="N25" t="n">
        <v>24.3</v>
      </c>
      <c r="O25" t="n">
        <v>18327.54</v>
      </c>
      <c r="P25" t="n">
        <v>293.6</v>
      </c>
      <c r="Q25" t="n">
        <v>444.55</v>
      </c>
      <c r="R25" t="n">
        <v>68.73999999999999</v>
      </c>
      <c r="S25" t="n">
        <v>48.21</v>
      </c>
      <c r="T25" t="n">
        <v>4325.12</v>
      </c>
      <c r="U25" t="n">
        <v>0.7</v>
      </c>
      <c r="V25" t="n">
        <v>0.79</v>
      </c>
      <c r="W25" t="n">
        <v>0.18</v>
      </c>
      <c r="X25" t="n">
        <v>0.25</v>
      </c>
      <c r="Y25" t="n">
        <v>0.5</v>
      </c>
      <c r="Z25" t="n">
        <v>10</v>
      </c>
      <c r="AA25" t="n">
        <v>446.2623231222234</v>
      </c>
      <c r="AB25" t="n">
        <v>610.5957982000348</v>
      </c>
      <c r="AC25" t="n">
        <v>552.3213921964079</v>
      </c>
      <c r="AD25" t="n">
        <v>446262.3231222234</v>
      </c>
      <c r="AE25" t="n">
        <v>610595.7982000348</v>
      </c>
      <c r="AF25" t="n">
        <v>2.055374158425517e-06</v>
      </c>
      <c r="AG25" t="n">
        <v>22</v>
      </c>
      <c r="AH25" t="n">
        <v>552321.3921964079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2.7077</v>
      </c>
      <c r="E26" t="n">
        <v>36.93</v>
      </c>
      <c r="F26" t="n">
        <v>34.61</v>
      </c>
      <c r="G26" t="n">
        <v>207.66</v>
      </c>
      <c r="H26" t="n">
        <v>2.99</v>
      </c>
      <c r="I26" t="n">
        <v>10</v>
      </c>
      <c r="J26" t="n">
        <v>148.09</v>
      </c>
      <c r="K26" t="n">
        <v>43.4</v>
      </c>
      <c r="L26" t="n">
        <v>25</v>
      </c>
      <c r="M26" t="n">
        <v>5</v>
      </c>
      <c r="N26" t="n">
        <v>24.69</v>
      </c>
      <c r="O26" t="n">
        <v>18497.87</v>
      </c>
      <c r="P26" t="n">
        <v>290.6</v>
      </c>
      <c r="Q26" t="n">
        <v>444.55</v>
      </c>
      <c r="R26" t="n">
        <v>67.77</v>
      </c>
      <c r="S26" t="n">
        <v>48.21</v>
      </c>
      <c r="T26" t="n">
        <v>3841.63</v>
      </c>
      <c r="U26" t="n">
        <v>0.71</v>
      </c>
      <c r="V26" t="n">
        <v>0.79</v>
      </c>
      <c r="W26" t="n">
        <v>0.18</v>
      </c>
      <c r="X26" t="n">
        <v>0.22</v>
      </c>
      <c r="Y26" t="n">
        <v>0.5</v>
      </c>
      <c r="Z26" t="n">
        <v>10</v>
      </c>
      <c r="AA26" t="n">
        <v>443.3333411391548</v>
      </c>
      <c r="AB26" t="n">
        <v>606.5882358332349</v>
      </c>
      <c r="AC26" t="n">
        <v>548.6963059572461</v>
      </c>
      <c r="AD26" t="n">
        <v>443333.3411391547</v>
      </c>
      <c r="AE26" t="n">
        <v>606588.2358332349</v>
      </c>
      <c r="AF26" t="n">
        <v>2.056893450407944e-06</v>
      </c>
      <c r="AG26" t="n">
        <v>22</v>
      </c>
      <c r="AH26" t="n">
        <v>548696.3059572461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2.7069</v>
      </c>
      <c r="E27" t="n">
        <v>36.94</v>
      </c>
      <c r="F27" t="n">
        <v>34.62</v>
      </c>
      <c r="G27" t="n">
        <v>207.72</v>
      </c>
      <c r="H27" t="n">
        <v>3.08</v>
      </c>
      <c r="I27" t="n">
        <v>10</v>
      </c>
      <c r="J27" t="n">
        <v>149.47</v>
      </c>
      <c r="K27" t="n">
        <v>43.4</v>
      </c>
      <c r="L27" t="n">
        <v>26</v>
      </c>
      <c r="M27" t="n">
        <v>1</v>
      </c>
      <c r="N27" t="n">
        <v>25.07</v>
      </c>
      <c r="O27" t="n">
        <v>18668.73</v>
      </c>
      <c r="P27" t="n">
        <v>289.36</v>
      </c>
      <c r="Q27" t="n">
        <v>444.55</v>
      </c>
      <c r="R27" t="n">
        <v>67.87</v>
      </c>
      <c r="S27" t="n">
        <v>48.21</v>
      </c>
      <c r="T27" t="n">
        <v>3888.49</v>
      </c>
      <c r="U27" t="n">
        <v>0.71</v>
      </c>
      <c r="V27" t="n">
        <v>0.79</v>
      </c>
      <c r="W27" t="n">
        <v>0.19</v>
      </c>
      <c r="X27" t="n">
        <v>0.23</v>
      </c>
      <c r="Y27" t="n">
        <v>0.5</v>
      </c>
      <c r="Z27" t="n">
        <v>10</v>
      </c>
      <c r="AA27" t="n">
        <v>442.3222521684918</v>
      </c>
      <c r="AB27" t="n">
        <v>605.2048192974767</v>
      </c>
      <c r="AC27" t="n">
        <v>547.4449207540234</v>
      </c>
      <c r="AD27" t="n">
        <v>442322.2521684918</v>
      </c>
      <c r="AE27" t="n">
        <v>605204.8192974767</v>
      </c>
      <c r="AF27" t="n">
        <v>2.056285733614973e-06</v>
      </c>
      <c r="AG27" t="n">
        <v>22</v>
      </c>
      <c r="AH27" t="n">
        <v>547444.9207540235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2.7054</v>
      </c>
      <c r="E28" t="n">
        <v>36.96</v>
      </c>
      <c r="F28" t="n">
        <v>34.64</v>
      </c>
      <c r="G28" t="n">
        <v>207.84</v>
      </c>
      <c r="H28" t="n">
        <v>3.17</v>
      </c>
      <c r="I28" t="n">
        <v>10</v>
      </c>
      <c r="J28" t="n">
        <v>150.86</v>
      </c>
      <c r="K28" t="n">
        <v>43.4</v>
      </c>
      <c r="L28" t="n">
        <v>27</v>
      </c>
      <c r="M28" t="n">
        <v>0</v>
      </c>
      <c r="N28" t="n">
        <v>25.46</v>
      </c>
      <c r="O28" t="n">
        <v>18840.13</v>
      </c>
      <c r="P28" t="n">
        <v>290.66</v>
      </c>
      <c r="Q28" t="n">
        <v>444.55</v>
      </c>
      <c r="R28" t="n">
        <v>68.52</v>
      </c>
      <c r="S28" t="n">
        <v>48.21</v>
      </c>
      <c r="T28" t="n">
        <v>4215.05</v>
      </c>
      <c r="U28" t="n">
        <v>0.7</v>
      </c>
      <c r="V28" t="n">
        <v>0.79</v>
      </c>
      <c r="W28" t="n">
        <v>0.19</v>
      </c>
      <c r="X28" t="n">
        <v>0.25</v>
      </c>
      <c r="Y28" t="n">
        <v>0.5</v>
      </c>
      <c r="Z28" t="n">
        <v>10</v>
      </c>
      <c r="AA28" t="n">
        <v>443.6668723411997</v>
      </c>
      <c r="AB28" t="n">
        <v>607.0445879382307</v>
      </c>
      <c r="AC28" t="n">
        <v>549.1091044578354</v>
      </c>
      <c r="AD28" t="n">
        <v>443666.8723411997</v>
      </c>
      <c r="AE28" t="n">
        <v>607044.5879382307</v>
      </c>
      <c r="AF28" t="n">
        <v>2.055146264628153e-06</v>
      </c>
      <c r="AG28" t="n">
        <v>22</v>
      </c>
      <c r="AH28" t="n">
        <v>549109.1044578354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2.0654</v>
      </c>
      <c r="E2" t="n">
        <v>48.42</v>
      </c>
      <c r="F2" t="n">
        <v>41.72</v>
      </c>
      <c r="G2" t="n">
        <v>9.93</v>
      </c>
      <c r="H2" t="n">
        <v>0.2</v>
      </c>
      <c r="I2" t="n">
        <v>252</v>
      </c>
      <c r="J2" t="n">
        <v>89.87</v>
      </c>
      <c r="K2" t="n">
        <v>37.55</v>
      </c>
      <c r="L2" t="n">
        <v>1</v>
      </c>
      <c r="M2" t="n">
        <v>250</v>
      </c>
      <c r="N2" t="n">
        <v>11.32</v>
      </c>
      <c r="O2" t="n">
        <v>11317.98</v>
      </c>
      <c r="P2" t="n">
        <v>348.07</v>
      </c>
      <c r="Q2" t="n">
        <v>444.57</v>
      </c>
      <c r="R2" t="n">
        <v>300.3</v>
      </c>
      <c r="S2" t="n">
        <v>48.21</v>
      </c>
      <c r="T2" t="n">
        <v>118894.17</v>
      </c>
      <c r="U2" t="n">
        <v>0.16</v>
      </c>
      <c r="V2" t="n">
        <v>0.65</v>
      </c>
      <c r="W2" t="n">
        <v>0.5600000000000001</v>
      </c>
      <c r="X2" t="n">
        <v>7.33</v>
      </c>
      <c r="Y2" t="n">
        <v>0.5</v>
      </c>
      <c r="Z2" t="n">
        <v>10</v>
      </c>
      <c r="AA2" t="n">
        <v>650.0459959994025</v>
      </c>
      <c r="AB2" t="n">
        <v>889.4216097317347</v>
      </c>
      <c r="AC2" t="n">
        <v>804.5364596100065</v>
      </c>
      <c r="AD2" t="n">
        <v>650045.9959994025</v>
      </c>
      <c r="AE2" t="n">
        <v>889421.6097317347</v>
      </c>
      <c r="AF2" t="n">
        <v>1.59078679440626e-06</v>
      </c>
      <c r="AG2" t="n">
        <v>29</v>
      </c>
      <c r="AH2" t="n">
        <v>804536.4596100065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2.3992</v>
      </c>
      <c r="E3" t="n">
        <v>41.68</v>
      </c>
      <c r="F3" t="n">
        <v>37.61</v>
      </c>
      <c r="G3" t="n">
        <v>19.97</v>
      </c>
      <c r="H3" t="n">
        <v>0.39</v>
      </c>
      <c r="I3" t="n">
        <v>113</v>
      </c>
      <c r="J3" t="n">
        <v>91.09999999999999</v>
      </c>
      <c r="K3" t="n">
        <v>37.55</v>
      </c>
      <c r="L3" t="n">
        <v>2</v>
      </c>
      <c r="M3" t="n">
        <v>111</v>
      </c>
      <c r="N3" t="n">
        <v>11.54</v>
      </c>
      <c r="O3" t="n">
        <v>11468.97</v>
      </c>
      <c r="P3" t="n">
        <v>310.21</v>
      </c>
      <c r="Q3" t="n">
        <v>444.58</v>
      </c>
      <c r="R3" t="n">
        <v>165.64</v>
      </c>
      <c r="S3" t="n">
        <v>48.21</v>
      </c>
      <c r="T3" t="n">
        <v>52259.43</v>
      </c>
      <c r="U3" t="n">
        <v>0.29</v>
      </c>
      <c r="V3" t="n">
        <v>0.72</v>
      </c>
      <c r="W3" t="n">
        <v>0.34</v>
      </c>
      <c r="X3" t="n">
        <v>3.22</v>
      </c>
      <c r="Y3" t="n">
        <v>0.5</v>
      </c>
      <c r="Z3" t="n">
        <v>10</v>
      </c>
      <c r="AA3" t="n">
        <v>517.8103757898696</v>
      </c>
      <c r="AB3" t="n">
        <v>708.4910003372189</v>
      </c>
      <c r="AC3" t="n">
        <v>640.8736136383982</v>
      </c>
      <c r="AD3" t="n">
        <v>517810.3757898696</v>
      </c>
      <c r="AE3" t="n">
        <v>708491.0003372189</v>
      </c>
      <c r="AF3" t="n">
        <v>1.847882094092912e-06</v>
      </c>
      <c r="AG3" t="n">
        <v>25</v>
      </c>
      <c r="AH3" t="n">
        <v>640873.6136383982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2.5182</v>
      </c>
      <c r="E4" t="n">
        <v>39.71</v>
      </c>
      <c r="F4" t="n">
        <v>36.41</v>
      </c>
      <c r="G4" t="n">
        <v>30.34</v>
      </c>
      <c r="H4" t="n">
        <v>0.57</v>
      </c>
      <c r="I4" t="n">
        <v>72</v>
      </c>
      <c r="J4" t="n">
        <v>92.31999999999999</v>
      </c>
      <c r="K4" t="n">
        <v>37.55</v>
      </c>
      <c r="L4" t="n">
        <v>3</v>
      </c>
      <c r="M4" t="n">
        <v>70</v>
      </c>
      <c r="N4" t="n">
        <v>11.77</v>
      </c>
      <c r="O4" t="n">
        <v>11620.34</v>
      </c>
      <c r="P4" t="n">
        <v>297.06</v>
      </c>
      <c r="Q4" t="n">
        <v>444.56</v>
      </c>
      <c r="R4" t="n">
        <v>126.41</v>
      </c>
      <c r="S4" t="n">
        <v>48.21</v>
      </c>
      <c r="T4" t="n">
        <v>32850.52</v>
      </c>
      <c r="U4" t="n">
        <v>0.38</v>
      </c>
      <c r="V4" t="n">
        <v>0.75</v>
      </c>
      <c r="W4" t="n">
        <v>0.28</v>
      </c>
      <c r="X4" t="n">
        <v>2.02</v>
      </c>
      <c r="Y4" t="n">
        <v>0.5</v>
      </c>
      <c r="Z4" t="n">
        <v>10</v>
      </c>
      <c r="AA4" t="n">
        <v>474.1994413964052</v>
      </c>
      <c r="AB4" t="n">
        <v>648.8205959214431</v>
      </c>
      <c r="AC4" t="n">
        <v>586.8980688721256</v>
      </c>
      <c r="AD4" t="n">
        <v>474199.4413964052</v>
      </c>
      <c r="AE4" t="n">
        <v>648820.5959214431</v>
      </c>
      <c r="AF4" t="n">
        <v>1.939536799493486e-06</v>
      </c>
      <c r="AG4" t="n">
        <v>23</v>
      </c>
      <c r="AH4" t="n">
        <v>586898.0688721256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2.5947</v>
      </c>
      <c r="E5" t="n">
        <v>38.54</v>
      </c>
      <c r="F5" t="n">
        <v>35.6</v>
      </c>
      <c r="G5" t="n">
        <v>40.3</v>
      </c>
      <c r="H5" t="n">
        <v>0.75</v>
      </c>
      <c r="I5" t="n">
        <v>53</v>
      </c>
      <c r="J5" t="n">
        <v>93.55</v>
      </c>
      <c r="K5" t="n">
        <v>37.55</v>
      </c>
      <c r="L5" t="n">
        <v>4</v>
      </c>
      <c r="M5" t="n">
        <v>51</v>
      </c>
      <c r="N5" t="n">
        <v>12</v>
      </c>
      <c r="O5" t="n">
        <v>11772.07</v>
      </c>
      <c r="P5" t="n">
        <v>287.5</v>
      </c>
      <c r="Q5" t="n">
        <v>444.55</v>
      </c>
      <c r="R5" t="n">
        <v>99.2</v>
      </c>
      <c r="S5" t="n">
        <v>48.21</v>
      </c>
      <c r="T5" t="n">
        <v>19340.92</v>
      </c>
      <c r="U5" t="n">
        <v>0.49</v>
      </c>
      <c r="V5" t="n">
        <v>0.77</v>
      </c>
      <c r="W5" t="n">
        <v>0.25</v>
      </c>
      <c r="X5" t="n">
        <v>1.21</v>
      </c>
      <c r="Y5" t="n">
        <v>0.5</v>
      </c>
      <c r="Z5" t="n">
        <v>10</v>
      </c>
      <c r="AA5" t="n">
        <v>455.1246463037029</v>
      </c>
      <c r="AB5" t="n">
        <v>622.72161975504</v>
      </c>
      <c r="AC5" t="n">
        <v>563.2899423609008</v>
      </c>
      <c r="AD5" t="n">
        <v>455124.646303703</v>
      </c>
      <c r="AE5" t="n">
        <v>622721.61975504</v>
      </c>
      <c r="AF5" t="n">
        <v>1.998457681536712e-06</v>
      </c>
      <c r="AG5" t="n">
        <v>23</v>
      </c>
      <c r="AH5" t="n">
        <v>563289.9423609008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2.6113</v>
      </c>
      <c r="E6" t="n">
        <v>38.3</v>
      </c>
      <c r="F6" t="n">
        <v>35.56</v>
      </c>
      <c r="G6" t="n">
        <v>50.8</v>
      </c>
      <c r="H6" t="n">
        <v>0.93</v>
      </c>
      <c r="I6" t="n">
        <v>42</v>
      </c>
      <c r="J6" t="n">
        <v>94.79000000000001</v>
      </c>
      <c r="K6" t="n">
        <v>37.55</v>
      </c>
      <c r="L6" t="n">
        <v>5</v>
      </c>
      <c r="M6" t="n">
        <v>40</v>
      </c>
      <c r="N6" t="n">
        <v>12.23</v>
      </c>
      <c r="O6" t="n">
        <v>11924.18</v>
      </c>
      <c r="P6" t="n">
        <v>284.23</v>
      </c>
      <c r="Q6" t="n">
        <v>444.55</v>
      </c>
      <c r="R6" t="n">
        <v>98.93000000000001</v>
      </c>
      <c r="S6" t="n">
        <v>48.21</v>
      </c>
      <c r="T6" t="n">
        <v>19260.61</v>
      </c>
      <c r="U6" t="n">
        <v>0.49</v>
      </c>
      <c r="V6" t="n">
        <v>0.77</v>
      </c>
      <c r="W6" t="n">
        <v>0.23</v>
      </c>
      <c r="X6" t="n">
        <v>1.17</v>
      </c>
      <c r="Y6" t="n">
        <v>0.5</v>
      </c>
      <c r="Z6" t="n">
        <v>10</v>
      </c>
      <c r="AA6" t="n">
        <v>450.1490783992043</v>
      </c>
      <c r="AB6" t="n">
        <v>615.9138282415411</v>
      </c>
      <c r="AC6" t="n">
        <v>557.1318769146548</v>
      </c>
      <c r="AD6" t="n">
        <v>450149.0783992043</v>
      </c>
      <c r="AE6" t="n">
        <v>615913.8282415411</v>
      </c>
      <c r="AF6" t="n">
        <v>2.011243127836287e-06</v>
      </c>
      <c r="AG6" t="n">
        <v>23</v>
      </c>
      <c r="AH6" t="n">
        <v>557131.8769146547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2.6357</v>
      </c>
      <c r="E7" t="n">
        <v>37.94</v>
      </c>
      <c r="F7" t="n">
        <v>35.34</v>
      </c>
      <c r="G7" t="n">
        <v>60.58</v>
      </c>
      <c r="H7" t="n">
        <v>1.1</v>
      </c>
      <c r="I7" t="n">
        <v>35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278.91</v>
      </c>
      <c r="Q7" t="n">
        <v>444.55</v>
      </c>
      <c r="R7" t="n">
        <v>91.53</v>
      </c>
      <c r="S7" t="n">
        <v>48.21</v>
      </c>
      <c r="T7" t="n">
        <v>15594.66</v>
      </c>
      <c r="U7" t="n">
        <v>0.53</v>
      </c>
      <c r="V7" t="n">
        <v>0.77</v>
      </c>
      <c r="W7" t="n">
        <v>0.22</v>
      </c>
      <c r="X7" t="n">
        <v>0.95</v>
      </c>
      <c r="Y7" t="n">
        <v>0.5</v>
      </c>
      <c r="Z7" t="n">
        <v>10</v>
      </c>
      <c r="AA7" t="n">
        <v>435.6753057776198</v>
      </c>
      <c r="AB7" t="n">
        <v>596.1101740029068</v>
      </c>
      <c r="AC7" t="n">
        <v>539.2182556419524</v>
      </c>
      <c r="AD7" t="n">
        <v>435675.3057776198</v>
      </c>
      <c r="AE7" t="n">
        <v>596110.1740029068</v>
      </c>
      <c r="AF7" t="n">
        <v>2.030036193481447e-06</v>
      </c>
      <c r="AG7" t="n">
        <v>22</v>
      </c>
      <c r="AH7" t="n">
        <v>539218.2556419524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2.6519</v>
      </c>
      <c r="E8" t="n">
        <v>37.71</v>
      </c>
      <c r="F8" t="n">
        <v>35.2</v>
      </c>
      <c r="G8" t="n">
        <v>70.40000000000001</v>
      </c>
      <c r="H8" t="n">
        <v>1.27</v>
      </c>
      <c r="I8" t="n">
        <v>30</v>
      </c>
      <c r="J8" t="n">
        <v>97.26000000000001</v>
      </c>
      <c r="K8" t="n">
        <v>37.55</v>
      </c>
      <c r="L8" t="n">
        <v>7</v>
      </c>
      <c r="M8" t="n">
        <v>28</v>
      </c>
      <c r="N8" t="n">
        <v>12.71</v>
      </c>
      <c r="O8" t="n">
        <v>12229.54</v>
      </c>
      <c r="P8" t="n">
        <v>274.57</v>
      </c>
      <c r="Q8" t="n">
        <v>444.56</v>
      </c>
      <c r="R8" t="n">
        <v>87.11</v>
      </c>
      <c r="S8" t="n">
        <v>48.21</v>
      </c>
      <c r="T8" t="n">
        <v>13412.47</v>
      </c>
      <c r="U8" t="n">
        <v>0.55</v>
      </c>
      <c r="V8" t="n">
        <v>0.77</v>
      </c>
      <c r="W8" t="n">
        <v>0.21</v>
      </c>
      <c r="X8" t="n">
        <v>0.8100000000000001</v>
      </c>
      <c r="Y8" t="n">
        <v>0.5</v>
      </c>
      <c r="Z8" t="n">
        <v>10</v>
      </c>
      <c r="AA8" t="n">
        <v>429.834064682839</v>
      </c>
      <c r="AB8" t="n">
        <v>588.1179302396579</v>
      </c>
      <c r="AC8" t="n">
        <v>531.9887804062835</v>
      </c>
      <c r="AD8" t="n">
        <v>429834.064682839</v>
      </c>
      <c r="AE8" t="n">
        <v>588117.9302396579</v>
      </c>
      <c r="AF8" t="n">
        <v>2.042513556737659e-06</v>
      </c>
      <c r="AG8" t="n">
        <v>22</v>
      </c>
      <c r="AH8" t="n">
        <v>531988.7804062834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2.6618</v>
      </c>
      <c r="E9" t="n">
        <v>37.57</v>
      </c>
      <c r="F9" t="n">
        <v>35.14</v>
      </c>
      <c r="G9" t="n">
        <v>81.09</v>
      </c>
      <c r="H9" t="n">
        <v>1.43</v>
      </c>
      <c r="I9" t="n">
        <v>26</v>
      </c>
      <c r="J9" t="n">
        <v>98.5</v>
      </c>
      <c r="K9" t="n">
        <v>37.55</v>
      </c>
      <c r="L9" t="n">
        <v>8</v>
      </c>
      <c r="M9" t="n">
        <v>24</v>
      </c>
      <c r="N9" t="n">
        <v>12.95</v>
      </c>
      <c r="O9" t="n">
        <v>12382.79</v>
      </c>
      <c r="P9" t="n">
        <v>270.41</v>
      </c>
      <c r="Q9" t="n">
        <v>444.55</v>
      </c>
      <c r="R9" t="n">
        <v>85.28</v>
      </c>
      <c r="S9" t="n">
        <v>48.21</v>
      </c>
      <c r="T9" t="n">
        <v>12513.64</v>
      </c>
      <c r="U9" t="n">
        <v>0.57</v>
      </c>
      <c r="V9" t="n">
        <v>0.78</v>
      </c>
      <c r="W9" t="n">
        <v>0.2</v>
      </c>
      <c r="X9" t="n">
        <v>0.75</v>
      </c>
      <c r="Y9" t="n">
        <v>0.5</v>
      </c>
      <c r="Z9" t="n">
        <v>10</v>
      </c>
      <c r="AA9" t="n">
        <v>424.9521450975625</v>
      </c>
      <c r="AB9" t="n">
        <v>581.4382724879908</v>
      </c>
      <c r="AC9" t="n">
        <v>525.9466198154771</v>
      </c>
      <c r="AD9" t="n">
        <v>424952.1450975625</v>
      </c>
      <c r="AE9" t="n">
        <v>581438.2724879908</v>
      </c>
      <c r="AF9" t="n">
        <v>2.050138612060901e-06</v>
      </c>
      <c r="AG9" t="n">
        <v>22</v>
      </c>
      <c r="AH9" t="n">
        <v>525946.6198154771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2.674</v>
      </c>
      <c r="E10" t="n">
        <v>37.4</v>
      </c>
      <c r="F10" t="n">
        <v>35.02</v>
      </c>
      <c r="G10" t="n">
        <v>91.36</v>
      </c>
      <c r="H10" t="n">
        <v>1.59</v>
      </c>
      <c r="I10" t="n">
        <v>23</v>
      </c>
      <c r="J10" t="n">
        <v>99.75</v>
      </c>
      <c r="K10" t="n">
        <v>37.55</v>
      </c>
      <c r="L10" t="n">
        <v>9</v>
      </c>
      <c r="M10" t="n">
        <v>21</v>
      </c>
      <c r="N10" t="n">
        <v>13.2</v>
      </c>
      <c r="O10" t="n">
        <v>12536.43</v>
      </c>
      <c r="P10" t="n">
        <v>265.89</v>
      </c>
      <c r="Q10" t="n">
        <v>444.55</v>
      </c>
      <c r="R10" t="n">
        <v>81.34999999999999</v>
      </c>
      <c r="S10" t="n">
        <v>48.21</v>
      </c>
      <c r="T10" t="n">
        <v>10564.61</v>
      </c>
      <c r="U10" t="n">
        <v>0.59</v>
      </c>
      <c r="V10" t="n">
        <v>0.78</v>
      </c>
      <c r="W10" t="n">
        <v>0.2</v>
      </c>
      <c r="X10" t="n">
        <v>0.64</v>
      </c>
      <c r="Y10" t="n">
        <v>0.5</v>
      </c>
      <c r="Z10" t="n">
        <v>10</v>
      </c>
      <c r="AA10" t="n">
        <v>419.4934613072434</v>
      </c>
      <c r="AB10" t="n">
        <v>573.9694605059437</v>
      </c>
      <c r="AC10" t="n">
        <v>519.190620766453</v>
      </c>
      <c r="AD10" t="n">
        <v>419493.4613072434</v>
      </c>
      <c r="AE10" t="n">
        <v>573969.4605059437</v>
      </c>
      <c r="AF10" t="n">
        <v>2.05953514488348e-06</v>
      </c>
      <c r="AG10" t="n">
        <v>22</v>
      </c>
      <c r="AH10" t="n">
        <v>519190.620766453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2.6857</v>
      </c>
      <c r="E11" t="n">
        <v>37.23</v>
      </c>
      <c r="F11" t="n">
        <v>34.92</v>
      </c>
      <c r="G11" t="n">
        <v>104.75</v>
      </c>
      <c r="H11" t="n">
        <v>1.74</v>
      </c>
      <c r="I11" t="n">
        <v>20</v>
      </c>
      <c r="J11" t="n">
        <v>101</v>
      </c>
      <c r="K11" t="n">
        <v>37.55</v>
      </c>
      <c r="L11" t="n">
        <v>10</v>
      </c>
      <c r="M11" t="n">
        <v>18</v>
      </c>
      <c r="N11" t="n">
        <v>13.45</v>
      </c>
      <c r="O11" t="n">
        <v>12690.46</v>
      </c>
      <c r="P11" t="n">
        <v>262.68</v>
      </c>
      <c r="Q11" t="n">
        <v>444.55</v>
      </c>
      <c r="R11" t="n">
        <v>77.87</v>
      </c>
      <c r="S11" t="n">
        <v>48.21</v>
      </c>
      <c r="T11" t="n">
        <v>8839.33</v>
      </c>
      <c r="U11" t="n">
        <v>0.62</v>
      </c>
      <c r="V11" t="n">
        <v>0.78</v>
      </c>
      <c r="W11" t="n">
        <v>0.19</v>
      </c>
      <c r="X11" t="n">
        <v>0.53</v>
      </c>
      <c r="Y11" t="n">
        <v>0.5</v>
      </c>
      <c r="Z11" t="n">
        <v>10</v>
      </c>
      <c r="AA11" t="n">
        <v>415.331313106258</v>
      </c>
      <c r="AB11" t="n">
        <v>568.2746257163362</v>
      </c>
      <c r="AC11" t="n">
        <v>514.0392930164148</v>
      </c>
      <c r="AD11" t="n">
        <v>415331.313106258</v>
      </c>
      <c r="AE11" t="n">
        <v>568274.6257163362</v>
      </c>
      <c r="AF11" t="n">
        <v>2.068546573901856e-06</v>
      </c>
      <c r="AG11" t="n">
        <v>22</v>
      </c>
      <c r="AH11" t="n">
        <v>514039.2930164149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2.6991</v>
      </c>
      <c r="E12" t="n">
        <v>37.05</v>
      </c>
      <c r="F12" t="n">
        <v>34.77</v>
      </c>
      <c r="G12" t="n">
        <v>115.9</v>
      </c>
      <c r="H12" t="n">
        <v>1.89</v>
      </c>
      <c r="I12" t="n">
        <v>18</v>
      </c>
      <c r="J12" t="n">
        <v>102.25</v>
      </c>
      <c r="K12" t="n">
        <v>37.55</v>
      </c>
      <c r="L12" t="n">
        <v>11</v>
      </c>
      <c r="M12" t="n">
        <v>16</v>
      </c>
      <c r="N12" t="n">
        <v>13.7</v>
      </c>
      <c r="O12" t="n">
        <v>12844.88</v>
      </c>
      <c r="P12" t="n">
        <v>256.76</v>
      </c>
      <c r="Q12" t="n">
        <v>444.55</v>
      </c>
      <c r="R12" t="n">
        <v>73.08</v>
      </c>
      <c r="S12" t="n">
        <v>48.21</v>
      </c>
      <c r="T12" t="n">
        <v>6456.46</v>
      </c>
      <c r="U12" t="n">
        <v>0.66</v>
      </c>
      <c r="V12" t="n">
        <v>0.78</v>
      </c>
      <c r="W12" t="n">
        <v>0.18</v>
      </c>
      <c r="X12" t="n">
        <v>0.38</v>
      </c>
      <c r="Y12" t="n">
        <v>0.5</v>
      </c>
      <c r="Z12" t="n">
        <v>10</v>
      </c>
      <c r="AA12" t="n">
        <v>408.5671020517941</v>
      </c>
      <c r="AB12" t="n">
        <v>559.0195337356881</v>
      </c>
      <c r="AC12" t="n">
        <v>505.6674940247967</v>
      </c>
      <c r="AD12" t="n">
        <v>408567.1020517941</v>
      </c>
      <c r="AE12" t="n">
        <v>559019.5337356881</v>
      </c>
      <c r="AF12" t="n">
        <v>2.078867355854526e-06</v>
      </c>
      <c r="AG12" t="n">
        <v>22</v>
      </c>
      <c r="AH12" t="n">
        <v>505667.4940247966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2.6933</v>
      </c>
      <c r="E13" t="n">
        <v>37.13</v>
      </c>
      <c r="F13" t="n">
        <v>34.87</v>
      </c>
      <c r="G13" t="n">
        <v>123.06</v>
      </c>
      <c r="H13" t="n">
        <v>2.04</v>
      </c>
      <c r="I13" t="n">
        <v>17</v>
      </c>
      <c r="J13" t="n">
        <v>103.51</v>
      </c>
      <c r="K13" t="n">
        <v>37.55</v>
      </c>
      <c r="L13" t="n">
        <v>12</v>
      </c>
      <c r="M13" t="n">
        <v>15</v>
      </c>
      <c r="N13" t="n">
        <v>13.95</v>
      </c>
      <c r="O13" t="n">
        <v>12999.7</v>
      </c>
      <c r="P13" t="n">
        <v>253.58</v>
      </c>
      <c r="Q13" t="n">
        <v>444.55</v>
      </c>
      <c r="R13" t="n">
        <v>76.42</v>
      </c>
      <c r="S13" t="n">
        <v>48.21</v>
      </c>
      <c r="T13" t="n">
        <v>8129.86</v>
      </c>
      <c r="U13" t="n">
        <v>0.63</v>
      </c>
      <c r="V13" t="n">
        <v>0.78</v>
      </c>
      <c r="W13" t="n">
        <v>0.19</v>
      </c>
      <c r="X13" t="n">
        <v>0.48</v>
      </c>
      <c r="Y13" t="n">
        <v>0.5</v>
      </c>
      <c r="Z13" t="n">
        <v>10</v>
      </c>
      <c r="AA13" t="n">
        <v>406.3607168601175</v>
      </c>
      <c r="AB13" t="n">
        <v>556.0006601775913</v>
      </c>
      <c r="AC13" t="n">
        <v>502.9367375220689</v>
      </c>
      <c r="AD13" t="n">
        <v>406360.7168601174</v>
      </c>
      <c r="AE13" t="n">
        <v>556000.6601775913</v>
      </c>
      <c r="AF13" t="n">
        <v>2.074400151725758e-06</v>
      </c>
      <c r="AG13" t="n">
        <v>22</v>
      </c>
      <c r="AH13" t="n">
        <v>502936.7375220689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2.7026</v>
      </c>
      <c r="E14" t="n">
        <v>37</v>
      </c>
      <c r="F14" t="n">
        <v>34.78</v>
      </c>
      <c r="G14" t="n">
        <v>139.11</v>
      </c>
      <c r="H14" t="n">
        <v>2.18</v>
      </c>
      <c r="I14" t="n">
        <v>15</v>
      </c>
      <c r="J14" t="n">
        <v>104.76</v>
      </c>
      <c r="K14" t="n">
        <v>37.55</v>
      </c>
      <c r="L14" t="n">
        <v>13</v>
      </c>
      <c r="M14" t="n">
        <v>13</v>
      </c>
      <c r="N14" t="n">
        <v>14.21</v>
      </c>
      <c r="O14" t="n">
        <v>13154.91</v>
      </c>
      <c r="P14" t="n">
        <v>250.64</v>
      </c>
      <c r="Q14" t="n">
        <v>444.55</v>
      </c>
      <c r="R14" t="n">
        <v>73.43000000000001</v>
      </c>
      <c r="S14" t="n">
        <v>48.21</v>
      </c>
      <c r="T14" t="n">
        <v>6643.32</v>
      </c>
      <c r="U14" t="n">
        <v>0.66</v>
      </c>
      <c r="V14" t="n">
        <v>0.78</v>
      </c>
      <c r="W14" t="n">
        <v>0.19</v>
      </c>
      <c r="X14" t="n">
        <v>0.39</v>
      </c>
      <c r="Y14" t="n">
        <v>0.5</v>
      </c>
      <c r="Z14" t="n">
        <v>10</v>
      </c>
      <c r="AA14" t="n">
        <v>402.7613491645739</v>
      </c>
      <c r="AB14" t="n">
        <v>551.0758465036529</v>
      </c>
      <c r="AC14" t="n">
        <v>498.4819411531517</v>
      </c>
      <c r="AD14" t="n">
        <v>402761.3491645739</v>
      </c>
      <c r="AE14" t="n">
        <v>551075.8465036529</v>
      </c>
      <c r="AF14" t="n">
        <v>2.081563082483954e-06</v>
      </c>
      <c r="AG14" t="n">
        <v>22</v>
      </c>
      <c r="AH14" t="n">
        <v>498481.9411531517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2.7116</v>
      </c>
      <c r="E15" t="n">
        <v>36.88</v>
      </c>
      <c r="F15" t="n">
        <v>34.67</v>
      </c>
      <c r="G15" t="n">
        <v>148.61</v>
      </c>
      <c r="H15" t="n">
        <v>2.33</v>
      </c>
      <c r="I15" t="n">
        <v>14</v>
      </c>
      <c r="J15" t="n">
        <v>106.03</v>
      </c>
      <c r="K15" t="n">
        <v>37.55</v>
      </c>
      <c r="L15" t="n">
        <v>14</v>
      </c>
      <c r="M15" t="n">
        <v>11</v>
      </c>
      <c r="N15" t="n">
        <v>14.47</v>
      </c>
      <c r="O15" t="n">
        <v>13310.53</v>
      </c>
      <c r="P15" t="n">
        <v>246.05</v>
      </c>
      <c r="Q15" t="n">
        <v>444.55</v>
      </c>
      <c r="R15" t="n">
        <v>69.92</v>
      </c>
      <c r="S15" t="n">
        <v>48.21</v>
      </c>
      <c r="T15" t="n">
        <v>4895.26</v>
      </c>
      <c r="U15" t="n">
        <v>0.6899999999999999</v>
      </c>
      <c r="V15" t="n">
        <v>0.79</v>
      </c>
      <c r="W15" t="n">
        <v>0.18</v>
      </c>
      <c r="X15" t="n">
        <v>0.29</v>
      </c>
      <c r="Y15" t="n">
        <v>0.5</v>
      </c>
      <c r="Z15" t="n">
        <v>10</v>
      </c>
      <c r="AA15" t="n">
        <v>397.7252331376935</v>
      </c>
      <c r="AB15" t="n">
        <v>544.1852103779166</v>
      </c>
      <c r="AC15" t="n">
        <v>492.2489376681872</v>
      </c>
      <c r="AD15" t="n">
        <v>397725.2331376935</v>
      </c>
      <c r="AE15" t="n">
        <v>544185.2103779166</v>
      </c>
      <c r="AF15" t="n">
        <v>2.088494950959628e-06</v>
      </c>
      <c r="AG15" t="n">
        <v>22</v>
      </c>
      <c r="AH15" t="n">
        <v>492248.9376681872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2.7093</v>
      </c>
      <c r="E16" t="n">
        <v>36.91</v>
      </c>
      <c r="F16" t="n">
        <v>34.72</v>
      </c>
      <c r="G16" t="n">
        <v>160.26</v>
      </c>
      <c r="H16" t="n">
        <v>2.46</v>
      </c>
      <c r="I16" t="n">
        <v>13</v>
      </c>
      <c r="J16" t="n">
        <v>107.29</v>
      </c>
      <c r="K16" t="n">
        <v>37.55</v>
      </c>
      <c r="L16" t="n">
        <v>15</v>
      </c>
      <c r="M16" t="n">
        <v>7</v>
      </c>
      <c r="N16" t="n">
        <v>14.74</v>
      </c>
      <c r="O16" t="n">
        <v>13466.55</v>
      </c>
      <c r="P16" t="n">
        <v>242.67</v>
      </c>
      <c r="Q16" t="n">
        <v>444.55</v>
      </c>
      <c r="R16" t="n">
        <v>71.45999999999999</v>
      </c>
      <c r="S16" t="n">
        <v>48.21</v>
      </c>
      <c r="T16" t="n">
        <v>5670.09</v>
      </c>
      <c r="U16" t="n">
        <v>0.67</v>
      </c>
      <c r="V16" t="n">
        <v>0.78</v>
      </c>
      <c r="W16" t="n">
        <v>0.19</v>
      </c>
      <c r="X16" t="n">
        <v>0.34</v>
      </c>
      <c r="Y16" t="n">
        <v>0.5</v>
      </c>
      <c r="Z16" t="n">
        <v>10</v>
      </c>
      <c r="AA16" t="n">
        <v>394.9636617295594</v>
      </c>
      <c r="AB16" t="n">
        <v>540.4067065453755</v>
      </c>
      <c r="AC16" t="n">
        <v>488.8310489382603</v>
      </c>
      <c r="AD16" t="n">
        <v>394963.6617295594</v>
      </c>
      <c r="AE16" t="n">
        <v>540406.7065453755</v>
      </c>
      <c r="AF16" t="n">
        <v>2.086723473460289e-06</v>
      </c>
      <c r="AG16" t="n">
        <v>22</v>
      </c>
      <c r="AH16" t="n">
        <v>488831.0489382603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2.7085</v>
      </c>
      <c r="E17" t="n">
        <v>36.92</v>
      </c>
      <c r="F17" t="n">
        <v>34.73</v>
      </c>
      <c r="G17" t="n">
        <v>160.31</v>
      </c>
      <c r="H17" t="n">
        <v>2.6</v>
      </c>
      <c r="I17" t="n">
        <v>13</v>
      </c>
      <c r="J17" t="n">
        <v>108.56</v>
      </c>
      <c r="K17" t="n">
        <v>37.55</v>
      </c>
      <c r="L17" t="n">
        <v>16</v>
      </c>
      <c r="M17" t="n">
        <v>2</v>
      </c>
      <c r="N17" t="n">
        <v>15.01</v>
      </c>
      <c r="O17" t="n">
        <v>13623.1</v>
      </c>
      <c r="P17" t="n">
        <v>243.63</v>
      </c>
      <c r="Q17" t="n">
        <v>444.55</v>
      </c>
      <c r="R17" t="n">
        <v>71.54000000000001</v>
      </c>
      <c r="S17" t="n">
        <v>48.21</v>
      </c>
      <c r="T17" t="n">
        <v>5708.63</v>
      </c>
      <c r="U17" t="n">
        <v>0.67</v>
      </c>
      <c r="V17" t="n">
        <v>0.78</v>
      </c>
      <c r="W17" t="n">
        <v>0.2</v>
      </c>
      <c r="X17" t="n">
        <v>0.35</v>
      </c>
      <c r="Y17" t="n">
        <v>0.5</v>
      </c>
      <c r="Z17" t="n">
        <v>10</v>
      </c>
      <c r="AA17" t="n">
        <v>395.9026476518105</v>
      </c>
      <c r="AB17" t="n">
        <v>541.6914685093348</v>
      </c>
      <c r="AC17" t="n">
        <v>489.9931950235542</v>
      </c>
      <c r="AD17" t="n">
        <v>395902.6476518105</v>
      </c>
      <c r="AE17" t="n">
        <v>541691.4685093347</v>
      </c>
      <c r="AF17" t="n">
        <v>2.086107307373562e-06</v>
      </c>
      <c r="AG17" t="n">
        <v>22</v>
      </c>
      <c r="AH17" t="n">
        <v>489993.1950235541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2.7079</v>
      </c>
      <c r="E18" t="n">
        <v>36.93</v>
      </c>
      <c r="F18" t="n">
        <v>34.74</v>
      </c>
      <c r="G18" t="n">
        <v>160.36</v>
      </c>
      <c r="H18" t="n">
        <v>2.73</v>
      </c>
      <c r="I18" t="n">
        <v>13</v>
      </c>
      <c r="J18" t="n">
        <v>109.83</v>
      </c>
      <c r="K18" t="n">
        <v>37.55</v>
      </c>
      <c r="L18" t="n">
        <v>17</v>
      </c>
      <c r="M18" t="n">
        <v>1</v>
      </c>
      <c r="N18" t="n">
        <v>15.28</v>
      </c>
      <c r="O18" t="n">
        <v>13779.95</v>
      </c>
      <c r="P18" t="n">
        <v>244.53</v>
      </c>
      <c r="Q18" t="n">
        <v>444.55</v>
      </c>
      <c r="R18" t="n">
        <v>71.8</v>
      </c>
      <c r="S18" t="n">
        <v>48.21</v>
      </c>
      <c r="T18" t="n">
        <v>5841.48</v>
      </c>
      <c r="U18" t="n">
        <v>0.67</v>
      </c>
      <c r="V18" t="n">
        <v>0.78</v>
      </c>
      <c r="W18" t="n">
        <v>0.2</v>
      </c>
      <c r="X18" t="n">
        <v>0.36</v>
      </c>
      <c r="Y18" t="n">
        <v>0.5</v>
      </c>
      <c r="Z18" t="n">
        <v>10</v>
      </c>
      <c r="AA18" t="n">
        <v>396.7702136053307</v>
      </c>
      <c r="AB18" t="n">
        <v>542.8785105212496</v>
      </c>
      <c r="AC18" t="n">
        <v>491.0669474118757</v>
      </c>
      <c r="AD18" t="n">
        <v>396770.2136053307</v>
      </c>
      <c r="AE18" t="n">
        <v>542878.5105212496</v>
      </c>
      <c r="AF18" t="n">
        <v>2.085645182808518e-06</v>
      </c>
      <c r="AG18" t="n">
        <v>22</v>
      </c>
      <c r="AH18" t="n">
        <v>491066.9474118757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2.7073</v>
      </c>
      <c r="E19" t="n">
        <v>36.94</v>
      </c>
      <c r="F19" t="n">
        <v>34.75</v>
      </c>
      <c r="G19" t="n">
        <v>160.39</v>
      </c>
      <c r="H19" t="n">
        <v>2.86</v>
      </c>
      <c r="I19" t="n">
        <v>13</v>
      </c>
      <c r="J19" t="n">
        <v>111.11</v>
      </c>
      <c r="K19" t="n">
        <v>37.55</v>
      </c>
      <c r="L19" t="n">
        <v>18</v>
      </c>
      <c r="M19" t="n">
        <v>0</v>
      </c>
      <c r="N19" t="n">
        <v>15.55</v>
      </c>
      <c r="O19" t="n">
        <v>13937.22</v>
      </c>
      <c r="P19" t="n">
        <v>246.44</v>
      </c>
      <c r="Q19" t="n">
        <v>444.55</v>
      </c>
      <c r="R19" t="n">
        <v>72.08</v>
      </c>
      <c r="S19" t="n">
        <v>48.21</v>
      </c>
      <c r="T19" t="n">
        <v>5978.71</v>
      </c>
      <c r="U19" t="n">
        <v>0.67</v>
      </c>
      <c r="V19" t="n">
        <v>0.78</v>
      </c>
      <c r="W19" t="n">
        <v>0.2</v>
      </c>
      <c r="X19" t="n">
        <v>0.36</v>
      </c>
      <c r="Y19" t="n">
        <v>0.5</v>
      </c>
      <c r="Z19" t="n">
        <v>10</v>
      </c>
      <c r="AA19" t="n">
        <v>398.5404781196478</v>
      </c>
      <c r="AB19" t="n">
        <v>545.3006645282967</v>
      </c>
      <c r="AC19" t="n">
        <v>493.2579344400048</v>
      </c>
      <c r="AD19" t="n">
        <v>398540.4781196478</v>
      </c>
      <c r="AE19" t="n">
        <v>545300.6645282967</v>
      </c>
      <c r="AF19" t="n">
        <v>2.085183058243473e-06</v>
      </c>
      <c r="AG19" t="n">
        <v>22</v>
      </c>
      <c r="AH19" t="n">
        <v>493257.9344400048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1.4071</v>
      </c>
      <c r="E2" t="n">
        <v>71.06999999999999</v>
      </c>
      <c r="F2" t="n">
        <v>49.23</v>
      </c>
      <c r="G2" t="n">
        <v>5.94</v>
      </c>
      <c r="H2" t="n">
        <v>0.09</v>
      </c>
      <c r="I2" t="n">
        <v>497</v>
      </c>
      <c r="J2" t="n">
        <v>194.77</v>
      </c>
      <c r="K2" t="n">
        <v>54.38</v>
      </c>
      <c r="L2" t="n">
        <v>1</v>
      </c>
      <c r="M2" t="n">
        <v>495</v>
      </c>
      <c r="N2" t="n">
        <v>39.4</v>
      </c>
      <c r="O2" t="n">
        <v>24256.19</v>
      </c>
      <c r="P2" t="n">
        <v>685.5</v>
      </c>
      <c r="Q2" t="n">
        <v>444.67</v>
      </c>
      <c r="R2" t="n">
        <v>546</v>
      </c>
      <c r="S2" t="n">
        <v>48.21</v>
      </c>
      <c r="T2" t="n">
        <v>240521.09</v>
      </c>
      <c r="U2" t="n">
        <v>0.09</v>
      </c>
      <c r="V2" t="n">
        <v>0.55</v>
      </c>
      <c r="W2" t="n">
        <v>0.96</v>
      </c>
      <c r="X2" t="n">
        <v>14.83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1.9764</v>
      </c>
      <c r="E3" t="n">
        <v>50.6</v>
      </c>
      <c r="F3" t="n">
        <v>40.23</v>
      </c>
      <c r="G3" t="n">
        <v>11.95</v>
      </c>
      <c r="H3" t="n">
        <v>0.18</v>
      </c>
      <c r="I3" t="n">
        <v>202</v>
      </c>
      <c r="J3" t="n">
        <v>196.32</v>
      </c>
      <c r="K3" t="n">
        <v>54.38</v>
      </c>
      <c r="L3" t="n">
        <v>2</v>
      </c>
      <c r="M3" t="n">
        <v>200</v>
      </c>
      <c r="N3" t="n">
        <v>39.95</v>
      </c>
      <c r="O3" t="n">
        <v>24447.22</v>
      </c>
      <c r="P3" t="n">
        <v>558.6799999999999</v>
      </c>
      <c r="Q3" t="n">
        <v>444.58</v>
      </c>
      <c r="R3" t="n">
        <v>251.12</v>
      </c>
      <c r="S3" t="n">
        <v>48.21</v>
      </c>
      <c r="T3" t="n">
        <v>94554.11</v>
      </c>
      <c r="U3" t="n">
        <v>0.19</v>
      </c>
      <c r="V3" t="n">
        <v>0.68</v>
      </c>
      <c r="W3" t="n">
        <v>0.49</v>
      </c>
      <c r="X3" t="n">
        <v>5.84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2.1958</v>
      </c>
      <c r="E4" t="n">
        <v>45.54</v>
      </c>
      <c r="F4" t="n">
        <v>38.05</v>
      </c>
      <c r="G4" t="n">
        <v>17.83</v>
      </c>
      <c r="H4" t="n">
        <v>0.27</v>
      </c>
      <c r="I4" t="n">
        <v>128</v>
      </c>
      <c r="J4" t="n">
        <v>197.88</v>
      </c>
      <c r="K4" t="n">
        <v>54.38</v>
      </c>
      <c r="L4" t="n">
        <v>3</v>
      </c>
      <c r="M4" t="n">
        <v>126</v>
      </c>
      <c r="N4" t="n">
        <v>40.5</v>
      </c>
      <c r="O4" t="n">
        <v>24639</v>
      </c>
      <c r="P4" t="n">
        <v>527.49</v>
      </c>
      <c r="Q4" t="n">
        <v>444.57</v>
      </c>
      <c r="R4" t="n">
        <v>179.79</v>
      </c>
      <c r="S4" t="n">
        <v>48.21</v>
      </c>
      <c r="T4" t="n">
        <v>59261.25</v>
      </c>
      <c r="U4" t="n">
        <v>0.27</v>
      </c>
      <c r="V4" t="n">
        <v>0.72</v>
      </c>
      <c r="W4" t="n">
        <v>0.37</v>
      </c>
      <c r="X4" t="n">
        <v>3.66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2.317</v>
      </c>
      <c r="E5" t="n">
        <v>43.16</v>
      </c>
      <c r="F5" t="n">
        <v>37.03</v>
      </c>
      <c r="G5" t="n">
        <v>23.89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512.47</v>
      </c>
      <c r="Q5" t="n">
        <v>444.57</v>
      </c>
      <c r="R5" t="n">
        <v>146.68</v>
      </c>
      <c r="S5" t="n">
        <v>48.21</v>
      </c>
      <c r="T5" t="n">
        <v>42878.04</v>
      </c>
      <c r="U5" t="n">
        <v>0.33</v>
      </c>
      <c r="V5" t="n">
        <v>0.74</v>
      </c>
      <c r="W5" t="n">
        <v>0.31</v>
      </c>
      <c r="X5" t="n">
        <v>2.64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2.3882</v>
      </c>
      <c r="E6" t="n">
        <v>41.87</v>
      </c>
      <c r="F6" t="n">
        <v>36.48</v>
      </c>
      <c r="G6" t="n">
        <v>29.58</v>
      </c>
      <c r="H6" t="n">
        <v>0.44</v>
      </c>
      <c r="I6" t="n">
        <v>74</v>
      </c>
      <c r="J6" t="n">
        <v>201.01</v>
      </c>
      <c r="K6" t="n">
        <v>54.38</v>
      </c>
      <c r="L6" t="n">
        <v>5</v>
      </c>
      <c r="M6" t="n">
        <v>72</v>
      </c>
      <c r="N6" t="n">
        <v>41.63</v>
      </c>
      <c r="O6" t="n">
        <v>25024.84</v>
      </c>
      <c r="P6" t="n">
        <v>504.1</v>
      </c>
      <c r="Q6" t="n">
        <v>444.55</v>
      </c>
      <c r="R6" t="n">
        <v>128.61</v>
      </c>
      <c r="S6" t="n">
        <v>48.21</v>
      </c>
      <c r="T6" t="n">
        <v>33940.52</v>
      </c>
      <c r="U6" t="n">
        <v>0.37</v>
      </c>
      <c r="V6" t="n">
        <v>0.75</v>
      </c>
      <c r="W6" t="n">
        <v>0.28</v>
      </c>
      <c r="X6" t="n">
        <v>2.09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2.4414</v>
      </c>
      <c r="E7" t="n">
        <v>40.96</v>
      </c>
      <c r="F7" t="n">
        <v>36.07</v>
      </c>
      <c r="G7" t="n">
        <v>35.48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497.79</v>
      </c>
      <c r="Q7" t="n">
        <v>444.55</v>
      </c>
      <c r="R7" t="n">
        <v>115.4</v>
      </c>
      <c r="S7" t="n">
        <v>48.21</v>
      </c>
      <c r="T7" t="n">
        <v>27397.89</v>
      </c>
      <c r="U7" t="n">
        <v>0.42</v>
      </c>
      <c r="V7" t="n">
        <v>0.76</v>
      </c>
      <c r="W7" t="n">
        <v>0.26</v>
      </c>
      <c r="X7" t="n">
        <v>1.68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2.4923</v>
      </c>
      <c r="E8" t="n">
        <v>40.12</v>
      </c>
      <c r="F8" t="n">
        <v>35.58</v>
      </c>
      <c r="G8" t="n">
        <v>41.06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490.21</v>
      </c>
      <c r="Q8" t="n">
        <v>444.55</v>
      </c>
      <c r="R8" t="n">
        <v>99.78</v>
      </c>
      <c r="S8" t="n">
        <v>48.21</v>
      </c>
      <c r="T8" t="n">
        <v>19633.03</v>
      </c>
      <c r="U8" t="n">
        <v>0.48</v>
      </c>
      <c r="V8" t="n">
        <v>0.77</v>
      </c>
      <c r="W8" t="n">
        <v>0.22</v>
      </c>
      <c r="X8" t="n">
        <v>1.2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2.5042</v>
      </c>
      <c r="E9" t="n">
        <v>39.93</v>
      </c>
      <c r="F9" t="n">
        <v>35.67</v>
      </c>
      <c r="G9" t="n">
        <v>47.55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490.79</v>
      </c>
      <c r="Q9" t="n">
        <v>444.56</v>
      </c>
      <c r="R9" t="n">
        <v>102.19</v>
      </c>
      <c r="S9" t="n">
        <v>48.21</v>
      </c>
      <c r="T9" t="n">
        <v>20877.4</v>
      </c>
      <c r="U9" t="n">
        <v>0.47</v>
      </c>
      <c r="V9" t="n">
        <v>0.76</v>
      </c>
      <c r="W9" t="n">
        <v>0.24</v>
      </c>
      <c r="X9" t="n">
        <v>1.28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2.5267</v>
      </c>
      <c r="E10" t="n">
        <v>39.58</v>
      </c>
      <c r="F10" t="n">
        <v>35.51</v>
      </c>
      <c r="G10" t="n">
        <v>53.26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488.02</v>
      </c>
      <c r="Q10" t="n">
        <v>444.55</v>
      </c>
      <c r="R10" t="n">
        <v>97.13</v>
      </c>
      <c r="S10" t="n">
        <v>48.21</v>
      </c>
      <c r="T10" t="n">
        <v>18369.45</v>
      </c>
      <c r="U10" t="n">
        <v>0.5</v>
      </c>
      <c r="V10" t="n">
        <v>0.77</v>
      </c>
      <c r="W10" t="n">
        <v>0.23</v>
      </c>
      <c r="X10" t="n">
        <v>1.12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2.5443</v>
      </c>
      <c r="E11" t="n">
        <v>39.3</v>
      </c>
      <c r="F11" t="n">
        <v>35.39</v>
      </c>
      <c r="G11" t="n">
        <v>58.98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486.01</v>
      </c>
      <c r="Q11" t="n">
        <v>444.55</v>
      </c>
      <c r="R11" t="n">
        <v>93.17</v>
      </c>
      <c r="S11" t="n">
        <v>48.21</v>
      </c>
      <c r="T11" t="n">
        <v>16412.22</v>
      </c>
      <c r="U11" t="n">
        <v>0.52</v>
      </c>
      <c r="V11" t="n">
        <v>0.77</v>
      </c>
      <c r="W11" t="n">
        <v>0.22</v>
      </c>
      <c r="X11" t="n">
        <v>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2.5575</v>
      </c>
      <c r="E12" t="n">
        <v>39.1</v>
      </c>
      <c r="F12" t="n">
        <v>35.3</v>
      </c>
      <c r="G12" t="n">
        <v>64.18000000000001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483.95</v>
      </c>
      <c r="Q12" t="n">
        <v>444.56</v>
      </c>
      <c r="R12" t="n">
        <v>90.34999999999999</v>
      </c>
      <c r="S12" t="n">
        <v>48.21</v>
      </c>
      <c r="T12" t="n">
        <v>15013.76</v>
      </c>
      <c r="U12" t="n">
        <v>0.53</v>
      </c>
      <c r="V12" t="n">
        <v>0.77</v>
      </c>
      <c r="W12" t="n">
        <v>0.22</v>
      </c>
      <c r="X12" t="n">
        <v>0.91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2.5712</v>
      </c>
      <c r="E13" t="n">
        <v>38.89</v>
      </c>
      <c r="F13" t="n">
        <v>35.21</v>
      </c>
      <c r="G13" t="n">
        <v>70.42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482.58</v>
      </c>
      <c r="Q13" t="n">
        <v>444.55</v>
      </c>
      <c r="R13" t="n">
        <v>87.40000000000001</v>
      </c>
      <c r="S13" t="n">
        <v>48.21</v>
      </c>
      <c r="T13" t="n">
        <v>13556.21</v>
      </c>
      <c r="U13" t="n">
        <v>0.55</v>
      </c>
      <c r="V13" t="n">
        <v>0.77</v>
      </c>
      <c r="W13" t="n">
        <v>0.21</v>
      </c>
      <c r="X13" t="n">
        <v>0.82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2.5804</v>
      </c>
      <c r="E14" t="n">
        <v>38.75</v>
      </c>
      <c r="F14" t="n">
        <v>35.15</v>
      </c>
      <c r="G14" t="n">
        <v>75.31999999999999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481.01</v>
      </c>
      <c r="Q14" t="n">
        <v>444.55</v>
      </c>
      <c r="R14" t="n">
        <v>85.36</v>
      </c>
      <c r="S14" t="n">
        <v>48.21</v>
      </c>
      <c r="T14" t="n">
        <v>12545.91</v>
      </c>
      <c r="U14" t="n">
        <v>0.5600000000000001</v>
      </c>
      <c r="V14" t="n">
        <v>0.78</v>
      </c>
      <c r="W14" t="n">
        <v>0.21</v>
      </c>
      <c r="X14" t="n">
        <v>0.76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2.5845</v>
      </c>
      <c r="E15" t="n">
        <v>38.69</v>
      </c>
      <c r="F15" t="n">
        <v>35.16</v>
      </c>
      <c r="G15" t="n">
        <v>81.15000000000001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480.87</v>
      </c>
      <c r="Q15" t="n">
        <v>444.55</v>
      </c>
      <c r="R15" t="n">
        <v>86.06999999999999</v>
      </c>
      <c r="S15" t="n">
        <v>48.21</v>
      </c>
      <c r="T15" t="n">
        <v>12911.2</v>
      </c>
      <c r="U15" t="n">
        <v>0.5600000000000001</v>
      </c>
      <c r="V15" t="n">
        <v>0.78</v>
      </c>
      <c r="W15" t="n">
        <v>0.21</v>
      </c>
      <c r="X15" t="n">
        <v>0.78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2.5983</v>
      </c>
      <c r="E16" t="n">
        <v>38.49</v>
      </c>
      <c r="F16" t="n">
        <v>35.04</v>
      </c>
      <c r="G16" t="n">
        <v>87.59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478.5</v>
      </c>
      <c r="Q16" t="n">
        <v>444.55</v>
      </c>
      <c r="R16" t="n">
        <v>81.87</v>
      </c>
      <c r="S16" t="n">
        <v>48.21</v>
      </c>
      <c r="T16" t="n">
        <v>10820.39</v>
      </c>
      <c r="U16" t="n">
        <v>0.59</v>
      </c>
      <c r="V16" t="n">
        <v>0.78</v>
      </c>
      <c r="W16" t="n">
        <v>0.2</v>
      </c>
      <c r="X16" t="n">
        <v>0.65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2.602</v>
      </c>
      <c r="E17" t="n">
        <v>38.43</v>
      </c>
      <c r="F17" t="n">
        <v>35.02</v>
      </c>
      <c r="G17" t="n">
        <v>91.36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477.79</v>
      </c>
      <c r="Q17" t="n">
        <v>444.55</v>
      </c>
      <c r="R17" t="n">
        <v>81.31999999999999</v>
      </c>
      <c r="S17" t="n">
        <v>48.21</v>
      </c>
      <c r="T17" t="n">
        <v>10551.03</v>
      </c>
      <c r="U17" t="n">
        <v>0.59</v>
      </c>
      <c r="V17" t="n">
        <v>0.78</v>
      </c>
      <c r="W17" t="n">
        <v>0.2</v>
      </c>
      <c r="X17" t="n">
        <v>0.63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2.6051</v>
      </c>
      <c r="E18" t="n">
        <v>38.39</v>
      </c>
      <c r="F18" t="n">
        <v>35.01</v>
      </c>
      <c r="G18" t="n">
        <v>95.48999999999999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476.66</v>
      </c>
      <c r="Q18" t="n">
        <v>444.55</v>
      </c>
      <c r="R18" t="n">
        <v>81.14</v>
      </c>
      <c r="S18" t="n">
        <v>48.21</v>
      </c>
      <c r="T18" t="n">
        <v>10465.6</v>
      </c>
      <c r="U18" t="n">
        <v>0.59</v>
      </c>
      <c r="V18" t="n">
        <v>0.78</v>
      </c>
      <c r="W18" t="n">
        <v>0.2</v>
      </c>
      <c r="X18" t="n">
        <v>0.63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2.6167</v>
      </c>
      <c r="E19" t="n">
        <v>38.22</v>
      </c>
      <c r="F19" t="n">
        <v>34.92</v>
      </c>
      <c r="G19" t="n">
        <v>104.76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475.69</v>
      </c>
      <c r="Q19" t="n">
        <v>444.55</v>
      </c>
      <c r="R19" t="n">
        <v>77.98</v>
      </c>
      <c r="S19" t="n">
        <v>48.21</v>
      </c>
      <c r="T19" t="n">
        <v>8894.200000000001</v>
      </c>
      <c r="U19" t="n">
        <v>0.62</v>
      </c>
      <c r="V19" t="n">
        <v>0.78</v>
      </c>
      <c r="W19" t="n">
        <v>0.2</v>
      </c>
      <c r="X19" t="n">
        <v>0.53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2.6217</v>
      </c>
      <c r="E20" t="n">
        <v>38.14</v>
      </c>
      <c r="F20" t="n">
        <v>34.89</v>
      </c>
      <c r="G20" t="n">
        <v>110.17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475.05</v>
      </c>
      <c r="Q20" t="n">
        <v>444.55</v>
      </c>
      <c r="R20" t="n">
        <v>76.93000000000001</v>
      </c>
      <c r="S20" t="n">
        <v>48.21</v>
      </c>
      <c r="T20" t="n">
        <v>8374.540000000001</v>
      </c>
      <c r="U20" t="n">
        <v>0.63</v>
      </c>
      <c r="V20" t="n">
        <v>0.78</v>
      </c>
      <c r="W20" t="n">
        <v>0.19</v>
      </c>
      <c r="X20" t="n">
        <v>0.5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2.6297</v>
      </c>
      <c r="E21" t="n">
        <v>38.03</v>
      </c>
      <c r="F21" t="n">
        <v>34.81</v>
      </c>
      <c r="G21" t="n">
        <v>116.03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</v>
      </c>
      <c r="Q21" t="n">
        <v>444.55</v>
      </c>
      <c r="R21" t="n">
        <v>74.02</v>
      </c>
      <c r="S21" t="n">
        <v>48.21</v>
      </c>
      <c r="T21" t="n">
        <v>6925.25</v>
      </c>
      <c r="U21" t="n">
        <v>0.65</v>
      </c>
      <c r="V21" t="n">
        <v>0.78</v>
      </c>
      <c r="W21" t="n">
        <v>0.2</v>
      </c>
      <c r="X21" t="n">
        <v>0.42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2.6238</v>
      </c>
      <c r="E22" t="n">
        <v>38.11</v>
      </c>
      <c r="F22" t="n">
        <v>34.9</v>
      </c>
      <c r="G22" t="n">
        <v>116.32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473.78</v>
      </c>
      <c r="Q22" t="n">
        <v>444.55</v>
      </c>
      <c r="R22" t="n">
        <v>77.3</v>
      </c>
      <c r="S22" t="n">
        <v>48.21</v>
      </c>
      <c r="T22" t="n">
        <v>8566.879999999999</v>
      </c>
      <c r="U22" t="n">
        <v>0.62</v>
      </c>
      <c r="V22" t="n">
        <v>0.78</v>
      </c>
      <c r="W22" t="n">
        <v>0.19</v>
      </c>
      <c r="X22" t="n">
        <v>0.51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2.6298</v>
      </c>
      <c r="E23" t="n">
        <v>38.03</v>
      </c>
      <c r="F23" t="n">
        <v>34.85</v>
      </c>
      <c r="G23" t="n">
        <v>123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473.49</v>
      </c>
      <c r="Q23" t="n">
        <v>444.55</v>
      </c>
      <c r="R23" t="n">
        <v>75.69</v>
      </c>
      <c r="S23" t="n">
        <v>48.21</v>
      </c>
      <c r="T23" t="n">
        <v>7766.44</v>
      </c>
      <c r="U23" t="n">
        <v>0.64</v>
      </c>
      <c r="V23" t="n">
        <v>0.78</v>
      </c>
      <c r="W23" t="n">
        <v>0.19</v>
      </c>
      <c r="X23" t="n">
        <v>0.46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2.6349</v>
      </c>
      <c r="E24" t="n">
        <v>37.95</v>
      </c>
      <c r="F24" t="n">
        <v>34.81</v>
      </c>
      <c r="G24" t="n">
        <v>130.55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472.06</v>
      </c>
      <c r="Q24" t="n">
        <v>444.55</v>
      </c>
      <c r="R24" t="n">
        <v>74.51000000000001</v>
      </c>
      <c r="S24" t="n">
        <v>48.21</v>
      </c>
      <c r="T24" t="n">
        <v>7179.42</v>
      </c>
      <c r="U24" t="n">
        <v>0.65</v>
      </c>
      <c r="V24" t="n">
        <v>0.78</v>
      </c>
      <c r="W24" t="n">
        <v>0.19</v>
      </c>
      <c r="X24" t="n">
        <v>0.43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2.6347</v>
      </c>
      <c r="E25" t="n">
        <v>37.95</v>
      </c>
      <c r="F25" t="n">
        <v>34.82</v>
      </c>
      <c r="G25" t="n">
        <v>130.56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471.1</v>
      </c>
      <c r="Q25" t="n">
        <v>444.55</v>
      </c>
      <c r="R25" t="n">
        <v>74.65000000000001</v>
      </c>
      <c r="S25" t="n">
        <v>48.21</v>
      </c>
      <c r="T25" t="n">
        <v>7249.65</v>
      </c>
      <c r="U25" t="n">
        <v>0.65</v>
      </c>
      <c r="V25" t="n">
        <v>0.78</v>
      </c>
      <c r="W25" t="n">
        <v>0.19</v>
      </c>
      <c r="X25" t="n">
        <v>0.43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2.6393</v>
      </c>
      <c r="E26" t="n">
        <v>37.89</v>
      </c>
      <c r="F26" t="n">
        <v>34.79</v>
      </c>
      <c r="G26" t="n">
        <v>139.16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471.26</v>
      </c>
      <c r="Q26" t="n">
        <v>444.55</v>
      </c>
      <c r="R26" t="n">
        <v>73.69</v>
      </c>
      <c r="S26" t="n">
        <v>48.21</v>
      </c>
      <c r="T26" t="n">
        <v>6774.24</v>
      </c>
      <c r="U26" t="n">
        <v>0.65</v>
      </c>
      <c r="V26" t="n">
        <v>0.78</v>
      </c>
      <c r="W26" t="n">
        <v>0.19</v>
      </c>
      <c r="X26" t="n">
        <v>0.4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2.6446</v>
      </c>
      <c r="E27" t="n">
        <v>37.81</v>
      </c>
      <c r="F27" t="n">
        <v>34.75</v>
      </c>
      <c r="G27" t="n">
        <v>148.94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470.06</v>
      </c>
      <c r="Q27" t="n">
        <v>444.55</v>
      </c>
      <c r="R27" t="n">
        <v>72.48</v>
      </c>
      <c r="S27" t="n">
        <v>48.21</v>
      </c>
      <c r="T27" t="n">
        <v>6172.6</v>
      </c>
      <c r="U27" t="n">
        <v>0.67</v>
      </c>
      <c r="V27" t="n">
        <v>0.78</v>
      </c>
      <c r="W27" t="n">
        <v>0.19</v>
      </c>
      <c r="X27" t="n">
        <v>0.36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2.6468</v>
      </c>
      <c r="E28" t="n">
        <v>37.78</v>
      </c>
      <c r="F28" t="n">
        <v>34.72</v>
      </c>
      <c r="G28" t="n">
        <v>148.8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470.8</v>
      </c>
      <c r="Q28" t="n">
        <v>444.55</v>
      </c>
      <c r="R28" t="n">
        <v>71.63</v>
      </c>
      <c r="S28" t="n">
        <v>48.21</v>
      </c>
      <c r="T28" t="n">
        <v>5751.11</v>
      </c>
      <c r="U28" t="n">
        <v>0.67</v>
      </c>
      <c r="V28" t="n">
        <v>0.78</v>
      </c>
      <c r="W28" t="n">
        <v>0.18</v>
      </c>
      <c r="X28" t="n">
        <v>0.33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2.6489</v>
      </c>
      <c r="E29" t="n">
        <v>37.75</v>
      </c>
      <c r="F29" t="n">
        <v>34.73</v>
      </c>
      <c r="G29" t="n">
        <v>160.29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468.46</v>
      </c>
      <c r="Q29" t="n">
        <v>444.55</v>
      </c>
      <c r="R29" t="n">
        <v>71.79000000000001</v>
      </c>
      <c r="S29" t="n">
        <v>48.21</v>
      </c>
      <c r="T29" t="n">
        <v>5836.38</v>
      </c>
      <c r="U29" t="n">
        <v>0.67</v>
      </c>
      <c r="V29" t="n">
        <v>0.78</v>
      </c>
      <c r="W29" t="n">
        <v>0.18</v>
      </c>
      <c r="X29" t="n">
        <v>0.34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2.649</v>
      </c>
      <c r="E30" t="n">
        <v>37.75</v>
      </c>
      <c r="F30" t="n">
        <v>34.73</v>
      </c>
      <c r="G30" t="n">
        <v>160.28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469.76</v>
      </c>
      <c r="Q30" t="n">
        <v>444.55</v>
      </c>
      <c r="R30" t="n">
        <v>71.76000000000001</v>
      </c>
      <c r="S30" t="n">
        <v>48.21</v>
      </c>
      <c r="T30" t="n">
        <v>5819.37</v>
      </c>
      <c r="U30" t="n">
        <v>0.67</v>
      </c>
      <c r="V30" t="n">
        <v>0.78</v>
      </c>
      <c r="W30" t="n">
        <v>0.18</v>
      </c>
      <c r="X30" t="n">
        <v>0.34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2.648</v>
      </c>
      <c r="E31" t="n">
        <v>37.76</v>
      </c>
      <c r="F31" t="n">
        <v>34.74</v>
      </c>
      <c r="G31" t="n">
        <v>160.35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469.54</v>
      </c>
      <c r="Q31" t="n">
        <v>444.55</v>
      </c>
      <c r="R31" t="n">
        <v>72.20999999999999</v>
      </c>
      <c r="S31" t="n">
        <v>48.21</v>
      </c>
      <c r="T31" t="n">
        <v>6045.57</v>
      </c>
      <c r="U31" t="n">
        <v>0.67</v>
      </c>
      <c r="V31" t="n">
        <v>0.78</v>
      </c>
      <c r="W31" t="n">
        <v>0.19</v>
      </c>
      <c r="X31" t="n">
        <v>0.35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2.6537</v>
      </c>
      <c r="E32" t="n">
        <v>37.68</v>
      </c>
      <c r="F32" t="n">
        <v>34.7</v>
      </c>
      <c r="G32" t="n">
        <v>173.5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468.19</v>
      </c>
      <c r="Q32" t="n">
        <v>444.55</v>
      </c>
      <c r="R32" t="n">
        <v>70.84999999999999</v>
      </c>
      <c r="S32" t="n">
        <v>48.21</v>
      </c>
      <c r="T32" t="n">
        <v>5368.04</v>
      </c>
      <c r="U32" t="n">
        <v>0.68</v>
      </c>
      <c r="V32" t="n">
        <v>0.79</v>
      </c>
      <c r="W32" t="n">
        <v>0.18</v>
      </c>
      <c r="X32" t="n">
        <v>0.31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469.76</v>
      </c>
      <c r="Q33" t="n">
        <v>444.55</v>
      </c>
      <c r="R33" t="n">
        <v>70.79000000000001</v>
      </c>
      <c r="S33" t="n">
        <v>48.21</v>
      </c>
      <c r="T33" t="n">
        <v>5337.58</v>
      </c>
      <c r="U33" t="n">
        <v>0.68</v>
      </c>
      <c r="V33" t="n">
        <v>0.79</v>
      </c>
      <c r="W33" t="n">
        <v>0.18</v>
      </c>
      <c r="X33" t="n">
        <v>0.31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2.6561</v>
      </c>
      <c r="E34" t="n">
        <v>37.65</v>
      </c>
      <c r="F34" t="n">
        <v>34.67</v>
      </c>
      <c r="G34" t="n">
        <v>173.33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467.88</v>
      </c>
      <c r="Q34" t="n">
        <v>444.55</v>
      </c>
      <c r="R34" t="n">
        <v>69.47</v>
      </c>
      <c r="S34" t="n">
        <v>48.21</v>
      </c>
      <c r="T34" t="n">
        <v>4678.27</v>
      </c>
      <c r="U34" t="n">
        <v>0.6899999999999999</v>
      </c>
      <c r="V34" t="n">
        <v>0.79</v>
      </c>
      <c r="W34" t="n">
        <v>0.19</v>
      </c>
      <c r="X34" t="n">
        <v>0.28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2.6578</v>
      </c>
      <c r="E35" t="n">
        <v>37.62</v>
      </c>
      <c r="F35" t="n">
        <v>34.68</v>
      </c>
      <c r="G35" t="n">
        <v>189.17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467.01</v>
      </c>
      <c r="Q35" t="n">
        <v>444.55</v>
      </c>
      <c r="R35" t="n">
        <v>70.19</v>
      </c>
      <c r="S35" t="n">
        <v>48.21</v>
      </c>
      <c r="T35" t="n">
        <v>5046.12</v>
      </c>
      <c r="U35" t="n">
        <v>0.6899999999999999</v>
      </c>
      <c r="V35" t="n">
        <v>0.79</v>
      </c>
      <c r="W35" t="n">
        <v>0.18</v>
      </c>
      <c r="X35" t="n">
        <v>0.29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468.35</v>
      </c>
      <c r="Q36" t="n">
        <v>444.55</v>
      </c>
      <c r="R36" t="n">
        <v>69.88</v>
      </c>
      <c r="S36" t="n">
        <v>48.21</v>
      </c>
      <c r="T36" t="n">
        <v>4889.59</v>
      </c>
      <c r="U36" t="n">
        <v>0.6899999999999999</v>
      </c>
      <c r="V36" t="n">
        <v>0.79</v>
      </c>
      <c r="W36" t="n">
        <v>0.18</v>
      </c>
      <c r="X36" t="n">
        <v>0.28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2.6579</v>
      </c>
      <c r="E37" t="n">
        <v>37.62</v>
      </c>
      <c r="F37" t="n">
        <v>34.68</v>
      </c>
      <c r="G37" t="n">
        <v>189.16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468.45</v>
      </c>
      <c r="Q37" t="n">
        <v>444.55</v>
      </c>
      <c r="R37" t="n">
        <v>70.17</v>
      </c>
      <c r="S37" t="n">
        <v>48.21</v>
      </c>
      <c r="T37" t="n">
        <v>5034.82</v>
      </c>
      <c r="U37" t="n">
        <v>0.6899999999999999</v>
      </c>
      <c r="V37" t="n">
        <v>0.79</v>
      </c>
      <c r="W37" t="n">
        <v>0.18</v>
      </c>
      <c r="X37" t="n">
        <v>0.29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2.6577</v>
      </c>
      <c r="E38" t="n">
        <v>37.63</v>
      </c>
      <c r="F38" t="n">
        <v>34.68</v>
      </c>
      <c r="G38" t="n">
        <v>189.17</v>
      </c>
      <c r="H38" t="n">
        <v>2.58</v>
      </c>
      <c r="I38" t="n">
        <v>11</v>
      </c>
      <c r="J38" t="n">
        <v>255</v>
      </c>
      <c r="K38" t="n">
        <v>54.38</v>
      </c>
      <c r="L38" t="n">
        <v>37</v>
      </c>
      <c r="M38" t="n">
        <v>9</v>
      </c>
      <c r="N38" t="n">
        <v>63.62</v>
      </c>
      <c r="O38" t="n">
        <v>31683.59</v>
      </c>
      <c r="P38" t="n">
        <v>466.98</v>
      </c>
      <c r="Q38" t="n">
        <v>444.56</v>
      </c>
      <c r="R38" t="n">
        <v>70.23</v>
      </c>
      <c r="S38" t="n">
        <v>48.21</v>
      </c>
      <c r="T38" t="n">
        <v>5065.83</v>
      </c>
      <c r="U38" t="n">
        <v>0.6899999999999999</v>
      </c>
      <c r="V38" t="n">
        <v>0.79</v>
      </c>
      <c r="W38" t="n">
        <v>0.18</v>
      </c>
      <c r="X38" t="n">
        <v>0.29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2.6635</v>
      </c>
      <c r="E39" t="n">
        <v>37.54</v>
      </c>
      <c r="F39" t="n">
        <v>34.64</v>
      </c>
      <c r="G39" t="n">
        <v>207.83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467.46</v>
      </c>
      <c r="Q39" t="n">
        <v>444.55</v>
      </c>
      <c r="R39" t="n">
        <v>68.76000000000001</v>
      </c>
      <c r="S39" t="n">
        <v>48.21</v>
      </c>
      <c r="T39" t="n">
        <v>4334</v>
      </c>
      <c r="U39" t="n">
        <v>0.7</v>
      </c>
      <c r="V39" t="n">
        <v>0.79</v>
      </c>
      <c r="W39" t="n">
        <v>0.18</v>
      </c>
      <c r="X39" t="n">
        <v>0.25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2.6645</v>
      </c>
      <c r="E40" t="n">
        <v>37.53</v>
      </c>
      <c r="F40" t="n">
        <v>34.62</v>
      </c>
      <c r="G40" t="n">
        <v>207.75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468.12</v>
      </c>
      <c r="Q40" t="n">
        <v>444.55</v>
      </c>
      <c r="R40" t="n">
        <v>68.2</v>
      </c>
      <c r="S40" t="n">
        <v>48.21</v>
      </c>
      <c r="T40" t="n">
        <v>4057.05</v>
      </c>
      <c r="U40" t="n">
        <v>0.71</v>
      </c>
      <c r="V40" t="n">
        <v>0.79</v>
      </c>
      <c r="W40" t="n">
        <v>0.18</v>
      </c>
      <c r="X40" t="n">
        <v>0.24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2.6661</v>
      </c>
      <c r="E41" t="n">
        <v>37.51</v>
      </c>
      <c r="F41" t="n">
        <v>34.6</v>
      </c>
      <c r="G41" t="n">
        <v>207.61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467.27</v>
      </c>
      <c r="Q41" t="n">
        <v>444.55</v>
      </c>
      <c r="R41" t="n">
        <v>67.69</v>
      </c>
      <c r="S41" t="n">
        <v>48.21</v>
      </c>
      <c r="T41" t="n">
        <v>3800.01</v>
      </c>
      <c r="U41" t="n">
        <v>0.71</v>
      </c>
      <c r="V41" t="n">
        <v>0.79</v>
      </c>
      <c r="W41" t="n">
        <v>0.17</v>
      </c>
      <c r="X41" t="n">
        <v>0.22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2.0654</v>
      </c>
      <c r="E42" t="n">
        <v>48.42</v>
      </c>
      <c r="F42" t="n">
        <v>41.72</v>
      </c>
      <c r="G42" t="n">
        <v>9.93</v>
      </c>
      <c r="H42" t="n">
        <v>0.2</v>
      </c>
      <c r="I42" t="n">
        <v>252</v>
      </c>
      <c r="J42" t="n">
        <v>89.87</v>
      </c>
      <c r="K42" t="n">
        <v>37.55</v>
      </c>
      <c r="L42" t="n">
        <v>1</v>
      </c>
      <c r="M42" t="n">
        <v>250</v>
      </c>
      <c r="N42" t="n">
        <v>11.32</v>
      </c>
      <c r="O42" t="n">
        <v>11317.98</v>
      </c>
      <c r="P42" t="n">
        <v>348.07</v>
      </c>
      <c r="Q42" t="n">
        <v>444.57</v>
      </c>
      <c r="R42" t="n">
        <v>300.3</v>
      </c>
      <c r="S42" t="n">
        <v>48.21</v>
      </c>
      <c r="T42" t="n">
        <v>118894.17</v>
      </c>
      <c r="U42" t="n">
        <v>0.16</v>
      </c>
      <c r="V42" t="n">
        <v>0.65</v>
      </c>
      <c r="W42" t="n">
        <v>0.5600000000000001</v>
      </c>
      <c r="X42" t="n">
        <v>7.33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2.3992</v>
      </c>
      <c r="E43" t="n">
        <v>41.68</v>
      </c>
      <c r="F43" t="n">
        <v>37.61</v>
      </c>
      <c r="G43" t="n">
        <v>19.97</v>
      </c>
      <c r="H43" t="n">
        <v>0.39</v>
      </c>
      <c r="I43" t="n">
        <v>113</v>
      </c>
      <c r="J43" t="n">
        <v>91.09999999999999</v>
      </c>
      <c r="K43" t="n">
        <v>37.55</v>
      </c>
      <c r="L43" t="n">
        <v>2</v>
      </c>
      <c r="M43" t="n">
        <v>111</v>
      </c>
      <c r="N43" t="n">
        <v>11.54</v>
      </c>
      <c r="O43" t="n">
        <v>11468.97</v>
      </c>
      <c r="P43" t="n">
        <v>310.21</v>
      </c>
      <c r="Q43" t="n">
        <v>444.58</v>
      </c>
      <c r="R43" t="n">
        <v>165.64</v>
      </c>
      <c r="S43" t="n">
        <v>48.21</v>
      </c>
      <c r="T43" t="n">
        <v>52259.43</v>
      </c>
      <c r="U43" t="n">
        <v>0.29</v>
      </c>
      <c r="V43" t="n">
        <v>0.72</v>
      </c>
      <c r="W43" t="n">
        <v>0.34</v>
      </c>
      <c r="X43" t="n">
        <v>3.22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2.5182</v>
      </c>
      <c r="E44" t="n">
        <v>39.71</v>
      </c>
      <c r="F44" t="n">
        <v>36.41</v>
      </c>
      <c r="G44" t="n">
        <v>30.34</v>
      </c>
      <c r="H44" t="n">
        <v>0.57</v>
      </c>
      <c r="I44" t="n">
        <v>72</v>
      </c>
      <c r="J44" t="n">
        <v>92.31999999999999</v>
      </c>
      <c r="K44" t="n">
        <v>37.55</v>
      </c>
      <c r="L44" t="n">
        <v>3</v>
      </c>
      <c r="M44" t="n">
        <v>70</v>
      </c>
      <c r="N44" t="n">
        <v>11.77</v>
      </c>
      <c r="O44" t="n">
        <v>11620.34</v>
      </c>
      <c r="P44" t="n">
        <v>297.06</v>
      </c>
      <c r="Q44" t="n">
        <v>444.56</v>
      </c>
      <c r="R44" t="n">
        <v>126.41</v>
      </c>
      <c r="S44" t="n">
        <v>48.21</v>
      </c>
      <c r="T44" t="n">
        <v>32850.52</v>
      </c>
      <c r="U44" t="n">
        <v>0.38</v>
      </c>
      <c r="V44" t="n">
        <v>0.75</v>
      </c>
      <c r="W44" t="n">
        <v>0.28</v>
      </c>
      <c r="X44" t="n">
        <v>2.02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2.5947</v>
      </c>
      <c r="E45" t="n">
        <v>38.54</v>
      </c>
      <c r="F45" t="n">
        <v>35.6</v>
      </c>
      <c r="G45" t="n">
        <v>40.3</v>
      </c>
      <c r="H45" t="n">
        <v>0.75</v>
      </c>
      <c r="I45" t="n">
        <v>53</v>
      </c>
      <c r="J45" t="n">
        <v>93.55</v>
      </c>
      <c r="K45" t="n">
        <v>37.55</v>
      </c>
      <c r="L45" t="n">
        <v>4</v>
      </c>
      <c r="M45" t="n">
        <v>51</v>
      </c>
      <c r="N45" t="n">
        <v>12</v>
      </c>
      <c r="O45" t="n">
        <v>11772.07</v>
      </c>
      <c r="P45" t="n">
        <v>287.5</v>
      </c>
      <c r="Q45" t="n">
        <v>444.55</v>
      </c>
      <c r="R45" t="n">
        <v>99.2</v>
      </c>
      <c r="S45" t="n">
        <v>48.21</v>
      </c>
      <c r="T45" t="n">
        <v>19340.92</v>
      </c>
      <c r="U45" t="n">
        <v>0.49</v>
      </c>
      <c r="V45" t="n">
        <v>0.77</v>
      </c>
      <c r="W45" t="n">
        <v>0.25</v>
      </c>
      <c r="X45" t="n">
        <v>1.21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2.6113</v>
      </c>
      <c r="E46" t="n">
        <v>38.3</v>
      </c>
      <c r="F46" t="n">
        <v>35.56</v>
      </c>
      <c r="G46" t="n">
        <v>50.8</v>
      </c>
      <c r="H46" t="n">
        <v>0.93</v>
      </c>
      <c r="I46" t="n">
        <v>42</v>
      </c>
      <c r="J46" t="n">
        <v>94.79000000000001</v>
      </c>
      <c r="K46" t="n">
        <v>37.55</v>
      </c>
      <c r="L46" t="n">
        <v>5</v>
      </c>
      <c r="M46" t="n">
        <v>40</v>
      </c>
      <c r="N46" t="n">
        <v>12.23</v>
      </c>
      <c r="O46" t="n">
        <v>11924.18</v>
      </c>
      <c r="P46" t="n">
        <v>284.23</v>
      </c>
      <c r="Q46" t="n">
        <v>444.55</v>
      </c>
      <c r="R46" t="n">
        <v>98.93000000000001</v>
      </c>
      <c r="S46" t="n">
        <v>48.21</v>
      </c>
      <c r="T46" t="n">
        <v>19260.61</v>
      </c>
      <c r="U46" t="n">
        <v>0.49</v>
      </c>
      <c r="V46" t="n">
        <v>0.77</v>
      </c>
      <c r="W46" t="n">
        <v>0.23</v>
      </c>
      <c r="X46" t="n">
        <v>1.17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2.6357</v>
      </c>
      <c r="E47" t="n">
        <v>37.94</v>
      </c>
      <c r="F47" t="n">
        <v>35.34</v>
      </c>
      <c r="G47" t="n">
        <v>60.58</v>
      </c>
      <c r="H47" t="n">
        <v>1.1</v>
      </c>
      <c r="I47" t="n">
        <v>35</v>
      </c>
      <c r="J47" t="n">
        <v>96.02</v>
      </c>
      <c r="K47" t="n">
        <v>37.55</v>
      </c>
      <c r="L47" t="n">
        <v>6</v>
      </c>
      <c r="M47" t="n">
        <v>33</v>
      </c>
      <c r="N47" t="n">
        <v>12.47</v>
      </c>
      <c r="O47" t="n">
        <v>12076.67</v>
      </c>
      <c r="P47" t="n">
        <v>278.91</v>
      </c>
      <c r="Q47" t="n">
        <v>444.55</v>
      </c>
      <c r="R47" t="n">
        <v>91.53</v>
      </c>
      <c r="S47" t="n">
        <v>48.21</v>
      </c>
      <c r="T47" t="n">
        <v>15594.66</v>
      </c>
      <c r="U47" t="n">
        <v>0.53</v>
      </c>
      <c r="V47" t="n">
        <v>0.77</v>
      </c>
      <c r="W47" t="n">
        <v>0.22</v>
      </c>
      <c r="X47" t="n">
        <v>0.95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2.6519</v>
      </c>
      <c r="E48" t="n">
        <v>37.71</v>
      </c>
      <c r="F48" t="n">
        <v>35.2</v>
      </c>
      <c r="G48" t="n">
        <v>70.40000000000001</v>
      </c>
      <c r="H48" t="n">
        <v>1.27</v>
      </c>
      <c r="I48" t="n">
        <v>30</v>
      </c>
      <c r="J48" t="n">
        <v>97.26000000000001</v>
      </c>
      <c r="K48" t="n">
        <v>37.55</v>
      </c>
      <c r="L48" t="n">
        <v>7</v>
      </c>
      <c r="M48" t="n">
        <v>28</v>
      </c>
      <c r="N48" t="n">
        <v>12.71</v>
      </c>
      <c r="O48" t="n">
        <v>12229.54</v>
      </c>
      <c r="P48" t="n">
        <v>274.57</v>
      </c>
      <c r="Q48" t="n">
        <v>444.56</v>
      </c>
      <c r="R48" t="n">
        <v>87.11</v>
      </c>
      <c r="S48" t="n">
        <v>48.21</v>
      </c>
      <c r="T48" t="n">
        <v>13412.47</v>
      </c>
      <c r="U48" t="n">
        <v>0.55</v>
      </c>
      <c r="V48" t="n">
        <v>0.77</v>
      </c>
      <c r="W48" t="n">
        <v>0.21</v>
      </c>
      <c r="X48" t="n">
        <v>0.8100000000000001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2.6618</v>
      </c>
      <c r="E49" t="n">
        <v>37.57</v>
      </c>
      <c r="F49" t="n">
        <v>35.14</v>
      </c>
      <c r="G49" t="n">
        <v>81.09</v>
      </c>
      <c r="H49" t="n">
        <v>1.43</v>
      </c>
      <c r="I49" t="n">
        <v>26</v>
      </c>
      <c r="J49" t="n">
        <v>98.5</v>
      </c>
      <c r="K49" t="n">
        <v>37.55</v>
      </c>
      <c r="L49" t="n">
        <v>8</v>
      </c>
      <c r="M49" t="n">
        <v>24</v>
      </c>
      <c r="N49" t="n">
        <v>12.95</v>
      </c>
      <c r="O49" t="n">
        <v>12382.79</v>
      </c>
      <c r="P49" t="n">
        <v>270.41</v>
      </c>
      <c r="Q49" t="n">
        <v>444.55</v>
      </c>
      <c r="R49" t="n">
        <v>85.28</v>
      </c>
      <c r="S49" t="n">
        <v>48.21</v>
      </c>
      <c r="T49" t="n">
        <v>12513.64</v>
      </c>
      <c r="U49" t="n">
        <v>0.57</v>
      </c>
      <c r="V49" t="n">
        <v>0.78</v>
      </c>
      <c r="W49" t="n">
        <v>0.2</v>
      </c>
      <c r="X49" t="n">
        <v>0.75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2.674</v>
      </c>
      <c r="E50" t="n">
        <v>37.4</v>
      </c>
      <c r="F50" t="n">
        <v>35.02</v>
      </c>
      <c r="G50" t="n">
        <v>91.36</v>
      </c>
      <c r="H50" t="n">
        <v>1.59</v>
      </c>
      <c r="I50" t="n">
        <v>23</v>
      </c>
      <c r="J50" t="n">
        <v>99.75</v>
      </c>
      <c r="K50" t="n">
        <v>37.55</v>
      </c>
      <c r="L50" t="n">
        <v>9</v>
      </c>
      <c r="M50" t="n">
        <v>21</v>
      </c>
      <c r="N50" t="n">
        <v>13.2</v>
      </c>
      <c r="O50" t="n">
        <v>12536.43</v>
      </c>
      <c r="P50" t="n">
        <v>265.89</v>
      </c>
      <c r="Q50" t="n">
        <v>444.55</v>
      </c>
      <c r="R50" t="n">
        <v>81.34999999999999</v>
      </c>
      <c r="S50" t="n">
        <v>48.21</v>
      </c>
      <c r="T50" t="n">
        <v>10564.61</v>
      </c>
      <c r="U50" t="n">
        <v>0.59</v>
      </c>
      <c r="V50" t="n">
        <v>0.78</v>
      </c>
      <c r="W50" t="n">
        <v>0.2</v>
      </c>
      <c r="X50" t="n">
        <v>0.64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2.6857</v>
      </c>
      <c r="E51" t="n">
        <v>37.23</v>
      </c>
      <c r="F51" t="n">
        <v>34.92</v>
      </c>
      <c r="G51" t="n">
        <v>104.75</v>
      </c>
      <c r="H51" t="n">
        <v>1.74</v>
      </c>
      <c r="I51" t="n">
        <v>20</v>
      </c>
      <c r="J51" t="n">
        <v>101</v>
      </c>
      <c r="K51" t="n">
        <v>37.55</v>
      </c>
      <c r="L51" t="n">
        <v>10</v>
      </c>
      <c r="M51" t="n">
        <v>18</v>
      </c>
      <c r="N51" t="n">
        <v>13.45</v>
      </c>
      <c r="O51" t="n">
        <v>12690.46</v>
      </c>
      <c r="P51" t="n">
        <v>262.68</v>
      </c>
      <c r="Q51" t="n">
        <v>444.55</v>
      </c>
      <c r="R51" t="n">
        <v>77.87</v>
      </c>
      <c r="S51" t="n">
        <v>48.21</v>
      </c>
      <c r="T51" t="n">
        <v>8839.33</v>
      </c>
      <c r="U51" t="n">
        <v>0.62</v>
      </c>
      <c r="V51" t="n">
        <v>0.78</v>
      </c>
      <c r="W51" t="n">
        <v>0.19</v>
      </c>
      <c r="X51" t="n">
        <v>0.53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2.6991</v>
      </c>
      <c r="E52" t="n">
        <v>37.05</v>
      </c>
      <c r="F52" t="n">
        <v>34.77</v>
      </c>
      <c r="G52" t="n">
        <v>115.9</v>
      </c>
      <c r="H52" t="n">
        <v>1.89</v>
      </c>
      <c r="I52" t="n">
        <v>18</v>
      </c>
      <c r="J52" t="n">
        <v>102.25</v>
      </c>
      <c r="K52" t="n">
        <v>37.55</v>
      </c>
      <c r="L52" t="n">
        <v>11</v>
      </c>
      <c r="M52" t="n">
        <v>16</v>
      </c>
      <c r="N52" t="n">
        <v>13.7</v>
      </c>
      <c r="O52" t="n">
        <v>12844.88</v>
      </c>
      <c r="P52" t="n">
        <v>256.76</v>
      </c>
      <c r="Q52" t="n">
        <v>444.55</v>
      </c>
      <c r="R52" t="n">
        <v>73.08</v>
      </c>
      <c r="S52" t="n">
        <v>48.21</v>
      </c>
      <c r="T52" t="n">
        <v>6456.46</v>
      </c>
      <c r="U52" t="n">
        <v>0.66</v>
      </c>
      <c r="V52" t="n">
        <v>0.78</v>
      </c>
      <c r="W52" t="n">
        <v>0.18</v>
      </c>
      <c r="X52" t="n">
        <v>0.38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2.6933</v>
      </c>
      <c r="E53" t="n">
        <v>37.13</v>
      </c>
      <c r="F53" t="n">
        <v>34.87</v>
      </c>
      <c r="G53" t="n">
        <v>123.06</v>
      </c>
      <c r="H53" t="n">
        <v>2.04</v>
      </c>
      <c r="I53" t="n">
        <v>17</v>
      </c>
      <c r="J53" t="n">
        <v>103.51</v>
      </c>
      <c r="K53" t="n">
        <v>37.55</v>
      </c>
      <c r="L53" t="n">
        <v>12</v>
      </c>
      <c r="M53" t="n">
        <v>15</v>
      </c>
      <c r="N53" t="n">
        <v>13.95</v>
      </c>
      <c r="O53" t="n">
        <v>12999.7</v>
      </c>
      <c r="P53" t="n">
        <v>253.58</v>
      </c>
      <c r="Q53" t="n">
        <v>444.55</v>
      </c>
      <c r="R53" t="n">
        <v>76.42</v>
      </c>
      <c r="S53" t="n">
        <v>48.21</v>
      </c>
      <c r="T53" t="n">
        <v>8129.86</v>
      </c>
      <c r="U53" t="n">
        <v>0.63</v>
      </c>
      <c r="V53" t="n">
        <v>0.78</v>
      </c>
      <c r="W53" t="n">
        <v>0.19</v>
      </c>
      <c r="X53" t="n">
        <v>0.48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2.7026</v>
      </c>
      <c r="E54" t="n">
        <v>37</v>
      </c>
      <c r="F54" t="n">
        <v>34.78</v>
      </c>
      <c r="G54" t="n">
        <v>139.11</v>
      </c>
      <c r="H54" t="n">
        <v>2.18</v>
      </c>
      <c r="I54" t="n">
        <v>15</v>
      </c>
      <c r="J54" t="n">
        <v>104.76</v>
      </c>
      <c r="K54" t="n">
        <v>37.55</v>
      </c>
      <c r="L54" t="n">
        <v>13</v>
      </c>
      <c r="M54" t="n">
        <v>13</v>
      </c>
      <c r="N54" t="n">
        <v>14.21</v>
      </c>
      <c r="O54" t="n">
        <v>13154.91</v>
      </c>
      <c r="P54" t="n">
        <v>250.64</v>
      </c>
      <c r="Q54" t="n">
        <v>444.55</v>
      </c>
      <c r="R54" t="n">
        <v>73.43000000000001</v>
      </c>
      <c r="S54" t="n">
        <v>48.21</v>
      </c>
      <c r="T54" t="n">
        <v>6643.32</v>
      </c>
      <c r="U54" t="n">
        <v>0.66</v>
      </c>
      <c r="V54" t="n">
        <v>0.78</v>
      </c>
      <c r="W54" t="n">
        <v>0.19</v>
      </c>
      <c r="X54" t="n">
        <v>0.39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2.7116</v>
      </c>
      <c r="E55" t="n">
        <v>36.88</v>
      </c>
      <c r="F55" t="n">
        <v>34.67</v>
      </c>
      <c r="G55" t="n">
        <v>148.61</v>
      </c>
      <c r="H55" t="n">
        <v>2.33</v>
      </c>
      <c r="I55" t="n">
        <v>14</v>
      </c>
      <c r="J55" t="n">
        <v>106.03</v>
      </c>
      <c r="K55" t="n">
        <v>37.55</v>
      </c>
      <c r="L55" t="n">
        <v>14</v>
      </c>
      <c r="M55" t="n">
        <v>11</v>
      </c>
      <c r="N55" t="n">
        <v>14.47</v>
      </c>
      <c r="O55" t="n">
        <v>13310.53</v>
      </c>
      <c r="P55" t="n">
        <v>246.05</v>
      </c>
      <c r="Q55" t="n">
        <v>444.55</v>
      </c>
      <c r="R55" t="n">
        <v>69.92</v>
      </c>
      <c r="S55" t="n">
        <v>48.21</v>
      </c>
      <c r="T55" t="n">
        <v>4895.26</v>
      </c>
      <c r="U55" t="n">
        <v>0.6899999999999999</v>
      </c>
      <c r="V55" t="n">
        <v>0.79</v>
      </c>
      <c r="W55" t="n">
        <v>0.18</v>
      </c>
      <c r="X55" t="n">
        <v>0.29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2.7093</v>
      </c>
      <c r="E56" t="n">
        <v>36.91</v>
      </c>
      <c r="F56" t="n">
        <v>34.72</v>
      </c>
      <c r="G56" t="n">
        <v>160.26</v>
      </c>
      <c r="H56" t="n">
        <v>2.46</v>
      </c>
      <c r="I56" t="n">
        <v>13</v>
      </c>
      <c r="J56" t="n">
        <v>107.29</v>
      </c>
      <c r="K56" t="n">
        <v>37.55</v>
      </c>
      <c r="L56" t="n">
        <v>15</v>
      </c>
      <c r="M56" t="n">
        <v>7</v>
      </c>
      <c r="N56" t="n">
        <v>14.74</v>
      </c>
      <c r="O56" t="n">
        <v>13466.55</v>
      </c>
      <c r="P56" t="n">
        <v>242.67</v>
      </c>
      <c r="Q56" t="n">
        <v>444.55</v>
      </c>
      <c r="R56" t="n">
        <v>71.45999999999999</v>
      </c>
      <c r="S56" t="n">
        <v>48.21</v>
      </c>
      <c r="T56" t="n">
        <v>5670.09</v>
      </c>
      <c r="U56" t="n">
        <v>0.67</v>
      </c>
      <c r="V56" t="n">
        <v>0.78</v>
      </c>
      <c r="W56" t="n">
        <v>0.19</v>
      </c>
      <c r="X56" t="n">
        <v>0.34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2.7085</v>
      </c>
      <c r="E57" t="n">
        <v>36.92</v>
      </c>
      <c r="F57" t="n">
        <v>34.73</v>
      </c>
      <c r="G57" t="n">
        <v>160.31</v>
      </c>
      <c r="H57" t="n">
        <v>2.6</v>
      </c>
      <c r="I57" t="n">
        <v>13</v>
      </c>
      <c r="J57" t="n">
        <v>108.56</v>
      </c>
      <c r="K57" t="n">
        <v>37.55</v>
      </c>
      <c r="L57" t="n">
        <v>16</v>
      </c>
      <c r="M57" t="n">
        <v>2</v>
      </c>
      <c r="N57" t="n">
        <v>15.01</v>
      </c>
      <c r="O57" t="n">
        <v>13623.1</v>
      </c>
      <c r="P57" t="n">
        <v>243.63</v>
      </c>
      <c r="Q57" t="n">
        <v>444.55</v>
      </c>
      <c r="R57" t="n">
        <v>71.54000000000001</v>
      </c>
      <c r="S57" t="n">
        <v>48.21</v>
      </c>
      <c r="T57" t="n">
        <v>5708.63</v>
      </c>
      <c r="U57" t="n">
        <v>0.67</v>
      </c>
      <c r="V57" t="n">
        <v>0.78</v>
      </c>
      <c r="W57" t="n">
        <v>0.2</v>
      </c>
      <c r="X57" t="n">
        <v>0.35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2.7079</v>
      </c>
      <c r="E58" t="n">
        <v>36.93</v>
      </c>
      <c r="F58" t="n">
        <v>34.74</v>
      </c>
      <c r="G58" t="n">
        <v>160.36</v>
      </c>
      <c r="H58" t="n">
        <v>2.73</v>
      </c>
      <c r="I58" t="n">
        <v>13</v>
      </c>
      <c r="J58" t="n">
        <v>109.83</v>
      </c>
      <c r="K58" t="n">
        <v>37.55</v>
      </c>
      <c r="L58" t="n">
        <v>17</v>
      </c>
      <c r="M58" t="n">
        <v>1</v>
      </c>
      <c r="N58" t="n">
        <v>15.28</v>
      </c>
      <c r="O58" t="n">
        <v>13779.95</v>
      </c>
      <c r="P58" t="n">
        <v>244.53</v>
      </c>
      <c r="Q58" t="n">
        <v>444.55</v>
      </c>
      <c r="R58" t="n">
        <v>71.8</v>
      </c>
      <c r="S58" t="n">
        <v>48.21</v>
      </c>
      <c r="T58" t="n">
        <v>5841.48</v>
      </c>
      <c r="U58" t="n">
        <v>0.67</v>
      </c>
      <c r="V58" t="n">
        <v>0.78</v>
      </c>
      <c r="W58" t="n">
        <v>0.2</v>
      </c>
      <c r="X58" t="n">
        <v>0.36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2.7073</v>
      </c>
      <c r="E59" t="n">
        <v>36.94</v>
      </c>
      <c r="F59" t="n">
        <v>34.75</v>
      </c>
      <c r="G59" t="n">
        <v>160.39</v>
      </c>
      <c r="H59" t="n">
        <v>2.86</v>
      </c>
      <c r="I59" t="n">
        <v>13</v>
      </c>
      <c r="J59" t="n">
        <v>111.11</v>
      </c>
      <c r="K59" t="n">
        <v>37.55</v>
      </c>
      <c r="L59" t="n">
        <v>18</v>
      </c>
      <c r="M59" t="n">
        <v>0</v>
      </c>
      <c r="N59" t="n">
        <v>15.55</v>
      </c>
      <c r="O59" t="n">
        <v>13937.22</v>
      </c>
      <c r="P59" t="n">
        <v>246.44</v>
      </c>
      <c r="Q59" t="n">
        <v>444.55</v>
      </c>
      <c r="R59" t="n">
        <v>72.08</v>
      </c>
      <c r="S59" t="n">
        <v>48.21</v>
      </c>
      <c r="T59" t="n">
        <v>5978.71</v>
      </c>
      <c r="U59" t="n">
        <v>0.67</v>
      </c>
      <c r="V59" t="n">
        <v>0.78</v>
      </c>
      <c r="W59" t="n">
        <v>0.2</v>
      </c>
      <c r="X59" t="n">
        <v>0.36</v>
      </c>
      <c r="Y59" t="n">
        <v>0.5</v>
      </c>
      <c r="Z59" t="n">
        <v>10</v>
      </c>
    </row>
    <row r="60">
      <c r="A60" t="n">
        <v>0</v>
      </c>
      <c r="B60" t="n">
        <v>30</v>
      </c>
      <c r="C60" t="inlineStr">
        <is>
          <t xml:space="preserve">CONCLUIDO	</t>
        </is>
      </c>
      <c r="D60" t="n">
        <v>2.1975</v>
      </c>
      <c r="E60" t="n">
        <v>45.51</v>
      </c>
      <c r="F60" t="n">
        <v>40.43</v>
      </c>
      <c r="G60" t="n">
        <v>11.66</v>
      </c>
      <c r="H60" t="n">
        <v>0.24</v>
      </c>
      <c r="I60" t="n">
        <v>208</v>
      </c>
      <c r="J60" t="n">
        <v>71.52</v>
      </c>
      <c r="K60" t="n">
        <v>32.27</v>
      </c>
      <c r="L60" t="n">
        <v>1</v>
      </c>
      <c r="M60" t="n">
        <v>206</v>
      </c>
      <c r="N60" t="n">
        <v>8.25</v>
      </c>
      <c r="O60" t="n">
        <v>9054.6</v>
      </c>
      <c r="P60" t="n">
        <v>287.34</v>
      </c>
      <c r="Q60" t="n">
        <v>444.58</v>
      </c>
      <c r="R60" t="n">
        <v>257.53</v>
      </c>
      <c r="S60" t="n">
        <v>48.21</v>
      </c>
      <c r="T60" t="n">
        <v>97727.86</v>
      </c>
      <c r="U60" t="n">
        <v>0.19</v>
      </c>
      <c r="V60" t="n">
        <v>0.67</v>
      </c>
      <c r="W60" t="n">
        <v>0.5</v>
      </c>
      <c r="X60" t="n">
        <v>6.04</v>
      </c>
      <c r="Y60" t="n">
        <v>0.5</v>
      </c>
      <c r="Z60" t="n">
        <v>10</v>
      </c>
    </row>
    <row r="61">
      <c r="A61" t="n">
        <v>1</v>
      </c>
      <c r="B61" t="n">
        <v>30</v>
      </c>
      <c r="C61" t="inlineStr">
        <is>
          <t xml:space="preserve">CONCLUIDO	</t>
        </is>
      </c>
      <c r="D61" t="n">
        <v>2.4773</v>
      </c>
      <c r="E61" t="n">
        <v>40.37</v>
      </c>
      <c r="F61" t="n">
        <v>37.06</v>
      </c>
      <c r="G61" t="n">
        <v>23.66</v>
      </c>
      <c r="H61" t="n">
        <v>0.48</v>
      </c>
      <c r="I61" t="n">
        <v>94</v>
      </c>
      <c r="J61" t="n">
        <v>72.7</v>
      </c>
      <c r="K61" t="n">
        <v>32.27</v>
      </c>
      <c r="L61" t="n">
        <v>2</v>
      </c>
      <c r="M61" t="n">
        <v>92</v>
      </c>
      <c r="N61" t="n">
        <v>8.43</v>
      </c>
      <c r="O61" t="n">
        <v>9200.25</v>
      </c>
      <c r="P61" t="n">
        <v>259.13</v>
      </c>
      <c r="Q61" t="n">
        <v>444.56</v>
      </c>
      <c r="R61" t="n">
        <v>147.63</v>
      </c>
      <c r="S61" t="n">
        <v>48.21</v>
      </c>
      <c r="T61" t="n">
        <v>43349.86</v>
      </c>
      <c r="U61" t="n">
        <v>0.33</v>
      </c>
      <c r="V61" t="n">
        <v>0.74</v>
      </c>
      <c r="W61" t="n">
        <v>0.32</v>
      </c>
      <c r="X61" t="n">
        <v>2.67</v>
      </c>
      <c r="Y61" t="n">
        <v>0.5</v>
      </c>
      <c r="Z61" t="n">
        <v>10</v>
      </c>
    </row>
    <row r="62">
      <c r="A62" t="n">
        <v>2</v>
      </c>
      <c r="B62" t="n">
        <v>30</v>
      </c>
      <c r="C62" t="inlineStr">
        <is>
          <t xml:space="preserve">CONCLUIDO	</t>
        </is>
      </c>
      <c r="D62" t="n">
        <v>2.5725</v>
      </c>
      <c r="E62" t="n">
        <v>38.87</v>
      </c>
      <c r="F62" t="n">
        <v>36.08</v>
      </c>
      <c r="G62" t="n">
        <v>35.49</v>
      </c>
      <c r="H62" t="n">
        <v>0.71</v>
      </c>
      <c r="I62" t="n">
        <v>61</v>
      </c>
      <c r="J62" t="n">
        <v>73.88</v>
      </c>
      <c r="K62" t="n">
        <v>32.27</v>
      </c>
      <c r="L62" t="n">
        <v>3</v>
      </c>
      <c r="M62" t="n">
        <v>59</v>
      </c>
      <c r="N62" t="n">
        <v>8.609999999999999</v>
      </c>
      <c r="O62" t="n">
        <v>9346.23</v>
      </c>
      <c r="P62" t="n">
        <v>247.67</v>
      </c>
      <c r="Q62" t="n">
        <v>444.57</v>
      </c>
      <c r="R62" t="n">
        <v>115.78</v>
      </c>
      <c r="S62" t="n">
        <v>48.21</v>
      </c>
      <c r="T62" t="n">
        <v>27588.66</v>
      </c>
      <c r="U62" t="n">
        <v>0.42</v>
      </c>
      <c r="V62" t="n">
        <v>0.76</v>
      </c>
      <c r="W62" t="n">
        <v>0.26</v>
      </c>
      <c r="X62" t="n">
        <v>1.69</v>
      </c>
      <c r="Y62" t="n">
        <v>0.5</v>
      </c>
      <c r="Z62" t="n">
        <v>10</v>
      </c>
    </row>
    <row r="63">
      <c r="A63" t="n">
        <v>3</v>
      </c>
      <c r="B63" t="n">
        <v>30</v>
      </c>
      <c r="C63" t="inlineStr">
        <is>
          <t xml:space="preserve">CONCLUIDO	</t>
        </is>
      </c>
      <c r="D63" t="n">
        <v>2.6165</v>
      </c>
      <c r="E63" t="n">
        <v>38.22</v>
      </c>
      <c r="F63" t="n">
        <v>35.68</v>
      </c>
      <c r="G63" t="n">
        <v>47.57</v>
      </c>
      <c r="H63" t="n">
        <v>0.93</v>
      </c>
      <c r="I63" t="n">
        <v>45</v>
      </c>
      <c r="J63" t="n">
        <v>75.06999999999999</v>
      </c>
      <c r="K63" t="n">
        <v>32.27</v>
      </c>
      <c r="L63" t="n">
        <v>4</v>
      </c>
      <c r="M63" t="n">
        <v>43</v>
      </c>
      <c r="N63" t="n">
        <v>8.800000000000001</v>
      </c>
      <c r="O63" t="n">
        <v>9492.549999999999</v>
      </c>
      <c r="P63" t="n">
        <v>241.28</v>
      </c>
      <c r="Q63" t="n">
        <v>444.55</v>
      </c>
      <c r="R63" t="n">
        <v>102.6</v>
      </c>
      <c r="S63" t="n">
        <v>48.21</v>
      </c>
      <c r="T63" t="n">
        <v>21080.89</v>
      </c>
      <c r="U63" t="n">
        <v>0.47</v>
      </c>
      <c r="V63" t="n">
        <v>0.76</v>
      </c>
      <c r="W63" t="n">
        <v>0.24</v>
      </c>
      <c r="X63" t="n">
        <v>1.29</v>
      </c>
      <c r="Y63" t="n">
        <v>0.5</v>
      </c>
      <c r="Z63" t="n">
        <v>10</v>
      </c>
    </row>
    <row r="64">
      <c r="A64" t="n">
        <v>4</v>
      </c>
      <c r="B64" t="n">
        <v>30</v>
      </c>
      <c r="C64" t="inlineStr">
        <is>
          <t xml:space="preserve">CONCLUIDO	</t>
        </is>
      </c>
      <c r="D64" t="n">
        <v>2.6484</v>
      </c>
      <c r="E64" t="n">
        <v>37.76</v>
      </c>
      <c r="F64" t="n">
        <v>35.37</v>
      </c>
      <c r="G64" t="n">
        <v>60.64</v>
      </c>
      <c r="H64" t="n">
        <v>1.15</v>
      </c>
      <c r="I64" t="n">
        <v>35</v>
      </c>
      <c r="J64" t="n">
        <v>76.26000000000001</v>
      </c>
      <c r="K64" t="n">
        <v>32.27</v>
      </c>
      <c r="L64" t="n">
        <v>5</v>
      </c>
      <c r="M64" t="n">
        <v>33</v>
      </c>
      <c r="N64" t="n">
        <v>8.99</v>
      </c>
      <c r="O64" t="n">
        <v>9639.200000000001</v>
      </c>
      <c r="P64" t="n">
        <v>234.82</v>
      </c>
      <c r="Q64" t="n">
        <v>444.55</v>
      </c>
      <c r="R64" t="n">
        <v>92.73</v>
      </c>
      <c r="S64" t="n">
        <v>48.21</v>
      </c>
      <c r="T64" t="n">
        <v>16195.44</v>
      </c>
      <c r="U64" t="n">
        <v>0.52</v>
      </c>
      <c r="V64" t="n">
        <v>0.77</v>
      </c>
      <c r="W64" t="n">
        <v>0.22</v>
      </c>
      <c r="X64" t="n">
        <v>0.98</v>
      </c>
      <c r="Y64" t="n">
        <v>0.5</v>
      </c>
      <c r="Z64" t="n">
        <v>10</v>
      </c>
    </row>
    <row r="65">
      <c r="A65" t="n">
        <v>5</v>
      </c>
      <c r="B65" t="n">
        <v>30</v>
      </c>
      <c r="C65" t="inlineStr">
        <is>
          <t xml:space="preserve">CONCLUIDO	</t>
        </is>
      </c>
      <c r="D65" t="n">
        <v>2.6685</v>
      </c>
      <c r="E65" t="n">
        <v>37.47</v>
      </c>
      <c r="F65" t="n">
        <v>35.18</v>
      </c>
      <c r="G65" t="n">
        <v>72.79000000000001</v>
      </c>
      <c r="H65" t="n">
        <v>1.36</v>
      </c>
      <c r="I65" t="n">
        <v>29</v>
      </c>
      <c r="J65" t="n">
        <v>77.45</v>
      </c>
      <c r="K65" t="n">
        <v>32.27</v>
      </c>
      <c r="L65" t="n">
        <v>6</v>
      </c>
      <c r="M65" t="n">
        <v>27</v>
      </c>
      <c r="N65" t="n">
        <v>9.18</v>
      </c>
      <c r="O65" t="n">
        <v>9786.190000000001</v>
      </c>
      <c r="P65" t="n">
        <v>228.27</v>
      </c>
      <c r="Q65" t="n">
        <v>444.57</v>
      </c>
      <c r="R65" t="n">
        <v>86.37</v>
      </c>
      <c r="S65" t="n">
        <v>48.21</v>
      </c>
      <c r="T65" t="n">
        <v>13044.44</v>
      </c>
      <c r="U65" t="n">
        <v>0.5600000000000001</v>
      </c>
      <c r="V65" t="n">
        <v>0.77</v>
      </c>
      <c r="W65" t="n">
        <v>0.21</v>
      </c>
      <c r="X65" t="n">
        <v>0.79</v>
      </c>
      <c r="Y65" t="n">
        <v>0.5</v>
      </c>
      <c r="Z65" t="n">
        <v>10</v>
      </c>
    </row>
    <row r="66">
      <c r="A66" t="n">
        <v>6</v>
      </c>
      <c r="B66" t="n">
        <v>30</v>
      </c>
      <c r="C66" t="inlineStr">
        <is>
          <t xml:space="preserve">CONCLUIDO	</t>
        </is>
      </c>
      <c r="D66" t="n">
        <v>2.683</v>
      </c>
      <c r="E66" t="n">
        <v>37.27</v>
      </c>
      <c r="F66" t="n">
        <v>35.05</v>
      </c>
      <c r="G66" t="n">
        <v>87.64</v>
      </c>
      <c r="H66" t="n">
        <v>1.56</v>
      </c>
      <c r="I66" t="n">
        <v>24</v>
      </c>
      <c r="J66" t="n">
        <v>78.65000000000001</v>
      </c>
      <c r="K66" t="n">
        <v>32.27</v>
      </c>
      <c r="L66" t="n">
        <v>7</v>
      </c>
      <c r="M66" t="n">
        <v>22</v>
      </c>
      <c r="N66" t="n">
        <v>9.380000000000001</v>
      </c>
      <c r="O66" t="n">
        <v>9933.52</v>
      </c>
      <c r="P66" t="n">
        <v>222.82</v>
      </c>
      <c r="Q66" t="n">
        <v>444.55</v>
      </c>
      <c r="R66" t="n">
        <v>82.48</v>
      </c>
      <c r="S66" t="n">
        <v>48.21</v>
      </c>
      <c r="T66" t="n">
        <v>11127.34</v>
      </c>
      <c r="U66" t="n">
        <v>0.58</v>
      </c>
      <c r="V66" t="n">
        <v>0.78</v>
      </c>
      <c r="W66" t="n">
        <v>0.2</v>
      </c>
      <c r="X66" t="n">
        <v>0.67</v>
      </c>
      <c r="Y66" t="n">
        <v>0.5</v>
      </c>
      <c r="Z66" t="n">
        <v>10</v>
      </c>
    </row>
    <row r="67">
      <c r="A67" t="n">
        <v>7</v>
      </c>
      <c r="B67" t="n">
        <v>30</v>
      </c>
      <c r="C67" t="inlineStr">
        <is>
          <t xml:space="preserve">CONCLUIDO	</t>
        </is>
      </c>
      <c r="D67" t="n">
        <v>2.6932</v>
      </c>
      <c r="E67" t="n">
        <v>37.13</v>
      </c>
      <c r="F67" t="n">
        <v>34.96</v>
      </c>
      <c r="G67" t="n">
        <v>99.88</v>
      </c>
      <c r="H67" t="n">
        <v>1.75</v>
      </c>
      <c r="I67" t="n">
        <v>21</v>
      </c>
      <c r="J67" t="n">
        <v>79.84</v>
      </c>
      <c r="K67" t="n">
        <v>32.27</v>
      </c>
      <c r="L67" t="n">
        <v>8</v>
      </c>
      <c r="M67" t="n">
        <v>19</v>
      </c>
      <c r="N67" t="n">
        <v>9.57</v>
      </c>
      <c r="O67" t="n">
        <v>10081.19</v>
      </c>
      <c r="P67" t="n">
        <v>217.38</v>
      </c>
      <c r="Q67" t="n">
        <v>444.55</v>
      </c>
      <c r="R67" t="n">
        <v>79.20999999999999</v>
      </c>
      <c r="S67" t="n">
        <v>48.21</v>
      </c>
      <c r="T67" t="n">
        <v>9504.860000000001</v>
      </c>
      <c r="U67" t="n">
        <v>0.61</v>
      </c>
      <c r="V67" t="n">
        <v>0.78</v>
      </c>
      <c r="W67" t="n">
        <v>0.2</v>
      </c>
      <c r="X67" t="n">
        <v>0.57</v>
      </c>
      <c r="Y67" t="n">
        <v>0.5</v>
      </c>
      <c r="Z67" t="n">
        <v>10</v>
      </c>
    </row>
    <row r="68">
      <c r="A68" t="n">
        <v>8</v>
      </c>
      <c r="B68" t="n">
        <v>30</v>
      </c>
      <c r="C68" t="inlineStr">
        <is>
          <t xml:space="preserve">CONCLUIDO	</t>
        </is>
      </c>
      <c r="D68" t="n">
        <v>2.71</v>
      </c>
      <c r="E68" t="n">
        <v>36.9</v>
      </c>
      <c r="F68" t="n">
        <v>34.78</v>
      </c>
      <c r="G68" t="n">
        <v>115.92</v>
      </c>
      <c r="H68" t="n">
        <v>1.94</v>
      </c>
      <c r="I68" t="n">
        <v>18</v>
      </c>
      <c r="J68" t="n">
        <v>81.04000000000001</v>
      </c>
      <c r="K68" t="n">
        <v>32.27</v>
      </c>
      <c r="L68" t="n">
        <v>9</v>
      </c>
      <c r="M68" t="n">
        <v>14</v>
      </c>
      <c r="N68" t="n">
        <v>9.77</v>
      </c>
      <c r="O68" t="n">
        <v>10229.34</v>
      </c>
      <c r="P68" t="n">
        <v>210.33</v>
      </c>
      <c r="Q68" t="n">
        <v>444.57</v>
      </c>
      <c r="R68" t="n">
        <v>73.2</v>
      </c>
      <c r="S68" t="n">
        <v>48.21</v>
      </c>
      <c r="T68" t="n">
        <v>6515.81</v>
      </c>
      <c r="U68" t="n">
        <v>0.66</v>
      </c>
      <c r="V68" t="n">
        <v>0.78</v>
      </c>
      <c r="W68" t="n">
        <v>0.19</v>
      </c>
      <c r="X68" t="n">
        <v>0.39</v>
      </c>
      <c r="Y68" t="n">
        <v>0.5</v>
      </c>
      <c r="Z68" t="n">
        <v>10</v>
      </c>
    </row>
    <row r="69">
      <c r="A69" t="n">
        <v>9</v>
      </c>
      <c r="B69" t="n">
        <v>30</v>
      </c>
      <c r="C69" t="inlineStr">
        <is>
          <t xml:space="preserve">CONCLUIDO	</t>
        </is>
      </c>
      <c r="D69" t="n">
        <v>2.7068</v>
      </c>
      <c r="E69" t="n">
        <v>36.94</v>
      </c>
      <c r="F69" t="n">
        <v>34.84</v>
      </c>
      <c r="G69" t="n">
        <v>122.95</v>
      </c>
      <c r="H69" t="n">
        <v>2.13</v>
      </c>
      <c r="I69" t="n">
        <v>17</v>
      </c>
      <c r="J69" t="n">
        <v>82.25</v>
      </c>
      <c r="K69" t="n">
        <v>32.27</v>
      </c>
      <c r="L69" t="n">
        <v>10</v>
      </c>
      <c r="M69" t="n">
        <v>6</v>
      </c>
      <c r="N69" t="n">
        <v>9.98</v>
      </c>
      <c r="O69" t="n">
        <v>10377.72</v>
      </c>
      <c r="P69" t="n">
        <v>209.35</v>
      </c>
      <c r="Q69" t="n">
        <v>444.55</v>
      </c>
      <c r="R69" t="n">
        <v>74.90000000000001</v>
      </c>
      <c r="S69" t="n">
        <v>48.21</v>
      </c>
      <c r="T69" t="n">
        <v>7370.62</v>
      </c>
      <c r="U69" t="n">
        <v>0.64</v>
      </c>
      <c r="V69" t="n">
        <v>0.78</v>
      </c>
      <c r="W69" t="n">
        <v>0.2</v>
      </c>
      <c r="X69" t="n">
        <v>0.45</v>
      </c>
      <c r="Y69" t="n">
        <v>0.5</v>
      </c>
      <c r="Z69" t="n">
        <v>10</v>
      </c>
    </row>
    <row r="70">
      <c r="A70" t="n">
        <v>10</v>
      </c>
      <c r="B70" t="n">
        <v>30</v>
      </c>
      <c r="C70" t="inlineStr">
        <is>
          <t xml:space="preserve">CONCLUIDO	</t>
        </is>
      </c>
      <c r="D70" t="n">
        <v>2.7092</v>
      </c>
      <c r="E70" t="n">
        <v>36.91</v>
      </c>
      <c r="F70" t="n">
        <v>34.82</v>
      </c>
      <c r="G70" t="n">
        <v>130.57</v>
      </c>
      <c r="H70" t="n">
        <v>2.31</v>
      </c>
      <c r="I70" t="n">
        <v>16</v>
      </c>
      <c r="J70" t="n">
        <v>83.45</v>
      </c>
      <c r="K70" t="n">
        <v>32.27</v>
      </c>
      <c r="L70" t="n">
        <v>11</v>
      </c>
      <c r="M70" t="n">
        <v>2</v>
      </c>
      <c r="N70" t="n">
        <v>10.18</v>
      </c>
      <c r="O70" t="n">
        <v>10526.45</v>
      </c>
      <c r="P70" t="n">
        <v>208.8</v>
      </c>
      <c r="Q70" t="n">
        <v>444.55</v>
      </c>
      <c r="R70" t="n">
        <v>74.18000000000001</v>
      </c>
      <c r="S70" t="n">
        <v>48.21</v>
      </c>
      <c r="T70" t="n">
        <v>7013.17</v>
      </c>
      <c r="U70" t="n">
        <v>0.65</v>
      </c>
      <c r="V70" t="n">
        <v>0.78</v>
      </c>
      <c r="W70" t="n">
        <v>0.2</v>
      </c>
      <c r="X70" t="n">
        <v>0.43</v>
      </c>
      <c r="Y70" t="n">
        <v>0.5</v>
      </c>
      <c r="Z70" t="n">
        <v>10</v>
      </c>
    </row>
    <row r="71">
      <c r="A71" t="n">
        <v>11</v>
      </c>
      <c r="B71" t="n">
        <v>30</v>
      </c>
      <c r="C71" t="inlineStr">
        <is>
          <t xml:space="preserve">CONCLUIDO	</t>
        </is>
      </c>
      <c r="D71" t="n">
        <v>2.7076</v>
      </c>
      <c r="E71" t="n">
        <v>36.93</v>
      </c>
      <c r="F71" t="n">
        <v>34.84</v>
      </c>
      <c r="G71" t="n">
        <v>130.65</v>
      </c>
      <c r="H71" t="n">
        <v>2.48</v>
      </c>
      <c r="I71" t="n">
        <v>16</v>
      </c>
      <c r="J71" t="n">
        <v>84.66</v>
      </c>
      <c r="K71" t="n">
        <v>32.27</v>
      </c>
      <c r="L71" t="n">
        <v>12</v>
      </c>
      <c r="M71" t="n">
        <v>0</v>
      </c>
      <c r="N71" t="n">
        <v>10.39</v>
      </c>
      <c r="O71" t="n">
        <v>10675.53</v>
      </c>
      <c r="P71" t="n">
        <v>211.67</v>
      </c>
      <c r="Q71" t="n">
        <v>444.55</v>
      </c>
      <c r="R71" t="n">
        <v>74.79000000000001</v>
      </c>
      <c r="S71" t="n">
        <v>48.21</v>
      </c>
      <c r="T71" t="n">
        <v>7318.04</v>
      </c>
      <c r="U71" t="n">
        <v>0.64</v>
      </c>
      <c r="V71" t="n">
        <v>0.78</v>
      </c>
      <c r="W71" t="n">
        <v>0.21</v>
      </c>
      <c r="X71" t="n">
        <v>0.45</v>
      </c>
      <c r="Y71" t="n">
        <v>0.5</v>
      </c>
      <c r="Z71" t="n">
        <v>10</v>
      </c>
    </row>
    <row r="72">
      <c r="A72" t="n">
        <v>0</v>
      </c>
      <c r="B72" t="n">
        <v>15</v>
      </c>
      <c r="C72" t="inlineStr">
        <is>
          <t xml:space="preserve">CONCLUIDO	</t>
        </is>
      </c>
      <c r="D72" t="n">
        <v>2.4335</v>
      </c>
      <c r="E72" t="n">
        <v>41.09</v>
      </c>
      <c r="F72" t="n">
        <v>38</v>
      </c>
      <c r="G72" t="n">
        <v>18.09</v>
      </c>
      <c r="H72" t="n">
        <v>0.43</v>
      </c>
      <c r="I72" t="n">
        <v>126</v>
      </c>
      <c r="J72" t="n">
        <v>39.78</v>
      </c>
      <c r="K72" t="n">
        <v>19.54</v>
      </c>
      <c r="L72" t="n">
        <v>1</v>
      </c>
      <c r="M72" t="n">
        <v>124</v>
      </c>
      <c r="N72" t="n">
        <v>4.24</v>
      </c>
      <c r="O72" t="n">
        <v>5140</v>
      </c>
      <c r="P72" t="n">
        <v>173.27</v>
      </c>
      <c r="Q72" t="n">
        <v>444.57</v>
      </c>
      <c r="R72" t="n">
        <v>178.11</v>
      </c>
      <c r="S72" t="n">
        <v>48.21</v>
      </c>
      <c r="T72" t="n">
        <v>58431.84</v>
      </c>
      <c r="U72" t="n">
        <v>0.27</v>
      </c>
      <c r="V72" t="n">
        <v>0.72</v>
      </c>
      <c r="W72" t="n">
        <v>0.37</v>
      </c>
      <c r="X72" t="n">
        <v>3.61</v>
      </c>
      <c r="Y72" t="n">
        <v>0.5</v>
      </c>
      <c r="Z72" t="n">
        <v>10</v>
      </c>
    </row>
    <row r="73">
      <c r="A73" t="n">
        <v>1</v>
      </c>
      <c r="B73" t="n">
        <v>15</v>
      </c>
      <c r="C73" t="inlineStr">
        <is>
          <t xml:space="preserve">CONCLUIDO	</t>
        </is>
      </c>
      <c r="D73" t="n">
        <v>2.6125</v>
      </c>
      <c r="E73" t="n">
        <v>38.28</v>
      </c>
      <c r="F73" t="n">
        <v>35.95</v>
      </c>
      <c r="G73" t="n">
        <v>37.84</v>
      </c>
      <c r="H73" t="n">
        <v>0.84</v>
      </c>
      <c r="I73" t="n">
        <v>57</v>
      </c>
      <c r="J73" t="n">
        <v>40.89</v>
      </c>
      <c r="K73" t="n">
        <v>19.54</v>
      </c>
      <c r="L73" t="n">
        <v>2</v>
      </c>
      <c r="M73" t="n">
        <v>55</v>
      </c>
      <c r="N73" t="n">
        <v>4.35</v>
      </c>
      <c r="O73" t="n">
        <v>5277.26</v>
      </c>
      <c r="P73" t="n">
        <v>155.19</v>
      </c>
      <c r="Q73" t="n">
        <v>444.57</v>
      </c>
      <c r="R73" t="n">
        <v>111.2</v>
      </c>
      <c r="S73" t="n">
        <v>48.21</v>
      </c>
      <c r="T73" t="n">
        <v>25321.84</v>
      </c>
      <c r="U73" t="n">
        <v>0.43</v>
      </c>
      <c r="V73" t="n">
        <v>0.76</v>
      </c>
      <c r="W73" t="n">
        <v>0.26</v>
      </c>
      <c r="X73" t="n">
        <v>1.56</v>
      </c>
      <c r="Y73" t="n">
        <v>0.5</v>
      </c>
      <c r="Z73" t="n">
        <v>10</v>
      </c>
    </row>
    <row r="74">
      <c r="A74" t="n">
        <v>2</v>
      </c>
      <c r="B74" t="n">
        <v>15</v>
      </c>
      <c r="C74" t="inlineStr">
        <is>
          <t xml:space="preserve">CONCLUIDO	</t>
        </is>
      </c>
      <c r="D74" t="n">
        <v>2.6672</v>
      </c>
      <c r="E74" t="n">
        <v>37.49</v>
      </c>
      <c r="F74" t="n">
        <v>35.39</v>
      </c>
      <c r="G74" t="n">
        <v>58.99</v>
      </c>
      <c r="H74" t="n">
        <v>1.22</v>
      </c>
      <c r="I74" t="n">
        <v>36</v>
      </c>
      <c r="J74" t="n">
        <v>42.01</v>
      </c>
      <c r="K74" t="n">
        <v>19.54</v>
      </c>
      <c r="L74" t="n">
        <v>3</v>
      </c>
      <c r="M74" t="n">
        <v>28</v>
      </c>
      <c r="N74" t="n">
        <v>4.46</v>
      </c>
      <c r="O74" t="n">
        <v>5414.79</v>
      </c>
      <c r="P74" t="n">
        <v>142.97</v>
      </c>
      <c r="Q74" t="n">
        <v>444.55</v>
      </c>
      <c r="R74" t="n">
        <v>93.08</v>
      </c>
      <c r="S74" t="n">
        <v>48.21</v>
      </c>
      <c r="T74" t="n">
        <v>16364.02</v>
      </c>
      <c r="U74" t="n">
        <v>0.52</v>
      </c>
      <c r="V74" t="n">
        <v>0.77</v>
      </c>
      <c r="W74" t="n">
        <v>0.23</v>
      </c>
      <c r="X74" t="n">
        <v>1.01</v>
      </c>
      <c r="Y74" t="n">
        <v>0.5</v>
      </c>
      <c r="Z74" t="n">
        <v>10</v>
      </c>
    </row>
    <row r="75">
      <c r="A75" t="n">
        <v>3</v>
      </c>
      <c r="B75" t="n">
        <v>15</v>
      </c>
      <c r="C75" t="inlineStr">
        <is>
          <t xml:space="preserve">CONCLUIDO	</t>
        </is>
      </c>
      <c r="D75" t="n">
        <v>2.6792</v>
      </c>
      <c r="E75" t="n">
        <v>37.32</v>
      </c>
      <c r="F75" t="n">
        <v>35.28</v>
      </c>
      <c r="G75" t="n">
        <v>68.29000000000001</v>
      </c>
      <c r="H75" t="n">
        <v>1.59</v>
      </c>
      <c r="I75" t="n">
        <v>31</v>
      </c>
      <c r="J75" t="n">
        <v>43.13</v>
      </c>
      <c r="K75" t="n">
        <v>19.54</v>
      </c>
      <c r="L75" t="n">
        <v>4</v>
      </c>
      <c r="M75" t="n">
        <v>2</v>
      </c>
      <c r="N75" t="n">
        <v>4.58</v>
      </c>
      <c r="O75" t="n">
        <v>5552.61</v>
      </c>
      <c r="P75" t="n">
        <v>141.83</v>
      </c>
      <c r="Q75" t="n">
        <v>444.55</v>
      </c>
      <c r="R75" t="n">
        <v>88.7</v>
      </c>
      <c r="S75" t="n">
        <v>48.21</v>
      </c>
      <c r="T75" t="n">
        <v>14200.02</v>
      </c>
      <c r="U75" t="n">
        <v>0.54</v>
      </c>
      <c r="V75" t="n">
        <v>0.77</v>
      </c>
      <c r="W75" t="n">
        <v>0.25</v>
      </c>
      <c r="X75" t="n">
        <v>0.89</v>
      </c>
      <c r="Y75" t="n">
        <v>0.5</v>
      </c>
      <c r="Z75" t="n">
        <v>10</v>
      </c>
    </row>
    <row r="76">
      <c r="A76" t="n">
        <v>4</v>
      </c>
      <c r="B76" t="n">
        <v>15</v>
      </c>
      <c r="C76" t="inlineStr">
        <is>
          <t xml:space="preserve">CONCLUIDO	</t>
        </is>
      </c>
      <c r="D76" t="n">
        <v>2.677</v>
      </c>
      <c r="E76" t="n">
        <v>37.35</v>
      </c>
      <c r="F76" t="n">
        <v>35.31</v>
      </c>
      <c r="G76" t="n">
        <v>68.34999999999999</v>
      </c>
      <c r="H76" t="n">
        <v>1.94</v>
      </c>
      <c r="I76" t="n">
        <v>31</v>
      </c>
      <c r="J76" t="n">
        <v>44.24</v>
      </c>
      <c r="K76" t="n">
        <v>19.54</v>
      </c>
      <c r="L76" t="n">
        <v>5</v>
      </c>
      <c r="M76" t="n">
        <v>0</v>
      </c>
      <c r="N76" t="n">
        <v>4.7</v>
      </c>
      <c r="O76" t="n">
        <v>5690.71</v>
      </c>
      <c r="P76" t="n">
        <v>145.22</v>
      </c>
      <c r="Q76" t="n">
        <v>444.57</v>
      </c>
      <c r="R76" t="n">
        <v>89.69</v>
      </c>
      <c r="S76" t="n">
        <v>48.21</v>
      </c>
      <c r="T76" t="n">
        <v>14693.64</v>
      </c>
      <c r="U76" t="n">
        <v>0.54</v>
      </c>
      <c r="V76" t="n">
        <v>0.77</v>
      </c>
      <c r="W76" t="n">
        <v>0.25</v>
      </c>
      <c r="X76" t="n">
        <v>0.92</v>
      </c>
      <c r="Y76" t="n">
        <v>0.5</v>
      </c>
      <c r="Z76" t="n">
        <v>10</v>
      </c>
    </row>
    <row r="77">
      <c r="A77" t="n">
        <v>0</v>
      </c>
      <c r="B77" t="n">
        <v>70</v>
      </c>
      <c r="C77" t="inlineStr">
        <is>
          <t xml:space="preserve">CONCLUIDO	</t>
        </is>
      </c>
      <c r="D77" t="n">
        <v>1.7146</v>
      </c>
      <c r="E77" t="n">
        <v>58.32</v>
      </c>
      <c r="F77" t="n">
        <v>45.35</v>
      </c>
      <c r="G77" t="n">
        <v>7.31</v>
      </c>
      <c r="H77" t="n">
        <v>0.12</v>
      </c>
      <c r="I77" t="n">
        <v>372</v>
      </c>
      <c r="J77" t="n">
        <v>141.81</v>
      </c>
      <c r="K77" t="n">
        <v>47.83</v>
      </c>
      <c r="L77" t="n">
        <v>1</v>
      </c>
      <c r="M77" t="n">
        <v>370</v>
      </c>
      <c r="N77" t="n">
        <v>22.98</v>
      </c>
      <c r="O77" t="n">
        <v>17723.39</v>
      </c>
      <c r="P77" t="n">
        <v>514.02</v>
      </c>
      <c r="Q77" t="n">
        <v>444.62</v>
      </c>
      <c r="R77" t="n">
        <v>418.66</v>
      </c>
      <c r="S77" t="n">
        <v>48.21</v>
      </c>
      <c r="T77" t="n">
        <v>177476.28</v>
      </c>
      <c r="U77" t="n">
        <v>0.12</v>
      </c>
      <c r="V77" t="n">
        <v>0.6</v>
      </c>
      <c r="W77" t="n">
        <v>0.76</v>
      </c>
      <c r="X77" t="n">
        <v>10.95</v>
      </c>
      <c r="Y77" t="n">
        <v>0.5</v>
      </c>
      <c r="Z77" t="n">
        <v>10</v>
      </c>
    </row>
    <row r="78">
      <c r="A78" t="n">
        <v>1</v>
      </c>
      <c r="B78" t="n">
        <v>70</v>
      </c>
      <c r="C78" t="inlineStr">
        <is>
          <t xml:space="preserve">CONCLUIDO	</t>
        </is>
      </c>
      <c r="D78" t="n">
        <v>2.1861</v>
      </c>
      <c r="E78" t="n">
        <v>45.74</v>
      </c>
      <c r="F78" t="n">
        <v>38.92</v>
      </c>
      <c r="G78" t="n">
        <v>14.69</v>
      </c>
      <c r="H78" t="n">
        <v>0.25</v>
      </c>
      <c r="I78" t="n">
        <v>159</v>
      </c>
      <c r="J78" t="n">
        <v>143.17</v>
      </c>
      <c r="K78" t="n">
        <v>47.83</v>
      </c>
      <c r="L78" t="n">
        <v>2</v>
      </c>
      <c r="M78" t="n">
        <v>157</v>
      </c>
      <c r="N78" t="n">
        <v>23.34</v>
      </c>
      <c r="O78" t="n">
        <v>17891.86</v>
      </c>
      <c r="P78" t="n">
        <v>439.05</v>
      </c>
      <c r="Q78" t="n">
        <v>444.58</v>
      </c>
      <c r="R78" t="n">
        <v>208.22</v>
      </c>
      <c r="S78" t="n">
        <v>48.21</v>
      </c>
      <c r="T78" t="n">
        <v>73318.19</v>
      </c>
      <c r="U78" t="n">
        <v>0.23</v>
      </c>
      <c r="V78" t="n">
        <v>0.7</v>
      </c>
      <c r="W78" t="n">
        <v>0.42</v>
      </c>
      <c r="X78" t="n">
        <v>4.53</v>
      </c>
      <c r="Y78" t="n">
        <v>0.5</v>
      </c>
      <c r="Z78" t="n">
        <v>10</v>
      </c>
    </row>
    <row r="79">
      <c r="A79" t="n">
        <v>2</v>
      </c>
      <c r="B79" t="n">
        <v>70</v>
      </c>
      <c r="C79" t="inlineStr">
        <is>
          <t xml:space="preserve">CONCLUIDO	</t>
        </is>
      </c>
      <c r="D79" t="n">
        <v>2.3582</v>
      </c>
      <c r="E79" t="n">
        <v>42.41</v>
      </c>
      <c r="F79" t="n">
        <v>37.26</v>
      </c>
      <c r="G79" t="n">
        <v>22.13</v>
      </c>
      <c r="H79" t="n">
        <v>0.37</v>
      </c>
      <c r="I79" t="n">
        <v>101</v>
      </c>
      <c r="J79" t="n">
        <v>144.54</v>
      </c>
      <c r="K79" t="n">
        <v>47.83</v>
      </c>
      <c r="L79" t="n">
        <v>3</v>
      </c>
      <c r="M79" t="n">
        <v>99</v>
      </c>
      <c r="N79" t="n">
        <v>23.71</v>
      </c>
      <c r="O79" t="n">
        <v>18060.85</v>
      </c>
      <c r="P79" t="n">
        <v>418.51</v>
      </c>
      <c r="Q79" t="n">
        <v>444.57</v>
      </c>
      <c r="R79" t="n">
        <v>154.32</v>
      </c>
      <c r="S79" t="n">
        <v>48.21</v>
      </c>
      <c r="T79" t="n">
        <v>46660.56</v>
      </c>
      <c r="U79" t="n">
        <v>0.31</v>
      </c>
      <c r="V79" t="n">
        <v>0.73</v>
      </c>
      <c r="W79" t="n">
        <v>0.32</v>
      </c>
      <c r="X79" t="n">
        <v>2.87</v>
      </c>
      <c r="Y79" t="n">
        <v>0.5</v>
      </c>
      <c r="Z79" t="n">
        <v>10</v>
      </c>
    </row>
    <row r="80">
      <c r="A80" t="n">
        <v>3</v>
      </c>
      <c r="B80" t="n">
        <v>70</v>
      </c>
      <c r="C80" t="inlineStr">
        <is>
          <t xml:space="preserve">CONCLUIDO	</t>
        </is>
      </c>
      <c r="D80" t="n">
        <v>2.4453</v>
      </c>
      <c r="E80" t="n">
        <v>40.89</v>
      </c>
      <c r="F80" t="n">
        <v>36.5</v>
      </c>
      <c r="G80" t="n">
        <v>29.2</v>
      </c>
      <c r="H80" t="n">
        <v>0.49</v>
      </c>
      <c r="I80" t="n">
        <v>75</v>
      </c>
      <c r="J80" t="n">
        <v>145.92</v>
      </c>
      <c r="K80" t="n">
        <v>47.83</v>
      </c>
      <c r="L80" t="n">
        <v>4</v>
      </c>
      <c r="M80" t="n">
        <v>73</v>
      </c>
      <c r="N80" t="n">
        <v>24.09</v>
      </c>
      <c r="O80" t="n">
        <v>18230.35</v>
      </c>
      <c r="P80" t="n">
        <v>408.34</v>
      </c>
      <c r="Q80" t="n">
        <v>444.57</v>
      </c>
      <c r="R80" t="n">
        <v>129.35</v>
      </c>
      <c r="S80" t="n">
        <v>48.21</v>
      </c>
      <c r="T80" t="n">
        <v>34303.68</v>
      </c>
      <c r="U80" t="n">
        <v>0.37</v>
      </c>
      <c r="V80" t="n">
        <v>0.75</v>
      </c>
      <c r="W80" t="n">
        <v>0.29</v>
      </c>
      <c r="X80" t="n">
        <v>2.11</v>
      </c>
      <c r="Y80" t="n">
        <v>0.5</v>
      </c>
      <c r="Z80" t="n">
        <v>10</v>
      </c>
    </row>
    <row r="81">
      <c r="A81" t="n">
        <v>4</v>
      </c>
      <c r="B81" t="n">
        <v>70</v>
      </c>
      <c r="C81" t="inlineStr">
        <is>
          <t xml:space="preserve">CONCLUIDO	</t>
        </is>
      </c>
      <c r="D81" t="n">
        <v>2.5031</v>
      </c>
      <c r="E81" t="n">
        <v>39.95</v>
      </c>
      <c r="F81" t="n">
        <v>36.02</v>
      </c>
      <c r="G81" t="n">
        <v>36.63</v>
      </c>
      <c r="H81" t="n">
        <v>0.6</v>
      </c>
      <c r="I81" t="n">
        <v>59</v>
      </c>
      <c r="J81" t="n">
        <v>147.3</v>
      </c>
      <c r="K81" t="n">
        <v>47.83</v>
      </c>
      <c r="L81" t="n">
        <v>5</v>
      </c>
      <c r="M81" t="n">
        <v>57</v>
      </c>
      <c r="N81" t="n">
        <v>24.47</v>
      </c>
      <c r="O81" t="n">
        <v>18400.38</v>
      </c>
      <c r="P81" t="n">
        <v>401.45</v>
      </c>
      <c r="Q81" t="n">
        <v>444.56</v>
      </c>
      <c r="R81" t="n">
        <v>113.65</v>
      </c>
      <c r="S81" t="n">
        <v>48.21</v>
      </c>
      <c r="T81" t="n">
        <v>26534.74</v>
      </c>
      <c r="U81" t="n">
        <v>0.42</v>
      </c>
      <c r="V81" t="n">
        <v>0.76</v>
      </c>
      <c r="W81" t="n">
        <v>0.26</v>
      </c>
      <c r="X81" t="n">
        <v>1.63</v>
      </c>
      <c r="Y81" t="n">
        <v>0.5</v>
      </c>
      <c r="Z81" t="n">
        <v>10</v>
      </c>
    </row>
    <row r="82">
      <c r="A82" t="n">
        <v>5</v>
      </c>
      <c r="B82" t="n">
        <v>70</v>
      </c>
      <c r="C82" t="inlineStr">
        <is>
          <t xml:space="preserve">CONCLUIDO	</t>
        </is>
      </c>
      <c r="D82" t="n">
        <v>2.5333</v>
      </c>
      <c r="E82" t="n">
        <v>39.47</v>
      </c>
      <c r="F82" t="n">
        <v>35.83</v>
      </c>
      <c r="G82" t="n">
        <v>43.87</v>
      </c>
      <c r="H82" t="n">
        <v>0.71</v>
      </c>
      <c r="I82" t="n">
        <v>49</v>
      </c>
      <c r="J82" t="n">
        <v>148.68</v>
      </c>
      <c r="K82" t="n">
        <v>47.83</v>
      </c>
      <c r="L82" t="n">
        <v>6</v>
      </c>
      <c r="M82" t="n">
        <v>47</v>
      </c>
      <c r="N82" t="n">
        <v>24.85</v>
      </c>
      <c r="O82" t="n">
        <v>18570.94</v>
      </c>
      <c r="P82" t="n">
        <v>398.12</v>
      </c>
      <c r="Q82" t="n">
        <v>444.55</v>
      </c>
      <c r="R82" t="n">
        <v>108.16</v>
      </c>
      <c r="S82" t="n">
        <v>48.21</v>
      </c>
      <c r="T82" t="n">
        <v>23842.35</v>
      </c>
      <c r="U82" t="n">
        <v>0.45</v>
      </c>
      <c r="V82" t="n">
        <v>0.76</v>
      </c>
      <c r="W82" t="n">
        <v>0.23</v>
      </c>
      <c r="X82" t="n">
        <v>1.44</v>
      </c>
      <c r="Y82" t="n">
        <v>0.5</v>
      </c>
      <c r="Z82" t="n">
        <v>10</v>
      </c>
    </row>
    <row r="83">
      <c r="A83" t="n">
        <v>6</v>
      </c>
      <c r="B83" t="n">
        <v>70</v>
      </c>
      <c r="C83" t="inlineStr">
        <is>
          <t xml:space="preserve">CONCLUIDO	</t>
        </is>
      </c>
      <c r="D83" t="n">
        <v>2.5626</v>
      </c>
      <c r="E83" t="n">
        <v>39.02</v>
      </c>
      <c r="F83" t="n">
        <v>35.58</v>
      </c>
      <c r="G83" t="n">
        <v>50.83</v>
      </c>
      <c r="H83" t="n">
        <v>0.83</v>
      </c>
      <c r="I83" t="n">
        <v>42</v>
      </c>
      <c r="J83" t="n">
        <v>150.07</v>
      </c>
      <c r="K83" t="n">
        <v>47.83</v>
      </c>
      <c r="L83" t="n">
        <v>7</v>
      </c>
      <c r="M83" t="n">
        <v>40</v>
      </c>
      <c r="N83" t="n">
        <v>25.24</v>
      </c>
      <c r="O83" t="n">
        <v>18742.03</v>
      </c>
      <c r="P83" t="n">
        <v>393.77</v>
      </c>
      <c r="Q83" t="n">
        <v>444.55</v>
      </c>
      <c r="R83" t="n">
        <v>99.52</v>
      </c>
      <c r="S83" t="n">
        <v>48.21</v>
      </c>
      <c r="T83" t="n">
        <v>19552.65</v>
      </c>
      <c r="U83" t="n">
        <v>0.48</v>
      </c>
      <c r="V83" t="n">
        <v>0.77</v>
      </c>
      <c r="W83" t="n">
        <v>0.23</v>
      </c>
      <c r="X83" t="n">
        <v>1.19</v>
      </c>
      <c r="Y83" t="n">
        <v>0.5</v>
      </c>
      <c r="Z83" t="n">
        <v>10</v>
      </c>
    </row>
    <row r="84">
      <c r="A84" t="n">
        <v>7</v>
      </c>
      <c r="B84" t="n">
        <v>70</v>
      </c>
      <c r="C84" t="inlineStr">
        <is>
          <t xml:space="preserve">CONCLUIDO	</t>
        </is>
      </c>
      <c r="D84" t="n">
        <v>2.5874</v>
      </c>
      <c r="E84" t="n">
        <v>38.65</v>
      </c>
      <c r="F84" t="n">
        <v>35.38</v>
      </c>
      <c r="G84" t="n">
        <v>58.97</v>
      </c>
      <c r="H84" t="n">
        <v>0.9399999999999999</v>
      </c>
      <c r="I84" t="n">
        <v>36</v>
      </c>
      <c r="J84" t="n">
        <v>151.46</v>
      </c>
      <c r="K84" t="n">
        <v>47.83</v>
      </c>
      <c r="L84" t="n">
        <v>8</v>
      </c>
      <c r="M84" t="n">
        <v>34</v>
      </c>
      <c r="N84" t="n">
        <v>25.63</v>
      </c>
      <c r="O84" t="n">
        <v>18913.66</v>
      </c>
      <c r="P84" t="n">
        <v>389.93</v>
      </c>
      <c r="Q84" t="n">
        <v>444.55</v>
      </c>
      <c r="R84" t="n">
        <v>93.01000000000001</v>
      </c>
      <c r="S84" t="n">
        <v>48.21</v>
      </c>
      <c r="T84" t="n">
        <v>16328.52</v>
      </c>
      <c r="U84" t="n">
        <v>0.52</v>
      </c>
      <c r="V84" t="n">
        <v>0.77</v>
      </c>
      <c r="W84" t="n">
        <v>0.22</v>
      </c>
      <c r="X84" t="n">
        <v>0.99</v>
      </c>
      <c r="Y84" t="n">
        <v>0.5</v>
      </c>
      <c r="Z84" t="n">
        <v>10</v>
      </c>
    </row>
    <row r="85">
      <c r="A85" t="n">
        <v>8</v>
      </c>
      <c r="B85" t="n">
        <v>70</v>
      </c>
      <c r="C85" t="inlineStr">
        <is>
          <t xml:space="preserve">CONCLUIDO	</t>
        </is>
      </c>
      <c r="D85" t="n">
        <v>2.6028</v>
      </c>
      <c r="E85" t="n">
        <v>38.42</v>
      </c>
      <c r="F85" t="n">
        <v>35.27</v>
      </c>
      <c r="G85" t="n">
        <v>66.12</v>
      </c>
      <c r="H85" t="n">
        <v>1.04</v>
      </c>
      <c r="I85" t="n">
        <v>32</v>
      </c>
      <c r="J85" t="n">
        <v>152.85</v>
      </c>
      <c r="K85" t="n">
        <v>47.83</v>
      </c>
      <c r="L85" t="n">
        <v>9</v>
      </c>
      <c r="M85" t="n">
        <v>30</v>
      </c>
      <c r="N85" t="n">
        <v>26.03</v>
      </c>
      <c r="O85" t="n">
        <v>19085.83</v>
      </c>
      <c r="P85" t="n">
        <v>387.27</v>
      </c>
      <c r="Q85" t="n">
        <v>444.55</v>
      </c>
      <c r="R85" t="n">
        <v>89.23</v>
      </c>
      <c r="S85" t="n">
        <v>48.21</v>
      </c>
      <c r="T85" t="n">
        <v>14459.78</v>
      </c>
      <c r="U85" t="n">
        <v>0.54</v>
      </c>
      <c r="V85" t="n">
        <v>0.77</v>
      </c>
      <c r="W85" t="n">
        <v>0.22</v>
      </c>
      <c r="X85" t="n">
        <v>0.88</v>
      </c>
      <c r="Y85" t="n">
        <v>0.5</v>
      </c>
      <c r="Z85" t="n">
        <v>10</v>
      </c>
    </row>
    <row r="86">
      <c r="A86" t="n">
        <v>9</v>
      </c>
      <c r="B86" t="n">
        <v>70</v>
      </c>
      <c r="C86" t="inlineStr">
        <is>
          <t xml:space="preserve">CONCLUIDO	</t>
        </is>
      </c>
      <c r="D86" t="n">
        <v>2.6149</v>
      </c>
      <c r="E86" t="n">
        <v>38.24</v>
      </c>
      <c r="F86" t="n">
        <v>35.18</v>
      </c>
      <c r="G86" t="n">
        <v>72.78</v>
      </c>
      <c r="H86" t="n">
        <v>1.15</v>
      </c>
      <c r="I86" t="n">
        <v>29</v>
      </c>
      <c r="J86" t="n">
        <v>154.25</v>
      </c>
      <c r="K86" t="n">
        <v>47.83</v>
      </c>
      <c r="L86" t="n">
        <v>10</v>
      </c>
      <c r="M86" t="n">
        <v>27</v>
      </c>
      <c r="N86" t="n">
        <v>26.43</v>
      </c>
      <c r="O86" t="n">
        <v>19258.55</v>
      </c>
      <c r="P86" t="n">
        <v>385.01</v>
      </c>
      <c r="Q86" t="n">
        <v>444.55</v>
      </c>
      <c r="R86" t="n">
        <v>86.37</v>
      </c>
      <c r="S86" t="n">
        <v>48.21</v>
      </c>
      <c r="T86" t="n">
        <v>13046.81</v>
      </c>
      <c r="U86" t="n">
        <v>0.5600000000000001</v>
      </c>
      <c r="V86" t="n">
        <v>0.77</v>
      </c>
      <c r="W86" t="n">
        <v>0.21</v>
      </c>
      <c r="X86" t="n">
        <v>0.79</v>
      </c>
      <c r="Y86" t="n">
        <v>0.5</v>
      </c>
      <c r="Z86" t="n">
        <v>10</v>
      </c>
    </row>
    <row r="87">
      <c r="A87" t="n">
        <v>10</v>
      </c>
      <c r="B87" t="n">
        <v>70</v>
      </c>
      <c r="C87" t="inlineStr">
        <is>
          <t xml:space="preserve">CONCLUIDO	</t>
        </is>
      </c>
      <c r="D87" t="n">
        <v>2.627</v>
      </c>
      <c r="E87" t="n">
        <v>38.07</v>
      </c>
      <c r="F87" t="n">
        <v>35.09</v>
      </c>
      <c r="G87" t="n">
        <v>80.97</v>
      </c>
      <c r="H87" t="n">
        <v>1.25</v>
      </c>
      <c r="I87" t="n">
        <v>26</v>
      </c>
      <c r="J87" t="n">
        <v>155.66</v>
      </c>
      <c r="K87" t="n">
        <v>47.83</v>
      </c>
      <c r="L87" t="n">
        <v>11</v>
      </c>
      <c r="M87" t="n">
        <v>24</v>
      </c>
      <c r="N87" t="n">
        <v>26.83</v>
      </c>
      <c r="O87" t="n">
        <v>19431.82</v>
      </c>
      <c r="P87" t="n">
        <v>382.25</v>
      </c>
      <c r="Q87" t="n">
        <v>444.55</v>
      </c>
      <c r="R87" t="n">
        <v>83.92</v>
      </c>
      <c r="S87" t="n">
        <v>48.21</v>
      </c>
      <c r="T87" t="n">
        <v>11833.37</v>
      </c>
      <c r="U87" t="n">
        <v>0.57</v>
      </c>
      <c r="V87" t="n">
        <v>0.78</v>
      </c>
      <c r="W87" t="n">
        <v>0.19</v>
      </c>
      <c r="X87" t="n">
        <v>0.7</v>
      </c>
      <c r="Y87" t="n">
        <v>0.5</v>
      </c>
      <c r="Z87" t="n">
        <v>10</v>
      </c>
    </row>
    <row r="88">
      <c r="A88" t="n">
        <v>11</v>
      </c>
      <c r="B88" t="n">
        <v>70</v>
      </c>
      <c r="C88" t="inlineStr">
        <is>
          <t xml:space="preserve">CONCLUIDO	</t>
        </is>
      </c>
      <c r="D88" t="n">
        <v>2.6329</v>
      </c>
      <c r="E88" t="n">
        <v>37.98</v>
      </c>
      <c r="F88" t="n">
        <v>35.06</v>
      </c>
      <c r="G88" t="n">
        <v>87.65000000000001</v>
      </c>
      <c r="H88" t="n">
        <v>1.35</v>
      </c>
      <c r="I88" t="n">
        <v>24</v>
      </c>
      <c r="J88" t="n">
        <v>157.07</v>
      </c>
      <c r="K88" t="n">
        <v>47.83</v>
      </c>
      <c r="L88" t="n">
        <v>12</v>
      </c>
      <c r="M88" t="n">
        <v>22</v>
      </c>
      <c r="N88" t="n">
        <v>27.24</v>
      </c>
      <c r="O88" t="n">
        <v>19605.66</v>
      </c>
      <c r="P88" t="n">
        <v>380.72</v>
      </c>
      <c r="Q88" t="n">
        <v>444.55</v>
      </c>
      <c r="R88" t="n">
        <v>82.54000000000001</v>
      </c>
      <c r="S88" t="n">
        <v>48.21</v>
      </c>
      <c r="T88" t="n">
        <v>11154.29</v>
      </c>
      <c r="U88" t="n">
        <v>0.58</v>
      </c>
      <c r="V88" t="n">
        <v>0.78</v>
      </c>
      <c r="W88" t="n">
        <v>0.2</v>
      </c>
      <c r="X88" t="n">
        <v>0.67</v>
      </c>
      <c r="Y88" t="n">
        <v>0.5</v>
      </c>
      <c r="Z88" t="n">
        <v>10</v>
      </c>
    </row>
    <row r="89">
      <c r="A89" t="n">
        <v>12</v>
      </c>
      <c r="B89" t="n">
        <v>70</v>
      </c>
      <c r="C89" t="inlineStr">
        <is>
          <t xml:space="preserve">CONCLUIDO	</t>
        </is>
      </c>
      <c r="D89" t="n">
        <v>2.6421</v>
      </c>
      <c r="E89" t="n">
        <v>37.85</v>
      </c>
      <c r="F89" t="n">
        <v>34.98</v>
      </c>
      <c r="G89" t="n">
        <v>95.41</v>
      </c>
      <c r="H89" t="n">
        <v>1.45</v>
      </c>
      <c r="I89" t="n">
        <v>22</v>
      </c>
      <c r="J89" t="n">
        <v>158.48</v>
      </c>
      <c r="K89" t="n">
        <v>47.83</v>
      </c>
      <c r="L89" t="n">
        <v>13</v>
      </c>
      <c r="M89" t="n">
        <v>20</v>
      </c>
      <c r="N89" t="n">
        <v>27.65</v>
      </c>
      <c r="O89" t="n">
        <v>19780.06</v>
      </c>
      <c r="P89" t="n">
        <v>378.21</v>
      </c>
      <c r="Q89" t="n">
        <v>444.55</v>
      </c>
      <c r="R89" t="n">
        <v>80.09</v>
      </c>
      <c r="S89" t="n">
        <v>48.21</v>
      </c>
      <c r="T89" t="n">
        <v>9938.24</v>
      </c>
      <c r="U89" t="n">
        <v>0.6</v>
      </c>
      <c r="V89" t="n">
        <v>0.78</v>
      </c>
      <c r="W89" t="n">
        <v>0.2</v>
      </c>
      <c r="X89" t="n">
        <v>0.6</v>
      </c>
      <c r="Y89" t="n">
        <v>0.5</v>
      </c>
      <c r="Z89" t="n">
        <v>10</v>
      </c>
    </row>
    <row r="90">
      <c r="A90" t="n">
        <v>13</v>
      </c>
      <c r="B90" t="n">
        <v>70</v>
      </c>
      <c r="C90" t="inlineStr">
        <is>
          <t xml:space="preserve">CONCLUIDO	</t>
        </is>
      </c>
      <c r="D90" t="n">
        <v>2.6454</v>
      </c>
      <c r="E90" t="n">
        <v>37.8</v>
      </c>
      <c r="F90" t="n">
        <v>34.97</v>
      </c>
      <c r="G90" t="n">
        <v>99.90000000000001</v>
      </c>
      <c r="H90" t="n">
        <v>1.55</v>
      </c>
      <c r="I90" t="n">
        <v>21</v>
      </c>
      <c r="J90" t="n">
        <v>159.9</v>
      </c>
      <c r="K90" t="n">
        <v>47.83</v>
      </c>
      <c r="L90" t="n">
        <v>14</v>
      </c>
      <c r="M90" t="n">
        <v>19</v>
      </c>
      <c r="N90" t="n">
        <v>28.07</v>
      </c>
      <c r="O90" t="n">
        <v>19955.16</v>
      </c>
      <c r="P90" t="n">
        <v>376.63</v>
      </c>
      <c r="Q90" t="n">
        <v>444.55</v>
      </c>
      <c r="R90" t="n">
        <v>79.5</v>
      </c>
      <c r="S90" t="n">
        <v>48.21</v>
      </c>
      <c r="T90" t="n">
        <v>9651.6</v>
      </c>
      <c r="U90" t="n">
        <v>0.61</v>
      </c>
      <c r="V90" t="n">
        <v>0.78</v>
      </c>
      <c r="W90" t="n">
        <v>0.2</v>
      </c>
      <c r="X90" t="n">
        <v>0.58</v>
      </c>
      <c r="Y90" t="n">
        <v>0.5</v>
      </c>
      <c r="Z90" t="n">
        <v>10</v>
      </c>
    </row>
    <row r="91">
      <c r="A91" t="n">
        <v>14</v>
      </c>
      <c r="B91" t="n">
        <v>70</v>
      </c>
      <c r="C91" t="inlineStr">
        <is>
          <t xml:space="preserve">CONCLUIDO	</t>
        </is>
      </c>
      <c r="D91" t="n">
        <v>2.6551</v>
      </c>
      <c r="E91" t="n">
        <v>37.66</v>
      </c>
      <c r="F91" t="n">
        <v>34.89</v>
      </c>
      <c r="G91" t="n">
        <v>110.16</v>
      </c>
      <c r="H91" t="n">
        <v>1.65</v>
      </c>
      <c r="I91" t="n">
        <v>19</v>
      </c>
      <c r="J91" t="n">
        <v>161.32</v>
      </c>
      <c r="K91" t="n">
        <v>47.83</v>
      </c>
      <c r="L91" t="n">
        <v>15</v>
      </c>
      <c r="M91" t="n">
        <v>17</v>
      </c>
      <c r="N91" t="n">
        <v>28.5</v>
      </c>
      <c r="O91" t="n">
        <v>20130.71</v>
      </c>
      <c r="P91" t="n">
        <v>374.62</v>
      </c>
      <c r="Q91" t="n">
        <v>444.55</v>
      </c>
      <c r="R91" t="n">
        <v>76.84</v>
      </c>
      <c r="S91" t="n">
        <v>48.21</v>
      </c>
      <c r="T91" t="n">
        <v>8329.09</v>
      </c>
      <c r="U91" t="n">
        <v>0.63</v>
      </c>
      <c r="V91" t="n">
        <v>0.78</v>
      </c>
      <c r="W91" t="n">
        <v>0.19</v>
      </c>
      <c r="X91" t="n">
        <v>0.5</v>
      </c>
      <c r="Y91" t="n">
        <v>0.5</v>
      </c>
      <c r="Z91" t="n">
        <v>10</v>
      </c>
    </row>
    <row r="92">
      <c r="A92" t="n">
        <v>15</v>
      </c>
      <c r="B92" t="n">
        <v>70</v>
      </c>
      <c r="C92" t="inlineStr">
        <is>
          <t xml:space="preserve">CONCLUIDO	</t>
        </is>
      </c>
      <c r="D92" t="n">
        <v>2.6619</v>
      </c>
      <c r="E92" t="n">
        <v>37.57</v>
      </c>
      <c r="F92" t="n">
        <v>34.82</v>
      </c>
      <c r="G92" t="n">
        <v>116.06</v>
      </c>
      <c r="H92" t="n">
        <v>1.74</v>
      </c>
      <c r="I92" t="n">
        <v>18</v>
      </c>
      <c r="J92" t="n">
        <v>162.75</v>
      </c>
      <c r="K92" t="n">
        <v>47.83</v>
      </c>
      <c r="L92" t="n">
        <v>16</v>
      </c>
      <c r="M92" t="n">
        <v>16</v>
      </c>
      <c r="N92" t="n">
        <v>28.92</v>
      </c>
      <c r="O92" t="n">
        <v>20306.85</v>
      </c>
      <c r="P92" t="n">
        <v>371.86</v>
      </c>
      <c r="Q92" t="n">
        <v>444.57</v>
      </c>
      <c r="R92" t="n">
        <v>74.87</v>
      </c>
      <c r="S92" t="n">
        <v>48.21</v>
      </c>
      <c r="T92" t="n">
        <v>7350.75</v>
      </c>
      <c r="U92" t="n">
        <v>0.64</v>
      </c>
      <c r="V92" t="n">
        <v>0.78</v>
      </c>
      <c r="W92" t="n">
        <v>0.18</v>
      </c>
      <c r="X92" t="n">
        <v>0.43</v>
      </c>
      <c r="Y92" t="n">
        <v>0.5</v>
      </c>
      <c r="Z92" t="n">
        <v>10</v>
      </c>
    </row>
    <row r="93">
      <c r="A93" t="n">
        <v>16</v>
      </c>
      <c r="B93" t="n">
        <v>70</v>
      </c>
      <c r="C93" t="inlineStr">
        <is>
          <t xml:space="preserve">CONCLUIDO	</t>
        </is>
      </c>
      <c r="D93" t="n">
        <v>2.6618</v>
      </c>
      <c r="E93" t="n">
        <v>37.57</v>
      </c>
      <c r="F93" t="n">
        <v>34.85</v>
      </c>
      <c r="G93" t="n">
        <v>123</v>
      </c>
      <c r="H93" t="n">
        <v>1.83</v>
      </c>
      <c r="I93" t="n">
        <v>17</v>
      </c>
      <c r="J93" t="n">
        <v>164.19</v>
      </c>
      <c r="K93" t="n">
        <v>47.83</v>
      </c>
      <c r="L93" t="n">
        <v>17</v>
      </c>
      <c r="M93" t="n">
        <v>15</v>
      </c>
      <c r="N93" t="n">
        <v>29.36</v>
      </c>
      <c r="O93" t="n">
        <v>20483.57</v>
      </c>
      <c r="P93" t="n">
        <v>371.07</v>
      </c>
      <c r="Q93" t="n">
        <v>444.55</v>
      </c>
      <c r="R93" t="n">
        <v>75.73999999999999</v>
      </c>
      <c r="S93" t="n">
        <v>48.21</v>
      </c>
      <c r="T93" t="n">
        <v>7789.65</v>
      </c>
      <c r="U93" t="n">
        <v>0.64</v>
      </c>
      <c r="V93" t="n">
        <v>0.78</v>
      </c>
      <c r="W93" t="n">
        <v>0.19</v>
      </c>
      <c r="X93" t="n">
        <v>0.46</v>
      </c>
      <c r="Y93" t="n">
        <v>0.5</v>
      </c>
      <c r="Z93" t="n">
        <v>10</v>
      </c>
    </row>
    <row r="94">
      <c r="A94" t="n">
        <v>17</v>
      </c>
      <c r="B94" t="n">
        <v>70</v>
      </c>
      <c r="C94" t="inlineStr">
        <is>
          <t xml:space="preserve">CONCLUIDO	</t>
        </is>
      </c>
      <c r="D94" t="n">
        <v>2.6667</v>
      </c>
      <c r="E94" t="n">
        <v>37.5</v>
      </c>
      <c r="F94" t="n">
        <v>34.81</v>
      </c>
      <c r="G94" t="n">
        <v>130.53</v>
      </c>
      <c r="H94" t="n">
        <v>1.93</v>
      </c>
      <c r="I94" t="n">
        <v>16</v>
      </c>
      <c r="J94" t="n">
        <v>165.62</v>
      </c>
      <c r="K94" t="n">
        <v>47.83</v>
      </c>
      <c r="L94" t="n">
        <v>18</v>
      </c>
      <c r="M94" t="n">
        <v>14</v>
      </c>
      <c r="N94" t="n">
        <v>29.8</v>
      </c>
      <c r="O94" t="n">
        <v>20660.89</v>
      </c>
      <c r="P94" t="n">
        <v>368.84</v>
      </c>
      <c r="Q94" t="n">
        <v>444.55</v>
      </c>
      <c r="R94" t="n">
        <v>74.34999999999999</v>
      </c>
      <c r="S94" t="n">
        <v>48.21</v>
      </c>
      <c r="T94" t="n">
        <v>7101.23</v>
      </c>
      <c r="U94" t="n">
        <v>0.65</v>
      </c>
      <c r="V94" t="n">
        <v>0.78</v>
      </c>
      <c r="W94" t="n">
        <v>0.19</v>
      </c>
      <c r="X94" t="n">
        <v>0.42</v>
      </c>
      <c r="Y94" t="n">
        <v>0.5</v>
      </c>
      <c r="Z94" t="n">
        <v>10</v>
      </c>
    </row>
    <row r="95">
      <c r="A95" t="n">
        <v>18</v>
      </c>
      <c r="B95" t="n">
        <v>70</v>
      </c>
      <c r="C95" t="inlineStr">
        <is>
          <t xml:space="preserve">CONCLUIDO	</t>
        </is>
      </c>
      <c r="D95" t="n">
        <v>2.6708</v>
      </c>
      <c r="E95" t="n">
        <v>37.44</v>
      </c>
      <c r="F95" t="n">
        <v>34.78</v>
      </c>
      <c r="G95" t="n">
        <v>139.12</v>
      </c>
      <c r="H95" t="n">
        <v>2.02</v>
      </c>
      <c r="I95" t="n">
        <v>15</v>
      </c>
      <c r="J95" t="n">
        <v>167.07</v>
      </c>
      <c r="K95" t="n">
        <v>47.83</v>
      </c>
      <c r="L95" t="n">
        <v>19</v>
      </c>
      <c r="M95" t="n">
        <v>13</v>
      </c>
      <c r="N95" t="n">
        <v>30.24</v>
      </c>
      <c r="O95" t="n">
        <v>20838.81</v>
      </c>
      <c r="P95" t="n">
        <v>367.62</v>
      </c>
      <c r="Q95" t="n">
        <v>444.55</v>
      </c>
      <c r="R95" t="n">
        <v>73.38</v>
      </c>
      <c r="S95" t="n">
        <v>48.21</v>
      </c>
      <c r="T95" t="n">
        <v>6617.62</v>
      </c>
      <c r="U95" t="n">
        <v>0.66</v>
      </c>
      <c r="V95" t="n">
        <v>0.78</v>
      </c>
      <c r="W95" t="n">
        <v>0.19</v>
      </c>
      <c r="X95" t="n">
        <v>0.39</v>
      </c>
      <c r="Y95" t="n">
        <v>0.5</v>
      </c>
      <c r="Z95" t="n">
        <v>10</v>
      </c>
    </row>
    <row r="96">
      <c r="A96" t="n">
        <v>19</v>
      </c>
      <c r="B96" t="n">
        <v>70</v>
      </c>
      <c r="C96" t="inlineStr">
        <is>
          <t xml:space="preserve">CONCLUIDO	</t>
        </is>
      </c>
      <c r="D96" t="n">
        <v>2.6704</v>
      </c>
      <c r="E96" t="n">
        <v>37.45</v>
      </c>
      <c r="F96" t="n">
        <v>34.79</v>
      </c>
      <c r="G96" t="n">
        <v>139.15</v>
      </c>
      <c r="H96" t="n">
        <v>2.1</v>
      </c>
      <c r="I96" t="n">
        <v>15</v>
      </c>
      <c r="J96" t="n">
        <v>168.51</v>
      </c>
      <c r="K96" t="n">
        <v>47.83</v>
      </c>
      <c r="L96" t="n">
        <v>20</v>
      </c>
      <c r="M96" t="n">
        <v>13</v>
      </c>
      <c r="N96" t="n">
        <v>30.69</v>
      </c>
      <c r="O96" t="n">
        <v>21017.33</v>
      </c>
      <c r="P96" t="n">
        <v>366.13</v>
      </c>
      <c r="Q96" t="n">
        <v>444.55</v>
      </c>
      <c r="R96" t="n">
        <v>73.58</v>
      </c>
      <c r="S96" t="n">
        <v>48.21</v>
      </c>
      <c r="T96" t="n">
        <v>6719.53</v>
      </c>
      <c r="U96" t="n">
        <v>0.66</v>
      </c>
      <c r="V96" t="n">
        <v>0.78</v>
      </c>
      <c r="W96" t="n">
        <v>0.19</v>
      </c>
      <c r="X96" t="n">
        <v>0.4</v>
      </c>
      <c r="Y96" t="n">
        <v>0.5</v>
      </c>
      <c r="Z96" t="n">
        <v>10</v>
      </c>
    </row>
    <row r="97">
      <c r="A97" t="n">
        <v>20</v>
      </c>
      <c r="B97" t="n">
        <v>70</v>
      </c>
      <c r="C97" t="inlineStr">
        <is>
          <t xml:space="preserve">CONCLUIDO	</t>
        </is>
      </c>
      <c r="D97" t="n">
        <v>2.6731</v>
      </c>
      <c r="E97" t="n">
        <v>37.41</v>
      </c>
      <c r="F97" t="n">
        <v>34.78</v>
      </c>
      <c r="G97" t="n">
        <v>149.04</v>
      </c>
      <c r="H97" t="n">
        <v>2.19</v>
      </c>
      <c r="I97" t="n">
        <v>14</v>
      </c>
      <c r="J97" t="n">
        <v>169.97</v>
      </c>
      <c r="K97" t="n">
        <v>47.83</v>
      </c>
      <c r="L97" t="n">
        <v>21</v>
      </c>
      <c r="M97" t="n">
        <v>12</v>
      </c>
      <c r="N97" t="n">
        <v>31.14</v>
      </c>
      <c r="O97" t="n">
        <v>21196.47</v>
      </c>
      <c r="P97" t="n">
        <v>365.42</v>
      </c>
      <c r="Q97" t="n">
        <v>444.55</v>
      </c>
      <c r="R97" t="n">
        <v>73.62</v>
      </c>
      <c r="S97" t="n">
        <v>48.21</v>
      </c>
      <c r="T97" t="n">
        <v>6745.33</v>
      </c>
      <c r="U97" t="n">
        <v>0.65</v>
      </c>
      <c r="V97" t="n">
        <v>0.78</v>
      </c>
      <c r="W97" t="n">
        <v>0.18</v>
      </c>
      <c r="X97" t="n">
        <v>0.39</v>
      </c>
      <c r="Y97" t="n">
        <v>0.5</v>
      </c>
      <c r="Z97" t="n">
        <v>10</v>
      </c>
    </row>
    <row r="98">
      <c r="A98" t="n">
        <v>21</v>
      </c>
      <c r="B98" t="n">
        <v>70</v>
      </c>
      <c r="C98" t="inlineStr">
        <is>
          <t xml:space="preserve">CONCLUIDO	</t>
        </is>
      </c>
      <c r="D98" t="n">
        <v>2.6785</v>
      </c>
      <c r="E98" t="n">
        <v>37.34</v>
      </c>
      <c r="F98" t="n">
        <v>34.73</v>
      </c>
      <c r="G98" t="n">
        <v>160.3</v>
      </c>
      <c r="H98" t="n">
        <v>2.28</v>
      </c>
      <c r="I98" t="n">
        <v>13</v>
      </c>
      <c r="J98" t="n">
        <v>171.42</v>
      </c>
      <c r="K98" t="n">
        <v>47.83</v>
      </c>
      <c r="L98" t="n">
        <v>22</v>
      </c>
      <c r="M98" t="n">
        <v>11</v>
      </c>
      <c r="N98" t="n">
        <v>31.6</v>
      </c>
      <c r="O98" t="n">
        <v>21376.23</v>
      </c>
      <c r="P98" t="n">
        <v>361.99</v>
      </c>
      <c r="Q98" t="n">
        <v>444.55</v>
      </c>
      <c r="R98" t="n">
        <v>71.8</v>
      </c>
      <c r="S98" t="n">
        <v>48.21</v>
      </c>
      <c r="T98" t="n">
        <v>5841.15</v>
      </c>
      <c r="U98" t="n">
        <v>0.67</v>
      </c>
      <c r="V98" t="n">
        <v>0.78</v>
      </c>
      <c r="W98" t="n">
        <v>0.19</v>
      </c>
      <c r="X98" t="n">
        <v>0.34</v>
      </c>
      <c r="Y98" t="n">
        <v>0.5</v>
      </c>
      <c r="Z98" t="n">
        <v>10</v>
      </c>
    </row>
    <row r="99">
      <c r="A99" t="n">
        <v>22</v>
      </c>
      <c r="B99" t="n">
        <v>70</v>
      </c>
      <c r="C99" t="inlineStr">
        <is>
          <t xml:space="preserve">CONCLUIDO	</t>
        </is>
      </c>
      <c r="D99" t="n">
        <v>2.6778</v>
      </c>
      <c r="E99" t="n">
        <v>37.34</v>
      </c>
      <c r="F99" t="n">
        <v>34.74</v>
      </c>
      <c r="G99" t="n">
        <v>160.34</v>
      </c>
      <c r="H99" t="n">
        <v>2.36</v>
      </c>
      <c r="I99" t="n">
        <v>13</v>
      </c>
      <c r="J99" t="n">
        <v>172.89</v>
      </c>
      <c r="K99" t="n">
        <v>47.83</v>
      </c>
      <c r="L99" t="n">
        <v>23</v>
      </c>
      <c r="M99" t="n">
        <v>11</v>
      </c>
      <c r="N99" t="n">
        <v>32.06</v>
      </c>
      <c r="O99" t="n">
        <v>21556.61</v>
      </c>
      <c r="P99" t="n">
        <v>361.87</v>
      </c>
      <c r="Q99" t="n">
        <v>444.55</v>
      </c>
      <c r="R99" t="n">
        <v>72.05</v>
      </c>
      <c r="S99" t="n">
        <v>48.21</v>
      </c>
      <c r="T99" t="n">
        <v>5965.58</v>
      </c>
      <c r="U99" t="n">
        <v>0.67</v>
      </c>
      <c r="V99" t="n">
        <v>0.78</v>
      </c>
      <c r="W99" t="n">
        <v>0.19</v>
      </c>
      <c r="X99" t="n">
        <v>0.35</v>
      </c>
      <c r="Y99" t="n">
        <v>0.5</v>
      </c>
      <c r="Z99" t="n">
        <v>10</v>
      </c>
    </row>
    <row r="100">
      <c r="A100" t="n">
        <v>23</v>
      </c>
      <c r="B100" t="n">
        <v>70</v>
      </c>
      <c r="C100" t="inlineStr">
        <is>
          <t xml:space="preserve">CONCLUIDO	</t>
        </is>
      </c>
      <c r="D100" t="n">
        <v>2.6831</v>
      </c>
      <c r="E100" t="n">
        <v>37.27</v>
      </c>
      <c r="F100" t="n">
        <v>34.7</v>
      </c>
      <c r="G100" t="n">
        <v>173.48</v>
      </c>
      <c r="H100" t="n">
        <v>2.44</v>
      </c>
      <c r="I100" t="n">
        <v>12</v>
      </c>
      <c r="J100" t="n">
        <v>174.35</v>
      </c>
      <c r="K100" t="n">
        <v>47.83</v>
      </c>
      <c r="L100" t="n">
        <v>24</v>
      </c>
      <c r="M100" t="n">
        <v>10</v>
      </c>
      <c r="N100" t="n">
        <v>32.53</v>
      </c>
      <c r="O100" t="n">
        <v>21737.62</v>
      </c>
      <c r="P100" t="n">
        <v>359.15</v>
      </c>
      <c r="Q100" t="n">
        <v>444.55</v>
      </c>
      <c r="R100" t="n">
        <v>70.67</v>
      </c>
      <c r="S100" t="n">
        <v>48.21</v>
      </c>
      <c r="T100" t="n">
        <v>5281.36</v>
      </c>
      <c r="U100" t="n">
        <v>0.68</v>
      </c>
      <c r="V100" t="n">
        <v>0.79</v>
      </c>
      <c r="W100" t="n">
        <v>0.18</v>
      </c>
      <c r="X100" t="n">
        <v>0.31</v>
      </c>
      <c r="Y100" t="n">
        <v>0.5</v>
      </c>
      <c r="Z100" t="n">
        <v>10</v>
      </c>
    </row>
    <row r="101">
      <c r="A101" t="n">
        <v>24</v>
      </c>
      <c r="B101" t="n">
        <v>70</v>
      </c>
      <c r="C101" t="inlineStr">
        <is>
          <t xml:space="preserve">CONCLUIDO	</t>
        </is>
      </c>
      <c r="D101" t="n">
        <v>2.685</v>
      </c>
      <c r="E101" t="n">
        <v>37.24</v>
      </c>
      <c r="F101" t="n">
        <v>34.67</v>
      </c>
      <c r="G101" t="n">
        <v>173.34</v>
      </c>
      <c r="H101" t="n">
        <v>2.52</v>
      </c>
      <c r="I101" t="n">
        <v>12</v>
      </c>
      <c r="J101" t="n">
        <v>175.83</v>
      </c>
      <c r="K101" t="n">
        <v>47.83</v>
      </c>
      <c r="L101" t="n">
        <v>25</v>
      </c>
      <c r="M101" t="n">
        <v>10</v>
      </c>
      <c r="N101" t="n">
        <v>33</v>
      </c>
      <c r="O101" t="n">
        <v>21919.27</v>
      </c>
      <c r="P101" t="n">
        <v>358.76</v>
      </c>
      <c r="Q101" t="n">
        <v>444.55</v>
      </c>
      <c r="R101" t="n">
        <v>69.59999999999999</v>
      </c>
      <c r="S101" t="n">
        <v>48.21</v>
      </c>
      <c r="T101" t="n">
        <v>4746.48</v>
      </c>
      <c r="U101" t="n">
        <v>0.6899999999999999</v>
      </c>
      <c r="V101" t="n">
        <v>0.79</v>
      </c>
      <c r="W101" t="n">
        <v>0.19</v>
      </c>
      <c r="X101" t="n">
        <v>0.28</v>
      </c>
      <c r="Y101" t="n">
        <v>0.5</v>
      </c>
      <c r="Z101" t="n">
        <v>10</v>
      </c>
    </row>
    <row r="102">
      <c r="A102" t="n">
        <v>25</v>
      </c>
      <c r="B102" t="n">
        <v>70</v>
      </c>
      <c r="C102" t="inlineStr">
        <is>
          <t xml:space="preserve">CONCLUIDO	</t>
        </is>
      </c>
      <c r="D102" t="n">
        <v>2.6874</v>
      </c>
      <c r="E102" t="n">
        <v>37.21</v>
      </c>
      <c r="F102" t="n">
        <v>34.66</v>
      </c>
      <c r="G102" t="n">
        <v>189.08</v>
      </c>
      <c r="H102" t="n">
        <v>2.6</v>
      </c>
      <c r="I102" t="n">
        <v>11</v>
      </c>
      <c r="J102" t="n">
        <v>177.3</v>
      </c>
      <c r="K102" t="n">
        <v>47.83</v>
      </c>
      <c r="L102" t="n">
        <v>26</v>
      </c>
      <c r="M102" t="n">
        <v>9</v>
      </c>
      <c r="N102" t="n">
        <v>33.48</v>
      </c>
      <c r="O102" t="n">
        <v>22101.56</v>
      </c>
      <c r="P102" t="n">
        <v>354.87</v>
      </c>
      <c r="Q102" t="n">
        <v>444.55</v>
      </c>
      <c r="R102" t="n">
        <v>69.66</v>
      </c>
      <c r="S102" t="n">
        <v>48.21</v>
      </c>
      <c r="T102" t="n">
        <v>4779.76</v>
      </c>
      <c r="U102" t="n">
        <v>0.6899999999999999</v>
      </c>
      <c r="V102" t="n">
        <v>0.79</v>
      </c>
      <c r="W102" t="n">
        <v>0.18</v>
      </c>
      <c r="X102" t="n">
        <v>0.28</v>
      </c>
      <c r="Y102" t="n">
        <v>0.5</v>
      </c>
      <c r="Z102" t="n">
        <v>10</v>
      </c>
    </row>
    <row r="103">
      <c r="A103" t="n">
        <v>26</v>
      </c>
      <c r="B103" t="n">
        <v>70</v>
      </c>
      <c r="C103" t="inlineStr">
        <is>
          <t xml:space="preserve">CONCLUIDO	</t>
        </is>
      </c>
      <c r="D103" t="n">
        <v>2.6867</v>
      </c>
      <c r="E103" t="n">
        <v>37.22</v>
      </c>
      <c r="F103" t="n">
        <v>34.67</v>
      </c>
      <c r="G103" t="n">
        <v>189.13</v>
      </c>
      <c r="H103" t="n">
        <v>2.68</v>
      </c>
      <c r="I103" t="n">
        <v>11</v>
      </c>
      <c r="J103" t="n">
        <v>178.79</v>
      </c>
      <c r="K103" t="n">
        <v>47.83</v>
      </c>
      <c r="L103" t="n">
        <v>27</v>
      </c>
      <c r="M103" t="n">
        <v>9</v>
      </c>
      <c r="N103" t="n">
        <v>33.96</v>
      </c>
      <c r="O103" t="n">
        <v>22284.51</v>
      </c>
      <c r="P103" t="n">
        <v>355.1</v>
      </c>
      <c r="Q103" t="n">
        <v>444.55</v>
      </c>
      <c r="R103" t="n">
        <v>70.06999999999999</v>
      </c>
      <c r="S103" t="n">
        <v>48.21</v>
      </c>
      <c r="T103" t="n">
        <v>4984.4</v>
      </c>
      <c r="U103" t="n">
        <v>0.6899999999999999</v>
      </c>
      <c r="V103" t="n">
        <v>0.79</v>
      </c>
      <c r="W103" t="n">
        <v>0.18</v>
      </c>
      <c r="X103" t="n">
        <v>0.29</v>
      </c>
      <c r="Y103" t="n">
        <v>0.5</v>
      </c>
      <c r="Z103" t="n">
        <v>10</v>
      </c>
    </row>
    <row r="104">
      <c r="A104" t="n">
        <v>27</v>
      </c>
      <c r="B104" t="n">
        <v>70</v>
      </c>
      <c r="C104" t="inlineStr">
        <is>
          <t xml:space="preserve">CONCLUIDO	</t>
        </is>
      </c>
      <c r="D104" t="n">
        <v>2.6908</v>
      </c>
      <c r="E104" t="n">
        <v>37.16</v>
      </c>
      <c r="F104" t="n">
        <v>34.65</v>
      </c>
      <c r="G104" t="n">
        <v>207.88</v>
      </c>
      <c r="H104" t="n">
        <v>2.75</v>
      </c>
      <c r="I104" t="n">
        <v>10</v>
      </c>
      <c r="J104" t="n">
        <v>180.28</v>
      </c>
      <c r="K104" t="n">
        <v>47.83</v>
      </c>
      <c r="L104" t="n">
        <v>28</v>
      </c>
      <c r="M104" t="n">
        <v>8</v>
      </c>
      <c r="N104" t="n">
        <v>34.45</v>
      </c>
      <c r="O104" t="n">
        <v>22468.11</v>
      </c>
      <c r="P104" t="n">
        <v>352.18</v>
      </c>
      <c r="Q104" t="n">
        <v>444.55</v>
      </c>
      <c r="R104" t="n">
        <v>69.02</v>
      </c>
      <c r="S104" t="n">
        <v>48.21</v>
      </c>
      <c r="T104" t="n">
        <v>4463.36</v>
      </c>
      <c r="U104" t="n">
        <v>0.7</v>
      </c>
      <c r="V104" t="n">
        <v>0.79</v>
      </c>
      <c r="W104" t="n">
        <v>0.18</v>
      </c>
      <c r="X104" t="n">
        <v>0.26</v>
      </c>
      <c r="Y104" t="n">
        <v>0.5</v>
      </c>
      <c r="Z104" t="n">
        <v>10</v>
      </c>
    </row>
    <row r="105">
      <c r="A105" t="n">
        <v>28</v>
      </c>
      <c r="B105" t="n">
        <v>70</v>
      </c>
      <c r="C105" t="inlineStr">
        <is>
          <t xml:space="preserve">CONCLUIDO	</t>
        </is>
      </c>
      <c r="D105" t="n">
        <v>2.6912</v>
      </c>
      <c r="E105" t="n">
        <v>37.16</v>
      </c>
      <c r="F105" t="n">
        <v>34.64</v>
      </c>
      <c r="G105" t="n">
        <v>207.85</v>
      </c>
      <c r="H105" t="n">
        <v>2.83</v>
      </c>
      <c r="I105" t="n">
        <v>10</v>
      </c>
      <c r="J105" t="n">
        <v>181.77</v>
      </c>
      <c r="K105" t="n">
        <v>47.83</v>
      </c>
      <c r="L105" t="n">
        <v>29</v>
      </c>
      <c r="M105" t="n">
        <v>8</v>
      </c>
      <c r="N105" t="n">
        <v>34.94</v>
      </c>
      <c r="O105" t="n">
        <v>22652.51</v>
      </c>
      <c r="P105" t="n">
        <v>353.54</v>
      </c>
      <c r="Q105" t="n">
        <v>444.55</v>
      </c>
      <c r="R105" t="n">
        <v>68.93000000000001</v>
      </c>
      <c r="S105" t="n">
        <v>48.21</v>
      </c>
      <c r="T105" t="n">
        <v>4422.46</v>
      </c>
      <c r="U105" t="n">
        <v>0.7</v>
      </c>
      <c r="V105" t="n">
        <v>0.79</v>
      </c>
      <c r="W105" t="n">
        <v>0.18</v>
      </c>
      <c r="X105" t="n">
        <v>0.25</v>
      </c>
      <c r="Y105" t="n">
        <v>0.5</v>
      </c>
      <c r="Z105" t="n">
        <v>10</v>
      </c>
    </row>
    <row r="106">
      <c r="A106" t="n">
        <v>29</v>
      </c>
      <c r="B106" t="n">
        <v>70</v>
      </c>
      <c r="C106" t="inlineStr">
        <is>
          <t xml:space="preserve">CONCLUIDO	</t>
        </is>
      </c>
      <c r="D106" t="n">
        <v>2.6924</v>
      </c>
      <c r="E106" t="n">
        <v>37.14</v>
      </c>
      <c r="F106" t="n">
        <v>34.62</v>
      </c>
      <c r="G106" t="n">
        <v>207.75</v>
      </c>
      <c r="H106" t="n">
        <v>2.9</v>
      </c>
      <c r="I106" t="n">
        <v>10</v>
      </c>
      <c r="J106" t="n">
        <v>183.27</v>
      </c>
      <c r="K106" t="n">
        <v>47.83</v>
      </c>
      <c r="L106" t="n">
        <v>30</v>
      </c>
      <c r="M106" t="n">
        <v>8</v>
      </c>
      <c r="N106" t="n">
        <v>35.44</v>
      </c>
      <c r="O106" t="n">
        <v>22837.46</v>
      </c>
      <c r="P106" t="n">
        <v>350.4</v>
      </c>
      <c r="Q106" t="n">
        <v>444.55</v>
      </c>
      <c r="R106" t="n">
        <v>68.5</v>
      </c>
      <c r="S106" t="n">
        <v>48.21</v>
      </c>
      <c r="T106" t="n">
        <v>4205.47</v>
      </c>
      <c r="U106" t="n">
        <v>0.7</v>
      </c>
      <c r="V106" t="n">
        <v>0.79</v>
      </c>
      <c r="W106" t="n">
        <v>0.17</v>
      </c>
      <c r="X106" t="n">
        <v>0.24</v>
      </c>
      <c r="Y106" t="n">
        <v>0.5</v>
      </c>
      <c r="Z106" t="n">
        <v>10</v>
      </c>
    </row>
    <row r="107">
      <c r="A107" t="n">
        <v>30</v>
      </c>
      <c r="B107" t="n">
        <v>70</v>
      </c>
      <c r="C107" t="inlineStr">
        <is>
          <t xml:space="preserve">CONCLUIDO	</t>
        </is>
      </c>
      <c r="D107" t="n">
        <v>2.6955</v>
      </c>
      <c r="E107" t="n">
        <v>37.1</v>
      </c>
      <c r="F107" t="n">
        <v>34.61</v>
      </c>
      <c r="G107" t="n">
        <v>230.74</v>
      </c>
      <c r="H107" t="n">
        <v>2.98</v>
      </c>
      <c r="I107" t="n">
        <v>9</v>
      </c>
      <c r="J107" t="n">
        <v>184.78</v>
      </c>
      <c r="K107" t="n">
        <v>47.83</v>
      </c>
      <c r="L107" t="n">
        <v>31</v>
      </c>
      <c r="M107" t="n">
        <v>7</v>
      </c>
      <c r="N107" t="n">
        <v>35.95</v>
      </c>
      <c r="O107" t="n">
        <v>23023.09</v>
      </c>
      <c r="P107" t="n">
        <v>345.27</v>
      </c>
      <c r="Q107" t="n">
        <v>444.55</v>
      </c>
      <c r="R107" t="n">
        <v>67.90000000000001</v>
      </c>
      <c r="S107" t="n">
        <v>48.21</v>
      </c>
      <c r="T107" t="n">
        <v>3909.7</v>
      </c>
      <c r="U107" t="n">
        <v>0.71</v>
      </c>
      <c r="V107" t="n">
        <v>0.79</v>
      </c>
      <c r="W107" t="n">
        <v>0.18</v>
      </c>
      <c r="X107" t="n">
        <v>0.22</v>
      </c>
      <c r="Y107" t="n">
        <v>0.5</v>
      </c>
      <c r="Z107" t="n">
        <v>10</v>
      </c>
    </row>
    <row r="108">
      <c r="A108" t="n">
        <v>31</v>
      </c>
      <c r="B108" t="n">
        <v>70</v>
      </c>
      <c r="C108" t="inlineStr">
        <is>
          <t xml:space="preserve">CONCLUIDO	</t>
        </is>
      </c>
      <c r="D108" t="n">
        <v>2.695</v>
      </c>
      <c r="E108" t="n">
        <v>37.11</v>
      </c>
      <c r="F108" t="n">
        <v>34.62</v>
      </c>
      <c r="G108" t="n">
        <v>230.78</v>
      </c>
      <c r="H108" t="n">
        <v>3.05</v>
      </c>
      <c r="I108" t="n">
        <v>9</v>
      </c>
      <c r="J108" t="n">
        <v>186.29</v>
      </c>
      <c r="K108" t="n">
        <v>47.83</v>
      </c>
      <c r="L108" t="n">
        <v>32</v>
      </c>
      <c r="M108" t="n">
        <v>7</v>
      </c>
      <c r="N108" t="n">
        <v>36.46</v>
      </c>
      <c r="O108" t="n">
        <v>23209.42</v>
      </c>
      <c r="P108" t="n">
        <v>346.56</v>
      </c>
      <c r="Q108" t="n">
        <v>444.55</v>
      </c>
      <c r="R108" t="n">
        <v>68.01000000000001</v>
      </c>
      <c r="S108" t="n">
        <v>48.21</v>
      </c>
      <c r="T108" t="n">
        <v>3965.92</v>
      </c>
      <c r="U108" t="n">
        <v>0.71</v>
      </c>
      <c r="V108" t="n">
        <v>0.79</v>
      </c>
      <c r="W108" t="n">
        <v>0.18</v>
      </c>
      <c r="X108" t="n">
        <v>0.23</v>
      </c>
      <c r="Y108" t="n">
        <v>0.5</v>
      </c>
      <c r="Z108" t="n">
        <v>10</v>
      </c>
    </row>
    <row r="109">
      <c r="A109" t="n">
        <v>32</v>
      </c>
      <c r="B109" t="n">
        <v>70</v>
      </c>
      <c r="C109" t="inlineStr">
        <is>
          <t xml:space="preserve">CONCLUIDO	</t>
        </is>
      </c>
      <c r="D109" t="n">
        <v>2.6958</v>
      </c>
      <c r="E109" t="n">
        <v>37.1</v>
      </c>
      <c r="F109" t="n">
        <v>34.61</v>
      </c>
      <c r="G109" t="n">
        <v>230.71</v>
      </c>
      <c r="H109" t="n">
        <v>3.12</v>
      </c>
      <c r="I109" t="n">
        <v>9</v>
      </c>
      <c r="J109" t="n">
        <v>187.8</v>
      </c>
      <c r="K109" t="n">
        <v>47.83</v>
      </c>
      <c r="L109" t="n">
        <v>33</v>
      </c>
      <c r="M109" t="n">
        <v>7</v>
      </c>
      <c r="N109" t="n">
        <v>36.98</v>
      </c>
      <c r="O109" t="n">
        <v>23396.44</v>
      </c>
      <c r="P109" t="n">
        <v>347.73</v>
      </c>
      <c r="Q109" t="n">
        <v>444.55</v>
      </c>
      <c r="R109" t="n">
        <v>67.73999999999999</v>
      </c>
      <c r="S109" t="n">
        <v>48.21</v>
      </c>
      <c r="T109" t="n">
        <v>3829.03</v>
      </c>
      <c r="U109" t="n">
        <v>0.71</v>
      </c>
      <c r="V109" t="n">
        <v>0.79</v>
      </c>
      <c r="W109" t="n">
        <v>0.18</v>
      </c>
      <c r="X109" t="n">
        <v>0.22</v>
      </c>
      <c r="Y109" t="n">
        <v>0.5</v>
      </c>
      <c r="Z109" t="n">
        <v>10</v>
      </c>
    </row>
    <row r="110">
      <c r="A110" t="n">
        <v>33</v>
      </c>
      <c r="B110" t="n">
        <v>70</v>
      </c>
      <c r="C110" t="inlineStr">
        <is>
          <t xml:space="preserve">CONCLUIDO	</t>
        </is>
      </c>
      <c r="D110" t="n">
        <v>2.6977</v>
      </c>
      <c r="E110" t="n">
        <v>37.07</v>
      </c>
      <c r="F110" t="n">
        <v>34.58</v>
      </c>
      <c r="G110" t="n">
        <v>230.53</v>
      </c>
      <c r="H110" t="n">
        <v>3.19</v>
      </c>
      <c r="I110" t="n">
        <v>9</v>
      </c>
      <c r="J110" t="n">
        <v>189.33</v>
      </c>
      <c r="K110" t="n">
        <v>47.83</v>
      </c>
      <c r="L110" t="n">
        <v>34</v>
      </c>
      <c r="M110" t="n">
        <v>7</v>
      </c>
      <c r="N110" t="n">
        <v>37.5</v>
      </c>
      <c r="O110" t="n">
        <v>23584.16</v>
      </c>
      <c r="P110" t="n">
        <v>344.56</v>
      </c>
      <c r="Q110" t="n">
        <v>444.55</v>
      </c>
      <c r="R110" t="n">
        <v>66.75</v>
      </c>
      <c r="S110" t="n">
        <v>48.21</v>
      </c>
      <c r="T110" t="n">
        <v>3333.96</v>
      </c>
      <c r="U110" t="n">
        <v>0.72</v>
      </c>
      <c r="V110" t="n">
        <v>0.79</v>
      </c>
      <c r="W110" t="n">
        <v>0.18</v>
      </c>
      <c r="X110" t="n">
        <v>0.19</v>
      </c>
      <c r="Y110" t="n">
        <v>0.5</v>
      </c>
      <c r="Z110" t="n">
        <v>10</v>
      </c>
    </row>
    <row r="111">
      <c r="A111" t="n">
        <v>34</v>
      </c>
      <c r="B111" t="n">
        <v>70</v>
      </c>
      <c r="C111" t="inlineStr">
        <is>
          <t xml:space="preserve">CONCLUIDO	</t>
        </is>
      </c>
      <c r="D111" t="n">
        <v>2.7008</v>
      </c>
      <c r="E111" t="n">
        <v>37.03</v>
      </c>
      <c r="F111" t="n">
        <v>34.57</v>
      </c>
      <c r="G111" t="n">
        <v>259.25</v>
      </c>
      <c r="H111" t="n">
        <v>3.25</v>
      </c>
      <c r="I111" t="n">
        <v>8</v>
      </c>
      <c r="J111" t="n">
        <v>190.85</v>
      </c>
      <c r="K111" t="n">
        <v>47.83</v>
      </c>
      <c r="L111" t="n">
        <v>35</v>
      </c>
      <c r="M111" t="n">
        <v>6</v>
      </c>
      <c r="N111" t="n">
        <v>38.03</v>
      </c>
      <c r="O111" t="n">
        <v>23772.6</v>
      </c>
      <c r="P111" t="n">
        <v>341.7</v>
      </c>
      <c r="Q111" t="n">
        <v>444.55</v>
      </c>
      <c r="R111" t="n">
        <v>66.34999999999999</v>
      </c>
      <c r="S111" t="n">
        <v>48.21</v>
      </c>
      <c r="T111" t="n">
        <v>3140.29</v>
      </c>
      <c r="U111" t="n">
        <v>0.73</v>
      </c>
      <c r="V111" t="n">
        <v>0.79</v>
      </c>
      <c r="W111" t="n">
        <v>0.18</v>
      </c>
      <c r="X111" t="n">
        <v>0.18</v>
      </c>
      <c r="Y111" t="n">
        <v>0.5</v>
      </c>
      <c r="Z111" t="n">
        <v>10</v>
      </c>
    </row>
    <row r="112">
      <c r="A112" t="n">
        <v>35</v>
      </c>
      <c r="B112" t="n">
        <v>70</v>
      </c>
      <c r="C112" t="inlineStr">
        <is>
          <t xml:space="preserve">CONCLUIDO	</t>
        </is>
      </c>
      <c r="D112" t="n">
        <v>2.699</v>
      </c>
      <c r="E112" t="n">
        <v>37.05</v>
      </c>
      <c r="F112" t="n">
        <v>34.59</v>
      </c>
      <c r="G112" t="n">
        <v>259.43</v>
      </c>
      <c r="H112" t="n">
        <v>3.32</v>
      </c>
      <c r="I112" t="n">
        <v>8</v>
      </c>
      <c r="J112" t="n">
        <v>192.39</v>
      </c>
      <c r="K112" t="n">
        <v>47.83</v>
      </c>
      <c r="L112" t="n">
        <v>36</v>
      </c>
      <c r="M112" t="n">
        <v>4</v>
      </c>
      <c r="N112" t="n">
        <v>38.56</v>
      </c>
      <c r="O112" t="n">
        <v>23961.75</v>
      </c>
      <c r="P112" t="n">
        <v>342.21</v>
      </c>
      <c r="Q112" t="n">
        <v>444.55</v>
      </c>
      <c r="R112" t="n">
        <v>67.23999999999999</v>
      </c>
      <c r="S112" t="n">
        <v>48.21</v>
      </c>
      <c r="T112" t="n">
        <v>3584.15</v>
      </c>
      <c r="U112" t="n">
        <v>0.72</v>
      </c>
      <c r="V112" t="n">
        <v>0.79</v>
      </c>
      <c r="W112" t="n">
        <v>0.18</v>
      </c>
      <c r="X112" t="n">
        <v>0.2</v>
      </c>
      <c r="Y112" t="n">
        <v>0.5</v>
      </c>
      <c r="Z112" t="n">
        <v>10</v>
      </c>
    </row>
    <row r="113">
      <c r="A113" t="n">
        <v>36</v>
      </c>
      <c r="B113" t="n">
        <v>70</v>
      </c>
      <c r="C113" t="inlineStr">
        <is>
          <t xml:space="preserve">CONCLUIDO	</t>
        </is>
      </c>
      <c r="D113" t="n">
        <v>2.6994</v>
      </c>
      <c r="E113" t="n">
        <v>37.04</v>
      </c>
      <c r="F113" t="n">
        <v>34.59</v>
      </c>
      <c r="G113" t="n">
        <v>259.39</v>
      </c>
      <c r="H113" t="n">
        <v>3.39</v>
      </c>
      <c r="I113" t="n">
        <v>8</v>
      </c>
      <c r="J113" t="n">
        <v>193.93</v>
      </c>
      <c r="K113" t="n">
        <v>47.83</v>
      </c>
      <c r="L113" t="n">
        <v>37</v>
      </c>
      <c r="M113" t="n">
        <v>4</v>
      </c>
      <c r="N113" t="n">
        <v>39.1</v>
      </c>
      <c r="O113" t="n">
        <v>24151.64</v>
      </c>
      <c r="P113" t="n">
        <v>342.04</v>
      </c>
      <c r="Q113" t="n">
        <v>444.55</v>
      </c>
      <c r="R113" t="n">
        <v>67.04000000000001</v>
      </c>
      <c r="S113" t="n">
        <v>48.21</v>
      </c>
      <c r="T113" t="n">
        <v>3485.88</v>
      </c>
      <c r="U113" t="n">
        <v>0.72</v>
      </c>
      <c r="V113" t="n">
        <v>0.79</v>
      </c>
      <c r="W113" t="n">
        <v>0.18</v>
      </c>
      <c r="X113" t="n">
        <v>0.2</v>
      </c>
      <c r="Y113" t="n">
        <v>0.5</v>
      </c>
      <c r="Z113" t="n">
        <v>10</v>
      </c>
    </row>
    <row r="114">
      <c r="A114" t="n">
        <v>37</v>
      </c>
      <c r="B114" t="n">
        <v>70</v>
      </c>
      <c r="C114" t="inlineStr">
        <is>
          <t xml:space="preserve">CONCLUIDO	</t>
        </is>
      </c>
      <c r="D114" t="n">
        <v>2.6993</v>
      </c>
      <c r="E114" t="n">
        <v>37.05</v>
      </c>
      <c r="F114" t="n">
        <v>34.59</v>
      </c>
      <c r="G114" t="n">
        <v>259.4</v>
      </c>
      <c r="H114" t="n">
        <v>3.45</v>
      </c>
      <c r="I114" t="n">
        <v>8</v>
      </c>
      <c r="J114" t="n">
        <v>195.47</v>
      </c>
      <c r="K114" t="n">
        <v>47.83</v>
      </c>
      <c r="L114" t="n">
        <v>38</v>
      </c>
      <c r="M114" t="n">
        <v>2</v>
      </c>
      <c r="N114" t="n">
        <v>39.64</v>
      </c>
      <c r="O114" t="n">
        <v>24342.26</v>
      </c>
      <c r="P114" t="n">
        <v>341.99</v>
      </c>
      <c r="Q114" t="n">
        <v>444.55</v>
      </c>
      <c r="R114" t="n">
        <v>66.98</v>
      </c>
      <c r="S114" t="n">
        <v>48.21</v>
      </c>
      <c r="T114" t="n">
        <v>3454.78</v>
      </c>
      <c r="U114" t="n">
        <v>0.72</v>
      </c>
      <c r="V114" t="n">
        <v>0.79</v>
      </c>
      <c r="W114" t="n">
        <v>0.18</v>
      </c>
      <c r="X114" t="n">
        <v>0.2</v>
      </c>
      <c r="Y114" t="n">
        <v>0.5</v>
      </c>
      <c r="Z114" t="n">
        <v>10</v>
      </c>
    </row>
    <row r="115">
      <c r="A115" t="n">
        <v>38</v>
      </c>
      <c r="B115" t="n">
        <v>70</v>
      </c>
      <c r="C115" t="inlineStr">
        <is>
          <t xml:space="preserve">CONCLUIDO	</t>
        </is>
      </c>
      <c r="D115" t="n">
        <v>2.6986</v>
      </c>
      <c r="E115" t="n">
        <v>37.06</v>
      </c>
      <c r="F115" t="n">
        <v>34.6</v>
      </c>
      <c r="G115" t="n">
        <v>259.48</v>
      </c>
      <c r="H115" t="n">
        <v>3.51</v>
      </c>
      <c r="I115" t="n">
        <v>8</v>
      </c>
      <c r="J115" t="n">
        <v>197.02</v>
      </c>
      <c r="K115" t="n">
        <v>47.83</v>
      </c>
      <c r="L115" t="n">
        <v>39</v>
      </c>
      <c r="M115" t="n">
        <v>2</v>
      </c>
      <c r="N115" t="n">
        <v>40.2</v>
      </c>
      <c r="O115" t="n">
        <v>24533.63</v>
      </c>
      <c r="P115" t="n">
        <v>343.12</v>
      </c>
      <c r="Q115" t="n">
        <v>444.55</v>
      </c>
      <c r="R115" t="n">
        <v>67.3</v>
      </c>
      <c r="S115" t="n">
        <v>48.21</v>
      </c>
      <c r="T115" t="n">
        <v>3612.93</v>
      </c>
      <c r="U115" t="n">
        <v>0.72</v>
      </c>
      <c r="V115" t="n">
        <v>0.79</v>
      </c>
      <c r="W115" t="n">
        <v>0.18</v>
      </c>
      <c r="X115" t="n">
        <v>0.21</v>
      </c>
      <c r="Y115" t="n">
        <v>0.5</v>
      </c>
      <c r="Z115" t="n">
        <v>10</v>
      </c>
    </row>
    <row r="116">
      <c r="A116" t="n">
        <v>39</v>
      </c>
      <c r="B116" t="n">
        <v>70</v>
      </c>
      <c r="C116" t="inlineStr">
        <is>
          <t xml:space="preserve">CONCLUIDO	</t>
        </is>
      </c>
      <c r="D116" t="n">
        <v>2.6981</v>
      </c>
      <c r="E116" t="n">
        <v>37.06</v>
      </c>
      <c r="F116" t="n">
        <v>34.6</v>
      </c>
      <c r="G116" t="n">
        <v>259.53</v>
      </c>
      <c r="H116" t="n">
        <v>3.58</v>
      </c>
      <c r="I116" t="n">
        <v>8</v>
      </c>
      <c r="J116" t="n">
        <v>198.58</v>
      </c>
      <c r="K116" t="n">
        <v>47.83</v>
      </c>
      <c r="L116" t="n">
        <v>40</v>
      </c>
      <c r="M116" t="n">
        <v>0</v>
      </c>
      <c r="N116" t="n">
        <v>40.75</v>
      </c>
      <c r="O116" t="n">
        <v>24725.75</v>
      </c>
      <c r="P116" t="n">
        <v>344.91</v>
      </c>
      <c r="Q116" t="n">
        <v>444.55</v>
      </c>
      <c r="R116" t="n">
        <v>67.48</v>
      </c>
      <c r="S116" t="n">
        <v>48.21</v>
      </c>
      <c r="T116" t="n">
        <v>3706.94</v>
      </c>
      <c r="U116" t="n">
        <v>0.71</v>
      </c>
      <c r="V116" t="n">
        <v>0.79</v>
      </c>
      <c r="W116" t="n">
        <v>0.18</v>
      </c>
      <c r="X116" t="n">
        <v>0.22</v>
      </c>
      <c r="Y116" t="n">
        <v>0.5</v>
      </c>
      <c r="Z116" t="n">
        <v>10</v>
      </c>
    </row>
    <row r="117">
      <c r="A117" t="n">
        <v>0</v>
      </c>
      <c r="B117" t="n">
        <v>90</v>
      </c>
      <c r="C117" t="inlineStr">
        <is>
          <t xml:space="preserve">CONCLUIDO	</t>
        </is>
      </c>
      <c r="D117" t="n">
        <v>1.505</v>
      </c>
      <c r="E117" t="n">
        <v>66.45</v>
      </c>
      <c r="F117" t="n">
        <v>47.88</v>
      </c>
      <c r="G117" t="n">
        <v>6.33</v>
      </c>
      <c r="H117" t="n">
        <v>0.1</v>
      </c>
      <c r="I117" t="n">
        <v>454</v>
      </c>
      <c r="J117" t="n">
        <v>176.73</v>
      </c>
      <c r="K117" t="n">
        <v>52.44</v>
      </c>
      <c r="L117" t="n">
        <v>1</v>
      </c>
      <c r="M117" t="n">
        <v>452</v>
      </c>
      <c r="N117" t="n">
        <v>33.29</v>
      </c>
      <c r="O117" t="n">
        <v>22031.19</v>
      </c>
      <c r="P117" t="n">
        <v>626.4</v>
      </c>
      <c r="Q117" t="n">
        <v>444.64</v>
      </c>
      <c r="R117" t="n">
        <v>502.02</v>
      </c>
      <c r="S117" t="n">
        <v>48.21</v>
      </c>
      <c r="T117" t="n">
        <v>218746.43</v>
      </c>
      <c r="U117" t="n">
        <v>0.1</v>
      </c>
      <c r="V117" t="n">
        <v>0.57</v>
      </c>
      <c r="W117" t="n">
        <v>0.89</v>
      </c>
      <c r="X117" t="n">
        <v>13.49</v>
      </c>
      <c r="Y117" t="n">
        <v>0.5</v>
      </c>
      <c r="Z117" t="n">
        <v>10</v>
      </c>
    </row>
    <row r="118">
      <c r="A118" t="n">
        <v>1</v>
      </c>
      <c r="B118" t="n">
        <v>90</v>
      </c>
      <c r="C118" t="inlineStr">
        <is>
          <t xml:space="preserve">CONCLUIDO	</t>
        </is>
      </c>
      <c r="D118" t="n">
        <v>2.0446</v>
      </c>
      <c r="E118" t="n">
        <v>48.91</v>
      </c>
      <c r="F118" t="n">
        <v>39.8</v>
      </c>
      <c r="G118" t="n">
        <v>12.7</v>
      </c>
      <c r="H118" t="n">
        <v>0.2</v>
      </c>
      <c r="I118" t="n">
        <v>188</v>
      </c>
      <c r="J118" t="n">
        <v>178.21</v>
      </c>
      <c r="K118" t="n">
        <v>52.44</v>
      </c>
      <c r="L118" t="n">
        <v>2</v>
      </c>
      <c r="M118" t="n">
        <v>186</v>
      </c>
      <c r="N118" t="n">
        <v>33.77</v>
      </c>
      <c r="O118" t="n">
        <v>22213.89</v>
      </c>
      <c r="P118" t="n">
        <v>518.96</v>
      </c>
      <c r="Q118" t="n">
        <v>444.57</v>
      </c>
      <c r="R118" t="n">
        <v>237.31</v>
      </c>
      <c r="S118" t="n">
        <v>48.21</v>
      </c>
      <c r="T118" t="n">
        <v>87720.21000000001</v>
      </c>
      <c r="U118" t="n">
        <v>0.2</v>
      </c>
      <c r="V118" t="n">
        <v>0.68</v>
      </c>
      <c r="W118" t="n">
        <v>0.47</v>
      </c>
      <c r="X118" t="n">
        <v>5.41</v>
      </c>
      <c r="Y118" t="n">
        <v>0.5</v>
      </c>
      <c r="Z118" t="n">
        <v>10</v>
      </c>
    </row>
    <row r="119">
      <c r="A119" t="n">
        <v>2</v>
      </c>
      <c r="B119" t="n">
        <v>90</v>
      </c>
      <c r="C119" t="inlineStr">
        <is>
          <t xml:space="preserve">CONCLUIDO	</t>
        </is>
      </c>
      <c r="D119" t="n">
        <v>2.2506</v>
      </c>
      <c r="E119" t="n">
        <v>44.43</v>
      </c>
      <c r="F119" t="n">
        <v>37.78</v>
      </c>
      <c r="G119" t="n">
        <v>19.05</v>
      </c>
      <c r="H119" t="n">
        <v>0.3</v>
      </c>
      <c r="I119" t="n">
        <v>119</v>
      </c>
      <c r="J119" t="n">
        <v>179.7</v>
      </c>
      <c r="K119" t="n">
        <v>52.44</v>
      </c>
      <c r="L119" t="n">
        <v>3</v>
      </c>
      <c r="M119" t="n">
        <v>117</v>
      </c>
      <c r="N119" t="n">
        <v>34.26</v>
      </c>
      <c r="O119" t="n">
        <v>22397.24</v>
      </c>
      <c r="P119" t="n">
        <v>491.49</v>
      </c>
      <c r="Q119" t="n">
        <v>444.55</v>
      </c>
      <c r="R119" t="n">
        <v>171.23</v>
      </c>
      <c r="S119" t="n">
        <v>48.21</v>
      </c>
      <c r="T119" t="n">
        <v>55026.02</v>
      </c>
      <c r="U119" t="n">
        <v>0.28</v>
      </c>
      <c r="V119" t="n">
        <v>0.72</v>
      </c>
      <c r="W119" t="n">
        <v>0.35</v>
      </c>
      <c r="X119" t="n">
        <v>3.39</v>
      </c>
      <c r="Y119" t="n">
        <v>0.5</v>
      </c>
      <c r="Z119" t="n">
        <v>10</v>
      </c>
    </row>
    <row r="120">
      <c r="A120" t="n">
        <v>3</v>
      </c>
      <c r="B120" t="n">
        <v>90</v>
      </c>
      <c r="C120" t="inlineStr">
        <is>
          <t xml:space="preserve">CONCLUIDO	</t>
        </is>
      </c>
      <c r="D120" t="n">
        <v>2.3606</v>
      </c>
      <c r="E120" t="n">
        <v>42.36</v>
      </c>
      <c r="F120" t="n">
        <v>36.85</v>
      </c>
      <c r="G120" t="n">
        <v>25.41</v>
      </c>
      <c r="H120" t="n">
        <v>0.39</v>
      </c>
      <c r="I120" t="n">
        <v>87</v>
      </c>
      <c r="J120" t="n">
        <v>181.19</v>
      </c>
      <c r="K120" t="n">
        <v>52.44</v>
      </c>
      <c r="L120" t="n">
        <v>4</v>
      </c>
      <c r="M120" t="n">
        <v>85</v>
      </c>
      <c r="N120" t="n">
        <v>34.75</v>
      </c>
      <c r="O120" t="n">
        <v>22581.25</v>
      </c>
      <c r="P120" t="n">
        <v>478.21</v>
      </c>
      <c r="Q120" t="n">
        <v>444.57</v>
      </c>
      <c r="R120" t="n">
        <v>140.66</v>
      </c>
      <c r="S120" t="n">
        <v>48.21</v>
      </c>
      <c r="T120" t="n">
        <v>39899.7</v>
      </c>
      <c r="U120" t="n">
        <v>0.34</v>
      </c>
      <c r="V120" t="n">
        <v>0.74</v>
      </c>
      <c r="W120" t="n">
        <v>0.31</v>
      </c>
      <c r="X120" t="n">
        <v>2.46</v>
      </c>
      <c r="Y120" t="n">
        <v>0.5</v>
      </c>
      <c r="Z120" t="n">
        <v>10</v>
      </c>
    </row>
    <row r="121">
      <c r="A121" t="n">
        <v>4</v>
      </c>
      <c r="B121" t="n">
        <v>90</v>
      </c>
      <c r="C121" t="inlineStr">
        <is>
          <t xml:space="preserve">CONCLUIDO	</t>
        </is>
      </c>
      <c r="D121" t="n">
        <v>2.4277</v>
      </c>
      <c r="E121" t="n">
        <v>41.19</v>
      </c>
      <c r="F121" t="n">
        <v>36.32</v>
      </c>
      <c r="G121" t="n">
        <v>31.58</v>
      </c>
      <c r="H121" t="n">
        <v>0.49</v>
      </c>
      <c r="I121" t="n">
        <v>69</v>
      </c>
      <c r="J121" t="n">
        <v>182.69</v>
      </c>
      <c r="K121" t="n">
        <v>52.44</v>
      </c>
      <c r="L121" t="n">
        <v>5</v>
      </c>
      <c r="M121" t="n">
        <v>67</v>
      </c>
      <c r="N121" t="n">
        <v>35.25</v>
      </c>
      <c r="O121" t="n">
        <v>22766.06</v>
      </c>
      <c r="P121" t="n">
        <v>470.5</v>
      </c>
      <c r="Q121" t="n">
        <v>444.55</v>
      </c>
      <c r="R121" t="n">
        <v>123.43</v>
      </c>
      <c r="S121" t="n">
        <v>48.21</v>
      </c>
      <c r="T121" t="n">
        <v>31374.31</v>
      </c>
      <c r="U121" t="n">
        <v>0.39</v>
      </c>
      <c r="V121" t="n">
        <v>0.75</v>
      </c>
      <c r="W121" t="n">
        <v>0.28</v>
      </c>
      <c r="X121" t="n">
        <v>1.93</v>
      </c>
      <c r="Y121" t="n">
        <v>0.5</v>
      </c>
      <c r="Z121" t="n">
        <v>10</v>
      </c>
    </row>
    <row r="122">
      <c r="A122" t="n">
        <v>5</v>
      </c>
      <c r="B122" t="n">
        <v>90</v>
      </c>
      <c r="C122" t="inlineStr">
        <is>
          <t xml:space="preserve">CONCLUIDO	</t>
        </is>
      </c>
      <c r="D122" t="n">
        <v>2.4757</v>
      </c>
      <c r="E122" t="n">
        <v>40.39</v>
      </c>
      <c r="F122" t="n">
        <v>35.95</v>
      </c>
      <c r="G122" t="n">
        <v>37.84</v>
      </c>
      <c r="H122" t="n">
        <v>0.58</v>
      </c>
      <c r="I122" t="n">
        <v>57</v>
      </c>
      <c r="J122" t="n">
        <v>184.19</v>
      </c>
      <c r="K122" t="n">
        <v>52.44</v>
      </c>
      <c r="L122" t="n">
        <v>6</v>
      </c>
      <c r="M122" t="n">
        <v>55</v>
      </c>
      <c r="N122" t="n">
        <v>35.75</v>
      </c>
      <c r="O122" t="n">
        <v>22951.43</v>
      </c>
      <c r="P122" t="n">
        <v>464.7</v>
      </c>
      <c r="Q122" t="n">
        <v>444.56</v>
      </c>
      <c r="R122" t="n">
        <v>111.1</v>
      </c>
      <c r="S122" t="n">
        <v>48.21</v>
      </c>
      <c r="T122" t="n">
        <v>25272.41</v>
      </c>
      <c r="U122" t="n">
        <v>0.43</v>
      </c>
      <c r="V122" t="n">
        <v>0.76</v>
      </c>
      <c r="W122" t="n">
        <v>0.26</v>
      </c>
      <c r="X122" t="n">
        <v>1.56</v>
      </c>
      <c r="Y122" t="n">
        <v>0.5</v>
      </c>
      <c r="Z122" t="n">
        <v>10</v>
      </c>
    </row>
    <row r="123">
      <c r="A123" t="n">
        <v>6</v>
      </c>
      <c r="B123" t="n">
        <v>90</v>
      </c>
      <c r="C123" t="inlineStr">
        <is>
          <t xml:space="preserve">CONCLUIDO	</t>
        </is>
      </c>
      <c r="D123" t="n">
        <v>2.499</v>
      </c>
      <c r="E123" t="n">
        <v>40.02</v>
      </c>
      <c r="F123" t="n">
        <v>35.85</v>
      </c>
      <c r="G123" t="n">
        <v>43.9</v>
      </c>
      <c r="H123" t="n">
        <v>0.67</v>
      </c>
      <c r="I123" t="n">
        <v>49</v>
      </c>
      <c r="J123" t="n">
        <v>185.7</v>
      </c>
      <c r="K123" t="n">
        <v>52.44</v>
      </c>
      <c r="L123" t="n">
        <v>7</v>
      </c>
      <c r="M123" t="n">
        <v>47</v>
      </c>
      <c r="N123" t="n">
        <v>36.26</v>
      </c>
      <c r="O123" t="n">
        <v>23137.49</v>
      </c>
      <c r="P123" t="n">
        <v>462.79</v>
      </c>
      <c r="Q123" t="n">
        <v>444.57</v>
      </c>
      <c r="R123" t="n">
        <v>108.76</v>
      </c>
      <c r="S123" t="n">
        <v>48.21</v>
      </c>
      <c r="T123" t="n">
        <v>24141.19</v>
      </c>
      <c r="U123" t="n">
        <v>0.44</v>
      </c>
      <c r="V123" t="n">
        <v>0.76</v>
      </c>
      <c r="W123" t="n">
        <v>0.24</v>
      </c>
      <c r="X123" t="n">
        <v>1.47</v>
      </c>
      <c r="Y123" t="n">
        <v>0.5</v>
      </c>
      <c r="Z123" t="n">
        <v>10</v>
      </c>
    </row>
    <row r="124">
      <c r="A124" t="n">
        <v>7</v>
      </c>
      <c r="B124" t="n">
        <v>90</v>
      </c>
      <c r="C124" t="inlineStr">
        <is>
          <t xml:space="preserve">CONCLUIDO	</t>
        </is>
      </c>
      <c r="D124" t="n">
        <v>2.5326</v>
      </c>
      <c r="E124" t="n">
        <v>39.48</v>
      </c>
      <c r="F124" t="n">
        <v>35.57</v>
      </c>
      <c r="G124" t="n">
        <v>50.82</v>
      </c>
      <c r="H124" t="n">
        <v>0.76</v>
      </c>
      <c r="I124" t="n">
        <v>42</v>
      </c>
      <c r="J124" t="n">
        <v>187.22</v>
      </c>
      <c r="K124" t="n">
        <v>52.44</v>
      </c>
      <c r="L124" t="n">
        <v>8</v>
      </c>
      <c r="M124" t="n">
        <v>40</v>
      </c>
      <c r="N124" t="n">
        <v>36.78</v>
      </c>
      <c r="O124" t="n">
        <v>23324.24</v>
      </c>
      <c r="P124" t="n">
        <v>457.78</v>
      </c>
      <c r="Q124" t="n">
        <v>444.56</v>
      </c>
      <c r="R124" t="n">
        <v>99.16</v>
      </c>
      <c r="S124" t="n">
        <v>48.21</v>
      </c>
      <c r="T124" t="n">
        <v>19375.1</v>
      </c>
      <c r="U124" t="n">
        <v>0.49</v>
      </c>
      <c r="V124" t="n">
        <v>0.77</v>
      </c>
      <c r="W124" t="n">
        <v>0.23</v>
      </c>
      <c r="X124" t="n">
        <v>1.18</v>
      </c>
      <c r="Y124" t="n">
        <v>0.5</v>
      </c>
      <c r="Z124" t="n">
        <v>10</v>
      </c>
    </row>
    <row r="125">
      <c r="A125" t="n">
        <v>8</v>
      </c>
      <c r="B125" t="n">
        <v>90</v>
      </c>
      <c r="C125" t="inlineStr">
        <is>
          <t xml:space="preserve">CONCLUIDO	</t>
        </is>
      </c>
      <c r="D125" t="n">
        <v>2.5493</v>
      </c>
      <c r="E125" t="n">
        <v>39.23</v>
      </c>
      <c r="F125" t="n">
        <v>35.45</v>
      </c>
      <c r="G125" t="n">
        <v>55.98</v>
      </c>
      <c r="H125" t="n">
        <v>0.85</v>
      </c>
      <c r="I125" t="n">
        <v>38</v>
      </c>
      <c r="J125" t="n">
        <v>188.74</v>
      </c>
      <c r="K125" t="n">
        <v>52.44</v>
      </c>
      <c r="L125" t="n">
        <v>9</v>
      </c>
      <c r="M125" t="n">
        <v>36</v>
      </c>
      <c r="N125" t="n">
        <v>37.3</v>
      </c>
      <c r="O125" t="n">
        <v>23511.69</v>
      </c>
      <c r="P125" t="n">
        <v>455.92</v>
      </c>
      <c r="Q125" t="n">
        <v>444.55</v>
      </c>
      <c r="R125" t="n">
        <v>95.37</v>
      </c>
      <c r="S125" t="n">
        <v>48.21</v>
      </c>
      <c r="T125" t="n">
        <v>17500.75</v>
      </c>
      <c r="U125" t="n">
        <v>0.51</v>
      </c>
      <c r="V125" t="n">
        <v>0.77</v>
      </c>
      <c r="W125" t="n">
        <v>0.23</v>
      </c>
      <c r="X125" t="n">
        <v>1.07</v>
      </c>
      <c r="Y125" t="n">
        <v>0.5</v>
      </c>
      <c r="Z125" t="n">
        <v>10</v>
      </c>
    </row>
    <row r="126">
      <c r="A126" t="n">
        <v>9</v>
      </c>
      <c r="B126" t="n">
        <v>90</v>
      </c>
      <c r="C126" t="inlineStr">
        <is>
          <t xml:space="preserve">CONCLUIDO	</t>
        </is>
      </c>
      <c r="D126" t="n">
        <v>2.5667</v>
      </c>
      <c r="E126" t="n">
        <v>38.96</v>
      </c>
      <c r="F126" t="n">
        <v>35.33</v>
      </c>
      <c r="G126" t="n">
        <v>62.35</v>
      </c>
      <c r="H126" t="n">
        <v>0.93</v>
      </c>
      <c r="I126" t="n">
        <v>34</v>
      </c>
      <c r="J126" t="n">
        <v>190.26</v>
      </c>
      <c r="K126" t="n">
        <v>52.44</v>
      </c>
      <c r="L126" t="n">
        <v>10</v>
      </c>
      <c r="M126" t="n">
        <v>32</v>
      </c>
      <c r="N126" t="n">
        <v>37.82</v>
      </c>
      <c r="O126" t="n">
        <v>23699.85</v>
      </c>
      <c r="P126" t="n">
        <v>453.4</v>
      </c>
      <c r="Q126" t="n">
        <v>444.55</v>
      </c>
      <c r="R126" t="n">
        <v>91.40000000000001</v>
      </c>
      <c r="S126" t="n">
        <v>48.21</v>
      </c>
      <c r="T126" t="n">
        <v>15535.76</v>
      </c>
      <c r="U126" t="n">
        <v>0.53</v>
      </c>
      <c r="V126" t="n">
        <v>0.77</v>
      </c>
      <c r="W126" t="n">
        <v>0.22</v>
      </c>
      <c r="X126" t="n">
        <v>0.9399999999999999</v>
      </c>
      <c r="Y126" t="n">
        <v>0.5</v>
      </c>
      <c r="Z126" t="n">
        <v>10</v>
      </c>
    </row>
    <row r="127">
      <c r="A127" t="n">
        <v>10</v>
      </c>
      <c r="B127" t="n">
        <v>90</v>
      </c>
      <c r="C127" t="inlineStr">
        <is>
          <t xml:space="preserve">CONCLUIDO	</t>
        </is>
      </c>
      <c r="D127" t="n">
        <v>2.5797</v>
      </c>
      <c r="E127" t="n">
        <v>38.76</v>
      </c>
      <c r="F127" t="n">
        <v>35.24</v>
      </c>
      <c r="G127" t="n">
        <v>68.20999999999999</v>
      </c>
      <c r="H127" t="n">
        <v>1.02</v>
      </c>
      <c r="I127" t="n">
        <v>31</v>
      </c>
      <c r="J127" t="n">
        <v>191.79</v>
      </c>
      <c r="K127" t="n">
        <v>52.44</v>
      </c>
      <c r="L127" t="n">
        <v>11</v>
      </c>
      <c r="M127" t="n">
        <v>29</v>
      </c>
      <c r="N127" t="n">
        <v>38.35</v>
      </c>
      <c r="O127" t="n">
        <v>23888.73</v>
      </c>
      <c r="P127" t="n">
        <v>451.35</v>
      </c>
      <c r="Q127" t="n">
        <v>444.56</v>
      </c>
      <c r="R127" t="n">
        <v>88.59999999999999</v>
      </c>
      <c r="S127" t="n">
        <v>48.21</v>
      </c>
      <c r="T127" t="n">
        <v>14149.84</v>
      </c>
      <c r="U127" t="n">
        <v>0.54</v>
      </c>
      <c r="V127" t="n">
        <v>0.77</v>
      </c>
      <c r="W127" t="n">
        <v>0.21</v>
      </c>
      <c r="X127" t="n">
        <v>0.85</v>
      </c>
      <c r="Y127" t="n">
        <v>0.5</v>
      </c>
      <c r="Z127" t="n">
        <v>10</v>
      </c>
    </row>
    <row r="128">
      <c r="A128" t="n">
        <v>11</v>
      </c>
      <c r="B128" t="n">
        <v>90</v>
      </c>
      <c r="C128" t="inlineStr">
        <is>
          <t xml:space="preserve">CONCLUIDO	</t>
        </is>
      </c>
      <c r="D128" t="n">
        <v>2.594</v>
      </c>
      <c r="E128" t="n">
        <v>38.55</v>
      </c>
      <c r="F128" t="n">
        <v>35.13</v>
      </c>
      <c r="G128" t="n">
        <v>75.29000000000001</v>
      </c>
      <c r="H128" t="n">
        <v>1.1</v>
      </c>
      <c r="I128" t="n">
        <v>28</v>
      </c>
      <c r="J128" t="n">
        <v>193.33</v>
      </c>
      <c r="K128" t="n">
        <v>52.44</v>
      </c>
      <c r="L128" t="n">
        <v>12</v>
      </c>
      <c r="M128" t="n">
        <v>26</v>
      </c>
      <c r="N128" t="n">
        <v>38.89</v>
      </c>
      <c r="O128" t="n">
        <v>24078.33</v>
      </c>
      <c r="P128" t="n">
        <v>449.15</v>
      </c>
      <c r="Q128" t="n">
        <v>444.55</v>
      </c>
      <c r="R128" t="n">
        <v>84.87</v>
      </c>
      <c r="S128" t="n">
        <v>48.21</v>
      </c>
      <c r="T128" t="n">
        <v>12302.12</v>
      </c>
      <c r="U128" t="n">
        <v>0.57</v>
      </c>
      <c r="V128" t="n">
        <v>0.78</v>
      </c>
      <c r="W128" t="n">
        <v>0.21</v>
      </c>
      <c r="X128" t="n">
        <v>0.75</v>
      </c>
      <c r="Y128" t="n">
        <v>0.5</v>
      </c>
      <c r="Z128" t="n">
        <v>10</v>
      </c>
    </row>
    <row r="129">
      <c r="A129" t="n">
        <v>12</v>
      </c>
      <c r="B129" t="n">
        <v>90</v>
      </c>
      <c r="C129" t="inlineStr">
        <is>
          <t xml:space="preserve">CONCLUIDO	</t>
        </is>
      </c>
      <c r="D129" t="n">
        <v>2.5916</v>
      </c>
      <c r="E129" t="n">
        <v>38.59</v>
      </c>
      <c r="F129" t="n">
        <v>35.24</v>
      </c>
      <c r="G129" t="n">
        <v>81.31999999999999</v>
      </c>
      <c r="H129" t="n">
        <v>1.18</v>
      </c>
      <c r="I129" t="n">
        <v>26</v>
      </c>
      <c r="J129" t="n">
        <v>194.88</v>
      </c>
      <c r="K129" t="n">
        <v>52.44</v>
      </c>
      <c r="L129" t="n">
        <v>13</v>
      </c>
      <c r="M129" t="n">
        <v>24</v>
      </c>
      <c r="N129" t="n">
        <v>39.43</v>
      </c>
      <c r="O129" t="n">
        <v>24268.67</v>
      </c>
      <c r="P129" t="n">
        <v>449.84</v>
      </c>
      <c r="Q129" t="n">
        <v>444.55</v>
      </c>
      <c r="R129" t="n">
        <v>89.20999999999999</v>
      </c>
      <c r="S129" t="n">
        <v>48.21</v>
      </c>
      <c r="T129" t="n">
        <v>14477.78</v>
      </c>
      <c r="U129" t="n">
        <v>0.54</v>
      </c>
      <c r="V129" t="n">
        <v>0.77</v>
      </c>
      <c r="W129" t="n">
        <v>0.2</v>
      </c>
      <c r="X129" t="n">
        <v>0.85</v>
      </c>
      <c r="Y129" t="n">
        <v>0.5</v>
      </c>
      <c r="Z129" t="n">
        <v>10</v>
      </c>
    </row>
    <row r="130">
      <c r="A130" t="n">
        <v>13</v>
      </c>
      <c r="B130" t="n">
        <v>90</v>
      </c>
      <c r="C130" t="inlineStr">
        <is>
          <t xml:space="preserve">CONCLUIDO	</t>
        </is>
      </c>
      <c r="D130" t="n">
        <v>2.6102</v>
      </c>
      <c r="E130" t="n">
        <v>38.31</v>
      </c>
      <c r="F130" t="n">
        <v>35.04</v>
      </c>
      <c r="G130" t="n">
        <v>87.59</v>
      </c>
      <c r="H130" t="n">
        <v>1.27</v>
      </c>
      <c r="I130" t="n">
        <v>24</v>
      </c>
      <c r="J130" t="n">
        <v>196.42</v>
      </c>
      <c r="K130" t="n">
        <v>52.44</v>
      </c>
      <c r="L130" t="n">
        <v>14</v>
      </c>
      <c r="M130" t="n">
        <v>22</v>
      </c>
      <c r="N130" t="n">
        <v>39.98</v>
      </c>
      <c r="O130" t="n">
        <v>24459.75</v>
      </c>
      <c r="P130" t="n">
        <v>446.25</v>
      </c>
      <c r="Q130" t="n">
        <v>444.55</v>
      </c>
      <c r="R130" t="n">
        <v>81.84999999999999</v>
      </c>
      <c r="S130" t="n">
        <v>48.21</v>
      </c>
      <c r="T130" t="n">
        <v>10812.44</v>
      </c>
      <c r="U130" t="n">
        <v>0.59</v>
      </c>
      <c r="V130" t="n">
        <v>0.78</v>
      </c>
      <c r="W130" t="n">
        <v>0.2</v>
      </c>
      <c r="X130" t="n">
        <v>0.65</v>
      </c>
      <c r="Y130" t="n">
        <v>0.5</v>
      </c>
      <c r="Z130" t="n">
        <v>10</v>
      </c>
    </row>
    <row r="131">
      <c r="A131" t="n">
        <v>14</v>
      </c>
      <c r="B131" t="n">
        <v>90</v>
      </c>
      <c r="C131" t="inlineStr">
        <is>
          <t xml:space="preserve">CONCLUIDO	</t>
        </is>
      </c>
      <c r="D131" t="n">
        <v>2.6134</v>
      </c>
      <c r="E131" t="n">
        <v>38.26</v>
      </c>
      <c r="F131" t="n">
        <v>35.03</v>
      </c>
      <c r="G131" t="n">
        <v>91.37</v>
      </c>
      <c r="H131" t="n">
        <v>1.35</v>
      </c>
      <c r="I131" t="n">
        <v>23</v>
      </c>
      <c r="J131" t="n">
        <v>197.98</v>
      </c>
      <c r="K131" t="n">
        <v>52.44</v>
      </c>
      <c r="L131" t="n">
        <v>15</v>
      </c>
      <c r="M131" t="n">
        <v>21</v>
      </c>
      <c r="N131" t="n">
        <v>40.54</v>
      </c>
      <c r="O131" t="n">
        <v>24651.58</v>
      </c>
      <c r="P131" t="n">
        <v>445.66</v>
      </c>
      <c r="Q131" t="n">
        <v>444.55</v>
      </c>
      <c r="R131" t="n">
        <v>81.59999999999999</v>
      </c>
      <c r="S131" t="n">
        <v>48.21</v>
      </c>
      <c r="T131" t="n">
        <v>10689.29</v>
      </c>
      <c r="U131" t="n">
        <v>0.59</v>
      </c>
      <c r="V131" t="n">
        <v>0.78</v>
      </c>
      <c r="W131" t="n">
        <v>0.2</v>
      </c>
      <c r="X131" t="n">
        <v>0.64</v>
      </c>
      <c r="Y131" t="n">
        <v>0.5</v>
      </c>
      <c r="Z131" t="n">
        <v>10</v>
      </c>
    </row>
    <row r="132">
      <c r="A132" t="n">
        <v>15</v>
      </c>
      <c r="B132" t="n">
        <v>90</v>
      </c>
      <c r="C132" t="inlineStr">
        <is>
          <t xml:space="preserve">CONCLUIDO	</t>
        </is>
      </c>
      <c r="D132" t="n">
        <v>2.6229</v>
      </c>
      <c r="E132" t="n">
        <v>38.13</v>
      </c>
      <c r="F132" t="n">
        <v>34.96</v>
      </c>
      <c r="G132" t="n">
        <v>99.88</v>
      </c>
      <c r="H132" t="n">
        <v>1.42</v>
      </c>
      <c r="I132" t="n">
        <v>21</v>
      </c>
      <c r="J132" t="n">
        <v>199.54</v>
      </c>
      <c r="K132" t="n">
        <v>52.44</v>
      </c>
      <c r="L132" t="n">
        <v>16</v>
      </c>
      <c r="M132" t="n">
        <v>19</v>
      </c>
      <c r="N132" t="n">
        <v>41.1</v>
      </c>
      <c r="O132" t="n">
        <v>24844.17</v>
      </c>
      <c r="P132" t="n">
        <v>443.23</v>
      </c>
      <c r="Q132" t="n">
        <v>444.55</v>
      </c>
      <c r="R132" t="n">
        <v>79.3</v>
      </c>
      <c r="S132" t="n">
        <v>48.21</v>
      </c>
      <c r="T132" t="n">
        <v>9550.530000000001</v>
      </c>
      <c r="U132" t="n">
        <v>0.61</v>
      </c>
      <c r="V132" t="n">
        <v>0.78</v>
      </c>
      <c r="W132" t="n">
        <v>0.2</v>
      </c>
      <c r="X132" t="n">
        <v>0.57</v>
      </c>
      <c r="Y132" t="n">
        <v>0.5</v>
      </c>
      <c r="Z132" t="n">
        <v>10</v>
      </c>
    </row>
    <row r="133">
      <c r="A133" t="n">
        <v>16</v>
      </c>
      <c r="B133" t="n">
        <v>90</v>
      </c>
      <c r="C133" t="inlineStr">
        <is>
          <t xml:space="preserve">CONCLUIDO	</t>
        </is>
      </c>
      <c r="D133" t="n">
        <v>2.6276</v>
      </c>
      <c r="E133" t="n">
        <v>38.06</v>
      </c>
      <c r="F133" t="n">
        <v>34.93</v>
      </c>
      <c r="G133" t="n">
        <v>104.78</v>
      </c>
      <c r="H133" t="n">
        <v>1.5</v>
      </c>
      <c r="I133" t="n">
        <v>20</v>
      </c>
      <c r="J133" t="n">
        <v>201.11</v>
      </c>
      <c r="K133" t="n">
        <v>52.44</v>
      </c>
      <c r="L133" t="n">
        <v>17</v>
      </c>
      <c r="M133" t="n">
        <v>18</v>
      </c>
      <c r="N133" t="n">
        <v>41.67</v>
      </c>
      <c r="O133" t="n">
        <v>25037.53</v>
      </c>
      <c r="P133" t="n">
        <v>443.23</v>
      </c>
      <c r="Q133" t="n">
        <v>444.55</v>
      </c>
      <c r="R133" t="n">
        <v>78.19</v>
      </c>
      <c r="S133" t="n">
        <v>48.21</v>
      </c>
      <c r="T133" t="n">
        <v>9001.02</v>
      </c>
      <c r="U133" t="n">
        <v>0.62</v>
      </c>
      <c r="V133" t="n">
        <v>0.78</v>
      </c>
      <c r="W133" t="n">
        <v>0.2</v>
      </c>
      <c r="X133" t="n">
        <v>0.54</v>
      </c>
      <c r="Y133" t="n">
        <v>0.5</v>
      </c>
      <c r="Z133" t="n">
        <v>10</v>
      </c>
    </row>
    <row r="134">
      <c r="A134" t="n">
        <v>17</v>
      </c>
      <c r="B134" t="n">
        <v>90</v>
      </c>
      <c r="C134" t="inlineStr">
        <is>
          <t xml:space="preserve">CONCLUIDO	</t>
        </is>
      </c>
      <c r="D134" t="n">
        <v>2.6319</v>
      </c>
      <c r="E134" t="n">
        <v>38</v>
      </c>
      <c r="F134" t="n">
        <v>34.9</v>
      </c>
      <c r="G134" t="n">
        <v>110.21</v>
      </c>
      <c r="H134" t="n">
        <v>1.58</v>
      </c>
      <c r="I134" t="n">
        <v>19</v>
      </c>
      <c r="J134" t="n">
        <v>202.68</v>
      </c>
      <c r="K134" t="n">
        <v>52.44</v>
      </c>
      <c r="L134" t="n">
        <v>18</v>
      </c>
      <c r="M134" t="n">
        <v>17</v>
      </c>
      <c r="N134" t="n">
        <v>42.24</v>
      </c>
      <c r="O134" t="n">
        <v>25231.66</v>
      </c>
      <c r="P134" t="n">
        <v>442.16</v>
      </c>
      <c r="Q134" t="n">
        <v>444.55</v>
      </c>
      <c r="R134" t="n">
        <v>77.18000000000001</v>
      </c>
      <c r="S134" t="n">
        <v>48.21</v>
      </c>
      <c r="T134" t="n">
        <v>8502.030000000001</v>
      </c>
      <c r="U134" t="n">
        <v>0.62</v>
      </c>
      <c r="V134" t="n">
        <v>0.78</v>
      </c>
      <c r="W134" t="n">
        <v>0.2</v>
      </c>
      <c r="X134" t="n">
        <v>0.51</v>
      </c>
      <c r="Y134" t="n">
        <v>0.5</v>
      </c>
      <c r="Z134" t="n">
        <v>10</v>
      </c>
    </row>
    <row r="135">
      <c r="A135" t="n">
        <v>18</v>
      </c>
      <c r="B135" t="n">
        <v>90</v>
      </c>
      <c r="C135" t="inlineStr">
        <is>
          <t xml:space="preserve">CONCLUIDO	</t>
        </is>
      </c>
      <c r="D135" t="n">
        <v>2.6366</v>
      </c>
      <c r="E135" t="n">
        <v>37.93</v>
      </c>
      <c r="F135" t="n">
        <v>34.87</v>
      </c>
      <c r="G135" t="n">
        <v>116.22</v>
      </c>
      <c r="H135" t="n">
        <v>1.65</v>
      </c>
      <c r="I135" t="n">
        <v>18</v>
      </c>
      <c r="J135" t="n">
        <v>204.26</v>
      </c>
      <c r="K135" t="n">
        <v>52.44</v>
      </c>
      <c r="L135" t="n">
        <v>19</v>
      </c>
      <c r="M135" t="n">
        <v>16</v>
      </c>
      <c r="N135" t="n">
        <v>42.82</v>
      </c>
      <c r="O135" t="n">
        <v>25426.72</v>
      </c>
      <c r="P135" t="n">
        <v>440.31</v>
      </c>
      <c r="Q135" t="n">
        <v>444.55</v>
      </c>
      <c r="R135" t="n">
        <v>76.59</v>
      </c>
      <c r="S135" t="n">
        <v>48.21</v>
      </c>
      <c r="T135" t="n">
        <v>8209.92</v>
      </c>
      <c r="U135" t="n">
        <v>0.63</v>
      </c>
      <c r="V135" t="n">
        <v>0.78</v>
      </c>
      <c r="W135" t="n">
        <v>0.18</v>
      </c>
      <c r="X135" t="n">
        <v>0.48</v>
      </c>
      <c r="Y135" t="n">
        <v>0.5</v>
      </c>
      <c r="Z135" t="n">
        <v>10</v>
      </c>
    </row>
    <row r="136">
      <c r="A136" t="n">
        <v>19</v>
      </c>
      <c r="B136" t="n">
        <v>90</v>
      </c>
      <c r="C136" t="inlineStr">
        <is>
          <t xml:space="preserve">CONCLUIDO	</t>
        </is>
      </c>
      <c r="D136" t="n">
        <v>2.6403</v>
      </c>
      <c r="E136" t="n">
        <v>37.88</v>
      </c>
      <c r="F136" t="n">
        <v>34.85</v>
      </c>
      <c r="G136" t="n">
        <v>123</v>
      </c>
      <c r="H136" t="n">
        <v>1.73</v>
      </c>
      <c r="I136" t="n">
        <v>17</v>
      </c>
      <c r="J136" t="n">
        <v>205.85</v>
      </c>
      <c r="K136" t="n">
        <v>52.44</v>
      </c>
      <c r="L136" t="n">
        <v>20</v>
      </c>
      <c r="M136" t="n">
        <v>15</v>
      </c>
      <c r="N136" t="n">
        <v>43.41</v>
      </c>
      <c r="O136" t="n">
        <v>25622.45</v>
      </c>
      <c r="P136" t="n">
        <v>439.52</v>
      </c>
      <c r="Q136" t="n">
        <v>444.55</v>
      </c>
      <c r="R136" t="n">
        <v>75.70999999999999</v>
      </c>
      <c r="S136" t="n">
        <v>48.21</v>
      </c>
      <c r="T136" t="n">
        <v>7772.71</v>
      </c>
      <c r="U136" t="n">
        <v>0.64</v>
      </c>
      <c r="V136" t="n">
        <v>0.78</v>
      </c>
      <c r="W136" t="n">
        <v>0.19</v>
      </c>
      <c r="X136" t="n">
        <v>0.46</v>
      </c>
      <c r="Y136" t="n">
        <v>0.5</v>
      </c>
      <c r="Z136" t="n">
        <v>10</v>
      </c>
    </row>
    <row r="137">
      <c r="A137" t="n">
        <v>20</v>
      </c>
      <c r="B137" t="n">
        <v>90</v>
      </c>
      <c r="C137" t="inlineStr">
        <is>
          <t xml:space="preserve">CONCLUIDO	</t>
        </is>
      </c>
      <c r="D137" t="n">
        <v>2.6452</v>
      </c>
      <c r="E137" t="n">
        <v>37.8</v>
      </c>
      <c r="F137" t="n">
        <v>34.81</v>
      </c>
      <c r="G137" t="n">
        <v>130.55</v>
      </c>
      <c r="H137" t="n">
        <v>1.8</v>
      </c>
      <c r="I137" t="n">
        <v>16</v>
      </c>
      <c r="J137" t="n">
        <v>207.45</v>
      </c>
      <c r="K137" t="n">
        <v>52.44</v>
      </c>
      <c r="L137" t="n">
        <v>21</v>
      </c>
      <c r="M137" t="n">
        <v>14</v>
      </c>
      <c r="N137" t="n">
        <v>44</v>
      </c>
      <c r="O137" t="n">
        <v>25818.99</v>
      </c>
      <c r="P137" t="n">
        <v>438.27</v>
      </c>
      <c r="Q137" t="n">
        <v>444.55</v>
      </c>
      <c r="R137" t="n">
        <v>74.44</v>
      </c>
      <c r="S137" t="n">
        <v>48.21</v>
      </c>
      <c r="T137" t="n">
        <v>7147.37</v>
      </c>
      <c r="U137" t="n">
        <v>0.65</v>
      </c>
      <c r="V137" t="n">
        <v>0.78</v>
      </c>
      <c r="W137" t="n">
        <v>0.19</v>
      </c>
      <c r="X137" t="n">
        <v>0.43</v>
      </c>
      <c r="Y137" t="n">
        <v>0.5</v>
      </c>
      <c r="Z137" t="n">
        <v>10</v>
      </c>
    </row>
    <row r="138">
      <c r="A138" t="n">
        <v>21</v>
      </c>
      <c r="B138" t="n">
        <v>90</v>
      </c>
      <c r="C138" t="inlineStr">
        <is>
          <t xml:space="preserve">CONCLUIDO	</t>
        </is>
      </c>
      <c r="D138" t="n">
        <v>2.6453</v>
      </c>
      <c r="E138" t="n">
        <v>37.8</v>
      </c>
      <c r="F138" t="n">
        <v>34.81</v>
      </c>
      <c r="G138" t="n">
        <v>130.55</v>
      </c>
      <c r="H138" t="n">
        <v>1.87</v>
      </c>
      <c r="I138" t="n">
        <v>16</v>
      </c>
      <c r="J138" t="n">
        <v>209.05</v>
      </c>
      <c r="K138" t="n">
        <v>52.44</v>
      </c>
      <c r="L138" t="n">
        <v>22</v>
      </c>
      <c r="M138" t="n">
        <v>14</v>
      </c>
      <c r="N138" t="n">
        <v>44.6</v>
      </c>
      <c r="O138" t="n">
        <v>26016.35</v>
      </c>
      <c r="P138" t="n">
        <v>437.76</v>
      </c>
      <c r="Q138" t="n">
        <v>444.55</v>
      </c>
      <c r="R138" t="n">
        <v>74.52</v>
      </c>
      <c r="S138" t="n">
        <v>48.21</v>
      </c>
      <c r="T138" t="n">
        <v>7185.93</v>
      </c>
      <c r="U138" t="n">
        <v>0.65</v>
      </c>
      <c r="V138" t="n">
        <v>0.78</v>
      </c>
      <c r="W138" t="n">
        <v>0.19</v>
      </c>
      <c r="X138" t="n">
        <v>0.43</v>
      </c>
      <c r="Y138" t="n">
        <v>0.5</v>
      </c>
      <c r="Z138" t="n">
        <v>10</v>
      </c>
    </row>
    <row r="139">
      <c r="A139" t="n">
        <v>22</v>
      </c>
      <c r="B139" t="n">
        <v>90</v>
      </c>
      <c r="C139" t="inlineStr">
        <is>
          <t xml:space="preserve">CONCLUIDO	</t>
        </is>
      </c>
      <c r="D139" t="n">
        <v>2.6499</v>
      </c>
      <c r="E139" t="n">
        <v>37.74</v>
      </c>
      <c r="F139" t="n">
        <v>34.78</v>
      </c>
      <c r="G139" t="n">
        <v>139.14</v>
      </c>
      <c r="H139" t="n">
        <v>1.94</v>
      </c>
      <c r="I139" t="n">
        <v>15</v>
      </c>
      <c r="J139" t="n">
        <v>210.65</v>
      </c>
      <c r="K139" t="n">
        <v>52.44</v>
      </c>
      <c r="L139" t="n">
        <v>23</v>
      </c>
      <c r="M139" t="n">
        <v>13</v>
      </c>
      <c r="N139" t="n">
        <v>45.21</v>
      </c>
      <c r="O139" t="n">
        <v>26214.54</v>
      </c>
      <c r="P139" t="n">
        <v>436.82</v>
      </c>
      <c r="Q139" t="n">
        <v>444.55</v>
      </c>
      <c r="R139" t="n">
        <v>73.56999999999999</v>
      </c>
      <c r="S139" t="n">
        <v>48.21</v>
      </c>
      <c r="T139" t="n">
        <v>6714.62</v>
      </c>
      <c r="U139" t="n">
        <v>0.66</v>
      </c>
      <c r="V139" t="n">
        <v>0.78</v>
      </c>
      <c r="W139" t="n">
        <v>0.19</v>
      </c>
      <c r="X139" t="n">
        <v>0.4</v>
      </c>
      <c r="Y139" t="n">
        <v>0.5</v>
      </c>
      <c r="Z139" t="n">
        <v>10</v>
      </c>
    </row>
    <row r="140">
      <c r="A140" t="n">
        <v>23</v>
      </c>
      <c r="B140" t="n">
        <v>90</v>
      </c>
      <c r="C140" t="inlineStr">
        <is>
          <t xml:space="preserve">CONCLUIDO	</t>
        </is>
      </c>
      <c r="D140" t="n">
        <v>2.6542</v>
      </c>
      <c r="E140" t="n">
        <v>37.68</v>
      </c>
      <c r="F140" t="n">
        <v>34.76</v>
      </c>
      <c r="G140" t="n">
        <v>148.96</v>
      </c>
      <c r="H140" t="n">
        <v>2.01</v>
      </c>
      <c r="I140" t="n">
        <v>14</v>
      </c>
      <c r="J140" t="n">
        <v>212.27</v>
      </c>
      <c r="K140" t="n">
        <v>52.44</v>
      </c>
      <c r="L140" t="n">
        <v>24</v>
      </c>
      <c r="M140" t="n">
        <v>12</v>
      </c>
      <c r="N140" t="n">
        <v>45.82</v>
      </c>
      <c r="O140" t="n">
        <v>26413.56</v>
      </c>
      <c r="P140" t="n">
        <v>435.02</v>
      </c>
      <c r="Q140" t="n">
        <v>444.55</v>
      </c>
      <c r="R140" t="n">
        <v>72.59</v>
      </c>
      <c r="S140" t="n">
        <v>48.21</v>
      </c>
      <c r="T140" t="n">
        <v>6232.4</v>
      </c>
      <c r="U140" t="n">
        <v>0.66</v>
      </c>
      <c r="V140" t="n">
        <v>0.78</v>
      </c>
      <c r="W140" t="n">
        <v>0.19</v>
      </c>
      <c r="X140" t="n">
        <v>0.37</v>
      </c>
      <c r="Y140" t="n">
        <v>0.5</v>
      </c>
      <c r="Z140" t="n">
        <v>10</v>
      </c>
    </row>
    <row r="141">
      <c r="A141" t="n">
        <v>24</v>
      </c>
      <c r="B141" t="n">
        <v>90</v>
      </c>
      <c r="C141" t="inlineStr">
        <is>
          <t xml:space="preserve">CONCLUIDO	</t>
        </is>
      </c>
      <c r="D141" t="n">
        <v>2.6564</v>
      </c>
      <c r="E141" t="n">
        <v>37.64</v>
      </c>
      <c r="F141" t="n">
        <v>34.73</v>
      </c>
      <c r="G141" t="n">
        <v>148.83</v>
      </c>
      <c r="H141" t="n">
        <v>2.08</v>
      </c>
      <c r="I141" t="n">
        <v>14</v>
      </c>
      <c r="J141" t="n">
        <v>213.89</v>
      </c>
      <c r="K141" t="n">
        <v>52.44</v>
      </c>
      <c r="L141" t="n">
        <v>25</v>
      </c>
      <c r="M141" t="n">
        <v>12</v>
      </c>
      <c r="N141" t="n">
        <v>46.44</v>
      </c>
      <c r="O141" t="n">
        <v>26613.43</v>
      </c>
      <c r="P141" t="n">
        <v>435.87</v>
      </c>
      <c r="Q141" t="n">
        <v>444.55</v>
      </c>
      <c r="R141" t="n">
        <v>71.84999999999999</v>
      </c>
      <c r="S141" t="n">
        <v>48.21</v>
      </c>
      <c r="T141" t="n">
        <v>5860.35</v>
      </c>
      <c r="U141" t="n">
        <v>0.67</v>
      </c>
      <c r="V141" t="n">
        <v>0.78</v>
      </c>
      <c r="W141" t="n">
        <v>0.18</v>
      </c>
      <c r="X141" t="n">
        <v>0.34</v>
      </c>
      <c r="Y141" t="n">
        <v>0.5</v>
      </c>
      <c r="Z141" t="n">
        <v>10</v>
      </c>
    </row>
    <row r="142">
      <c r="A142" t="n">
        <v>25</v>
      </c>
      <c r="B142" t="n">
        <v>90</v>
      </c>
      <c r="C142" t="inlineStr">
        <is>
          <t xml:space="preserve">CONCLUIDO	</t>
        </is>
      </c>
      <c r="D142" t="n">
        <v>2.659</v>
      </c>
      <c r="E142" t="n">
        <v>37.61</v>
      </c>
      <c r="F142" t="n">
        <v>34.73</v>
      </c>
      <c r="G142" t="n">
        <v>160.27</v>
      </c>
      <c r="H142" t="n">
        <v>2.14</v>
      </c>
      <c r="I142" t="n">
        <v>13</v>
      </c>
      <c r="J142" t="n">
        <v>215.51</v>
      </c>
      <c r="K142" t="n">
        <v>52.44</v>
      </c>
      <c r="L142" t="n">
        <v>26</v>
      </c>
      <c r="M142" t="n">
        <v>11</v>
      </c>
      <c r="N142" t="n">
        <v>47.07</v>
      </c>
      <c r="O142" t="n">
        <v>26814.17</v>
      </c>
      <c r="P142" t="n">
        <v>433.43</v>
      </c>
      <c r="Q142" t="n">
        <v>444.55</v>
      </c>
      <c r="R142" t="n">
        <v>71.72</v>
      </c>
      <c r="S142" t="n">
        <v>48.21</v>
      </c>
      <c r="T142" t="n">
        <v>5802.48</v>
      </c>
      <c r="U142" t="n">
        <v>0.67</v>
      </c>
      <c r="V142" t="n">
        <v>0.78</v>
      </c>
      <c r="W142" t="n">
        <v>0.18</v>
      </c>
      <c r="X142" t="n">
        <v>0.34</v>
      </c>
      <c r="Y142" t="n">
        <v>0.5</v>
      </c>
      <c r="Z142" t="n">
        <v>10</v>
      </c>
    </row>
    <row r="143">
      <c r="A143" t="n">
        <v>26</v>
      </c>
      <c r="B143" t="n">
        <v>90</v>
      </c>
      <c r="C143" t="inlineStr">
        <is>
          <t xml:space="preserve">CONCLUIDO	</t>
        </is>
      </c>
      <c r="D143" t="n">
        <v>2.6593</v>
      </c>
      <c r="E143" t="n">
        <v>37.6</v>
      </c>
      <c r="F143" t="n">
        <v>34.72</v>
      </c>
      <c r="G143" t="n">
        <v>160.25</v>
      </c>
      <c r="H143" t="n">
        <v>2.21</v>
      </c>
      <c r="I143" t="n">
        <v>13</v>
      </c>
      <c r="J143" t="n">
        <v>217.15</v>
      </c>
      <c r="K143" t="n">
        <v>52.44</v>
      </c>
      <c r="L143" t="n">
        <v>27</v>
      </c>
      <c r="M143" t="n">
        <v>11</v>
      </c>
      <c r="N143" t="n">
        <v>47.71</v>
      </c>
      <c r="O143" t="n">
        <v>27015.77</v>
      </c>
      <c r="P143" t="n">
        <v>434.06</v>
      </c>
      <c r="Q143" t="n">
        <v>444.55</v>
      </c>
      <c r="R143" t="n">
        <v>71.48999999999999</v>
      </c>
      <c r="S143" t="n">
        <v>48.21</v>
      </c>
      <c r="T143" t="n">
        <v>5687.36</v>
      </c>
      <c r="U143" t="n">
        <v>0.67</v>
      </c>
      <c r="V143" t="n">
        <v>0.78</v>
      </c>
      <c r="W143" t="n">
        <v>0.18</v>
      </c>
      <c r="X143" t="n">
        <v>0.33</v>
      </c>
      <c r="Y143" t="n">
        <v>0.5</v>
      </c>
      <c r="Z143" t="n">
        <v>10</v>
      </c>
    </row>
    <row r="144">
      <c r="A144" t="n">
        <v>27</v>
      </c>
      <c r="B144" t="n">
        <v>90</v>
      </c>
      <c r="C144" t="inlineStr">
        <is>
          <t xml:space="preserve">CONCLUIDO	</t>
        </is>
      </c>
      <c r="D144" t="n">
        <v>2.6638</v>
      </c>
      <c r="E144" t="n">
        <v>37.54</v>
      </c>
      <c r="F144" t="n">
        <v>34.69</v>
      </c>
      <c r="G144" t="n">
        <v>173.47</v>
      </c>
      <c r="H144" t="n">
        <v>2.27</v>
      </c>
      <c r="I144" t="n">
        <v>12</v>
      </c>
      <c r="J144" t="n">
        <v>218.79</v>
      </c>
      <c r="K144" t="n">
        <v>52.44</v>
      </c>
      <c r="L144" t="n">
        <v>28</v>
      </c>
      <c r="M144" t="n">
        <v>10</v>
      </c>
      <c r="N144" t="n">
        <v>48.35</v>
      </c>
      <c r="O144" t="n">
        <v>27218.26</v>
      </c>
      <c r="P144" t="n">
        <v>430.53</v>
      </c>
      <c r="Q144" t="n">
        <v>444.55</v>
      </c>
      <c r="R144" t="n">
        <v>70.52</v>
      </c>
      <c r="S144" t="n">
        <v>48.21</v>
      </c>
      <c r="T144" t="n">
        <v>5206.46</v>
      </c>
      <c r="U144" t="n">
        <v>0.68</v>
      </c>
      <c r="V144" t="n">
        <v>0.79</v>
      </c>
      <c r="W144" t="n">
        <v>0.18</v>
      </c>
      <c r="X144" t="n">
        <v>0.31</v>
      </c>
      <c r="Y144" t="n">
        <v>0.5</v>
      </c>
      <c r="Z144" t="n">
        <v>10</v>
      </c>
    </row>
    <row r="145">
      <c r="A145" t="n">
        <v>28</v>
      </c>
      <c r="B145" t="n">
        <v>90</v>
      </c>
      <c r="C145" t="inlineStr">
        <is>
          <t xml:space="preserve">CONCLUIDO	</t>
        </is>
      </c>
      <c r="D145" t="n">
        <v>2.6633</v>
      </c>
      <c r="E145" t="n">
        <v>37.55</v>
      </c>
      <c r="F145" t="n">
        <v>34.7</v>
      </c>
      <c r="G145" t="n">
        <v>173.5</v>
      </c>
      <c r="H145" t="n">
        <v>2.34</v>
      </c>
      <c r="I145" t="n">
        <v>12</v>
      </c>
      <c r="J145" t="n">
        <v>220.44</v>
      </c>
      <c r="K145" t="n">
        <v>52.44</v>
      </c>
      <c r="L145" t="n">
        <v>29</v>
      </c>
      <c r="M145" t="n">
        <v>10</v>
      </c>
      <c r="N145" t="n">
        <v>49</v>
      </c>
      <c r="O145" t="n">
        <v>27421.64</v>
      </c>
      <c r="P145" t="n">
        <v>431.84</v>
      </c>
      <c r="Q145" t="n">
        <v>444.55</v>
      </c>
      <c r="R145" t="n">
        <v>70.84999999999999</v>
      </c>
      <c r="S145" t="n">
        <v>48.21</v>
      </c>
      <c r="T145" t="n">
        <v>5370.39</v>
      </c>
      <c r="U145" t="n">
        <v>0.68</v>
      </c>
      <c r="V145" t="n">
        <v>0.79</v>
      </c>
      <c r="W145" t="n">
        <v>0.18</v>
      </c>
      <c r="X145" t="n">
        <v>0.31</v>
      </c>
      <c r="Y145" t="n">
        <v>0.5</v>
      </c>
      <c r="Z145" t="n">
        <v>10</v>
      </c>
    </row>
    <row r="146">
      <c r="A146" t="n">
        <v>29</v>
      </c>
      <c r="B146" t="n">
        <v>90</v>
      </c>
      <c r="C146" t="inlineStr">
        <is>
          <t xml:space="preserve">CONCLUIDO	</t>
        </is>
      </c>
      <c r="D146" t="n">
        <v>2.6647</v>
      </c>
      <c r="E146" t="n">
        <v>37.53</v>
      </c>
      <c r="F146" t="n">
        <v>34.68</v>
      </c>
      <c r="G146" t="n">
        <v>173.4</v>
      </c>
      <c r="H146" t="n">
        <v>2.4</v>
      </c>
      <c r="I146" t="n">
        <v>12</v>
      </c>
      <c r="J146" t="n">
        <v>222.1</v>
      </c>
      <c r="K146" t="n">
        <v>52.44</v>
      </c>
      <c r="L146" t="n">
        <v>30</v>
      </c>
      <c r="M146" t="n">
        <v>10</v>
      </c>
      <c r="N146" t="n">
        <v>49.65</v>
      </c>
      <c r="O146" t="n">
        <v>27625.93</v>
      </c>
      <c r="P146" t="n">
        <v>432.25</v>
      </c>
      <c r="Q146" t="n">
        <v>444.55</v>
      </c>
      <c r="R146" t="n">
        <v>69.98999999999999</v>
      </c>
      <c r="S146" t="n">
        <v>48.21</v>
      </c>
      <c r="T146" t="n">
        <v>4941.6</v>
      </c>
      <c r="U146" t="n">
        <v>0.6899999999999999</v>
      </c>
      <c r="V146" t="n">
        <v>0.79</v>
      </c>
      <c r="W146" t="n">
        <v>0.19</v>
      </c>
      <c r="X146" t="n">
        <v>0.29</v>
      </c>
      <c r="Y146" t="n">
        <v>0.5</v>
      </c>
      <c r="Z146" t="n">
        <v>10</v>
      </c>
    </row>
    <row r="147">
      <c r="A147" t="n">
        <v>30</v>
      </c>
      <c r="B147" t="n">
        <v>90</v>
      </c>
      <c r="C147" t="inlineStr">
        <is>
          <t xml:space="preserve">CONCLUIDO	</t>
        </is>
      </c>
      <c r="D147" t="n">
        <v>2.6672</v>
      </c>
      <c r="E147" t="n">
        <v>37.49</v>
      </c>
      <c r="F147" t="n">
        <v>34.68</v>
      </c>
      <c r="G147" t="n">
        <v>189.17</v>
      </c>
      <c r="H147" t="n">
        <v>2.46</v>
      </c>
      <c r="I147" t="n">
        <v>11</v>
      </c>
      <c r="J147" t="n">
        <v>223.76</v>
      </c>
      <c r="K147" t="n">
        <v>52.44</v>
      </c>
      <c r="L147" t="n">
        <v>31</v>
      </c>
      <c r="M147" t="n">
        <v>9</v>
      </c>
      <c r="N147" t="n">
        <v>50.32</v>
      </c>
      <c r="O147" t="n">
        <v>27831.27</v>
      </c>
      <c r="P147" t="n">
        <v>429.93</v>
      </c>
      <c r="Q147" t="n">
        <v>444.55</v>
      </c>
      <c r="R147" t="n">
        <v>70.45999999999999</v>
      </c>
      <c r="S147" t="n">
        <v>48.21</v>
      </c>
      <c r="T147" t="n">
        <v>5178.84</v>
      </c>
      <c r="U147" t="n">
        <v>0.68</v>
      </c>
      <c r="V147" t="n">
        <v>0.79</v>
      </c>
      <c r="W147" t="n">
        <v>0.18</v>
      </c>
      <c r="X147" t="n">
        <v>0.29</v>
      </c>
      <c r="Y147" t="n">
        <v>0.5</v>
      </c>
      <c r="Z147" t="n">
        <v>10</v>
      </c>
    </row>
    <row r="148">
      <c r="A148" t="n">
        <v>31</v>
      </c>
      <c r="B148" t="n">
        <v>90</v>
      </c>
      <c r="C148" t="inlineStr">
        <is>
          <t xml:space="preserve">CONCLUIDO	</t>
        </is>
      </c>
      <c r="D148" t="n">
        <v>2.6678</v>
      </c>
      <c r="E148" t="n">
        <v>37.48</v>
      </c>
      <c r="F148" t="n">
        <v>34.67</v>
      </c>
      <c r="G148" t="n">
        <v>189.12</v>
      </c>
      <c r="H148" t="n">
        <v>2.52</v>
      </c>
      <c r="I148" t="n">
        <v>11</v>
      </c>
      <c r="J148" t="n">
        <v>225.43</v>
      </c>
      <c r="K148" t="n">
        <v>52.44</v>
      </c>
      <c r="L148" t="n">
        <v>32</v>
      </c>
      <c r="M148" t="n">
        <v>9</v>
      </c>
      <c r="N148" t="n">
        <v>50.99</v>
      </c>
      <c r="O148" t="n">
        <v>28037.42</v>
      </c>
      <c r="P148" t="n">
        <v>430.73</v>
      </c>
      <c r="Q148" t="n">
        <v>444.55</v>
      </c>
      <c r="R148" t="n">
        <v>69.98</v>
      </c>
      <c r="S148" t="n">
        <v>48.21</v>
      </c>
      <c r="T148" t="n">
        <v>4938.73</v>
      </c>
      <c r="U148" t="n">
        <v>0.6899999999999999</v>
      </c>
      <c r="V148" t="n">
        <v>0.79</v>
      </c>
      <c r="W148" t="n">
        <v>0.18</v>
      </c>
      <c r="X148" t="n">
        <v>0.29</v>
      </c>
      <c r="Y148" t="n">
        <v>0.5</v>
      </c>
      <c r="Z148" t="n">
        <v>10</v>
      </c>
    </row>
    <row r="149">
      <c r="A149" t="n">
        <v>32</v>
      </c>
      <c r="B149" t="n">
        <v>90</v>
      </c>
      <c r="C149" t="inlineStr">
        <is>
          <t xml:space="preserve">CONCLUIDO	</t>
        </is>
      </c>
      <c r="D149" t="n">
        <v>2.6672</v>
      </c>
      <c r="E149" t="n">
        <v>37.49</v>
      </c>
      <c r="F149" t="n">
        <v>34.68</v>
      </c>
      <c r="G149" t="n">
        <v>189.17</v>
      </c>
      <c r="H149" t="n">
        <v>2.58</v>
      </c>
      <c r="I149" t="n">
        <v>11</v>
      </c>
      <c r="J149" t="n">
        <v>227.11</v>
      </c>
      <c r="K149" t="n">
        <v>52.44</v>
      </c>
      <c r="L149" t="n">
        <v>33</v>
      </c>
      <c r="M149" t="n">
        <v>9</v>
      </c>
      <c r="N149" t="n">
        <v>51.67</v>
      </c>
      <c r="O149" t="n">
        <v>28244.51</v>
      </c>
      <c r="P149" t="n">
        <v>431.02</v>
      </c>
      <c r="Q149" t="n">
        <v>444.55</v>
      </c>
      <c r="R149" t="n">
        <v>70.23</v>
      </c>
      <c r="S149" t="n">
        <v>48.21</v>
      </c>
      <c r="T149" t="n">
        <v>5066.7</v>
      </c>
      <c r="U149" t="n">
        <v>0.6899999999999999</v>
      </c>
      <c r="V149" t="n">
        <v>0.79</v>
      </c>
      <c r="W149" t="n">
        <v>0.18</v>
      </c>
      <c r="X149" t="n">
        <v>0.29</v>
      </c>
      <c r="Y149" t="n">
        <v>0.5</v>
      </c>
      <c r="Z149" t="n">
        <v>10</v>
      </c>
    </row>
    <row r="150">
      <c r="A150" t="n">
        <v>33</v>
      </c>
      <c r="B150" t="n">
        <v>90</v>
      </c>
      <c r="C150" t="inlineStr">
        <is>
          <t xml:space="preserve">CONCLUIDO	</t>
        </is>
      </c>
      <c r="D150" t="n">
        <v>2.6671</v>
      </c>
      <c r="E150" t="n">
        <v>37.49</v>
      </c>
      <c r="F150" t="n">
        <v>34.68</v>
      </c>
      <c r="G150" t="n">
        <v>189.18</v>
      </c>
      <c r="H150" t="n">
        <v>2.64</v>
      </c>
      <c r="I150" t="n">
        <v>11</v>
      </c>
      <c r="J150" t="n">
        <v>228.8</v>
      </c>
      <c r="K150" t="n">
        <v>52.44</v>
      </c>
      <c r="L150" t="n">
        <v>34</v>
      </c>
      <c r="M150" t="n">
        <v>9</v>
      </c>
      <c r="N150" t="n">
        <v>52.36</v>
      </c>
      <c r="O150" t="n">
        <v>28452.56</v>
      </c>
      <c r="P150" t="n">
        <v>428.83</v>
      </c>
      <c r="Q150" t="n">
        <v>444.56</v>
      </c>
      <c r="R150" t="n">
        <v>70.28</v>
      </c>
      <c r="S150" t="n">
        <v>48.21</v>
      </c>
      <c r="T150" t="n">
        <v>5091.77</v>
      </c>
      <c r="U150" t="n">
        <v>0.6899999999999999</v>
      </c>
      <c r="V150" t="n">
        <v>0.79</v>
      </c>
      <c r="W150" t="n">
        <v>0.18</v>
      </c>
      <c r="X150" t="n">
        <v>0.3</v>
      </c>
      <c r="Y150" t="n">
        <v>0.5</v>
      </c>
      <c r="Z150" t="n">
        <v>10</v>
      </c>
    </row>
    <row r="151">
      <c r="A151" t="n">
        <v>34</v>
      </c>
      <c r="B151" t="n">
        <v>90</v>
      </c>
      <c r="C151" t="inlineStr">
        <is>
          <t xml:space="preserve">CONCLUIDO	</t>
        </is>
      </c>
      <c r="D151" t="n">
        <v>2.673</v>
      </c>
      <c r="E151" t="n">
        <v>37.41</v>
      </c>
      <c r="F151" t="n">
        <v>34.64</v>
      </c>
      <c r="G151" t="n">
        <v>207.81</v>
      </c>
      <c r="H151" t="n">
        <v>2.7</v>
      </c>
      <c r="I151" t="n">
        <v>10</v>
      </c>
      <c r="J151" t="n">
        <v>230.49</v>
      </c>
      <c r="K151" t="n">
        <v>52.44</v>
      </c>
      <c r="L151" t="n">
        <v>35</v>
      </c>
      <c r="M151" t="n">
        <v>8</v>
      </c>
      <c r="N151" t="n">
        <v>53.05</v>
      </c>
      <c r="O151" t="n">
        <v>28661.58</v>
      </c>
      <c r="P151" t="n">
        <v>429.76</v>
      </c>
      <c r="Q151" t="n">
        <v>444.55</v>
      </c>
      <c r="R151" t="n">
        <v>68.69</v>
      </c>
      <c r="S151" t="n">
        <v>48.21</v>
      </c>
      <c r="T151" t="n">
        <v>4300.3</v>
      </c>
      <c r="U151" t="n">
        <v>0.7</v>
      </c>
      <c r="V151" t="n">
        <v>0.79</v>
      </c>
      <c r="W151" t="n">
        <v>0.18</v>
      </c>
      <c r="X151" t="n">
        <v>0.25</v>
      </c>
      <c r="Y151" t="n">
        <v>0.5</v>
      </c>
      <c r="Z151" t="n">
        <v>10</v>
      </c>
    </row>
    <row r="152">
      <c r="A152" t="n">
        <v>35</v>
      </c>
      <c r="B152" t="n">
        <v>90</v>
      </c>
      <c r="C152" t="inlineStr">
        <is>
          <t xml:space="preserve">CONCLUIDO	</t>
        </is>
      </c>
      <c r="D152" t="n">
        <v>2.674</v>
      </c>
      <c r="E152" t="n">
        <v>37.4</v>
      </c>
      <c r="F152" t="n">
        <v>34.62</v>
      </c>
      <c r="G152" t="n">
        <v>207.72</v>
      </c>
      <c r="H152" t="n">
        <v>2.76</v>
      </c>
      <c r="I152" t="n">
        <v>10</v>
      </c>
      <c r="J152" t="n">
        <v>232.2</v>
      </c>
      <c r="K152" t="n">
        <v>52.44</v>
      </c>
      <c r="L152" t="n">
        <v>36</v>
      </c>
      <c r="M152" t="n">
        <v>8</v>
      </c>
      <c r="N152" t="n">
        <v>53.75</v>
      </c>
      <c r="O152" t="n">
        <v>28871.58</v>
      </c>
      <c r="P152" t="n">
        <v>428.94</v>
      </c>
      <c r="Q152" t="n">
        <v>444.55</v>
      </c>
      <c r="R152" t="n">
        <v>68.06</v>
      </c>
      <c r="S152" t="n">
        <v>48.21</v>
      </c>
      <c r="T152" t="n">
        <v>3987.41</v>
      </c>
      <c r="U152" t="n">
        <v>0.71</v>
      </c>
      <c r="V152" t="n">
        <v>0.79</v>
      </c>
      <c r="W152" t="n">
        <v>0.18</v>
      </c>
      <c r="X152" t="n">
        <v>0.23</v>
      </c>
      <c r="Y152" t="n">
        <v>0.5</v>
      </c>
      <c r="Z152" t="n">
        <v>10</v>
      </c>
    </row>
    <row r="153">
      <c r="A153" t="n">
        <v>36</v>
      </c>
      <c r="B153" t="n">
        <v>90</v>
      </c>
      <c r="C153" t="inlineStr">
        <is>
          <t xml:space="preserve">CONCLUIDO	</t>
        </is>
      </c>
      <c r="D153" t="n">
        <v>2.6704</v>
      </c>
      <c r="E153" t="n">
        <v>37.45</v>
      </c>
      <c r="F153" t="n">
        <v>34.67</v>
      </c>
      <c r="G153" t="n">
        <v>208.03</v>
      </c>
      <c r="H153" t="n">
        <v>2.81</v>
      </c>
      <c r="I153" t="n">
        <v>10</v>
      </c>
      <c r="J153" t="n">
        <v>233.91</v>
      </c>
      <c r="K153" t="n">
        <v>52.44</v>
      </c>
      <c r="L153" t="n">
        <v>37</v>
      </c>
      <c r="M153" t="n">
        <v>8</v>
      </c>
      <c r="N153" t="n">
        <v>54.46</v>
      </c>
      <c r="O153" t="n">
        <v>29082.59</v>
      </c>
      <c r="P153" t="n">
        <v>427.74</v>
      </c>
      <c r="Q153" t="n">
        <v>444.55</v>
      </c>
      <c r="R153" t="n">
        <v>70.04000000000001</v>
      </c>
      <c r="S153" t="n">
        <v>48.21</v>
      </c>
      <c r="T153" t="n">
        <v>4975.89</v>
      </c>
      <c r="U153" t="n">
        <v>0.6899999999999999</v>
      </c>
      <c r="V153" t="n">
        <v>0.79</v>
      </c>
      <c r="W153" t="n">
        <v>0.18</v>
      </c>
      <c r="X153" t="n">
        <v>0.28</v>
      </c>
      <c r="Y153" t="n">
        <v>0.5</v>
      </c>
      <c r="Z153" t="n">
        <v>10</v>
      </c>
    </row>
    <row r="154">
      <c r="A154" t="n">
        <v>37</v>
      </c>
      <c r="B154" t="n">
        <v>90</v>
      </c>
      <c r="C154" t="inlineStr">
        <is>
          <t xml:space="preserve">CONCLUIDO	</t>
        </is>
      </c>
      <c r="D154" t="n">
        <v>2.6771</v>
      </c>
      <c r="E154" t="n">
        <v>37.35</v>
      </c>
      <c r="F154" t="n">
        <v>34.61</v>
      </c>
      <c r="G154" t="n">
        <v>230.75</v>
      </c>
      <c r="H154" t="n">
        <v>2.87</v>
      </c>
      <c r="I154" t="n">
        <v>9</v>
      </c>
      <c r="J154" t="n">
        <v>235.63</v>
      </c>
      <c r="K154" t="n">
        <v>52.44</v>
      </c>
      <c r="L154" t="n">
        <v>38</v>
      </c>
      <c r="M154" t="n">
        <v>7</v>
      </c>
      <c r="N154" t="n">
        <v>55.18</v>
      </c>
      <c r="O154" t="n">
        <v>29294.6</v>
      </c>
      <c r="P154" t="n">
        <v>423.88</v>
      </c>
      <c r="Q154" t="n">
        <v>444.55</v>
      </c>
      <c r="R154" t="n">
        <v>67.94</v>
      </c>
      <c r="S154" t="n">
        <v>48.21</v>
      </c>
      <c r="T154" t="n">
        <v>3928.39</v>
      </c>
      <c r="U154" t="n">
        <v>0.71</v>
      </c>
      <c r="V154" t="n">
        <v>0.79</v>
      </c>
      <c r="W154" t="n">
        <v>0.18</v>
      </c>
      <c r="X154" t="n">
        <v>0.23</v>
      </c>
      <c r="Y154" t="n">
        <v>0.5</v>
      </c>
      <c r="Z154" t="n">
        <v>10</v>
      </c>
    </row>
    <row r="155">
      <c r="A155" t="n">
        <v>38</v>
      </c>
      <c r="B155" t="n">
        <v>90</v>
      </c>
      <c r="C155" t="inlineStr">
        <is>
          <t xml:space="preserve">CONCLUIDO	</t>
        </is>
      </c>
      <c r="D155" t="n">
        <v>2.6768</v>
      </c>
      <c r="E155" t="n">
        <v>37.36</v>
      </c>
      <c r="F155" t="n">
        <v>34.62</v>
      </c>
      <c r="G155" t="n">
        <v>230.78</v>
      </c>
      <c r="H155" t="n">
        <v>2.92</v>
      </c>
      <c r="I155" t="n">
        <v>9</v>
      </c>
      <c r="J155" t="n">
        <v>237.35</v>
      </c>
      <c r="K155" t="n">
        <v>52.44</v>
      </c>
      <c r="L155" t="n">
        <v>39</v>
      </c>
      <c r="M155" t="n">
        <v>7</v>
      </c>
      <c r="N155" t="n">
        <v>55.91</v>
      </c>
      <c r="O155" t="n">
        <v>29507.65</v>
      </c>
      <c r="P155" t="n">
        <v>425.44</v>
      </c>
      <c r="Q155" t="n">
        <v>444.55</v>
      </c>
      <c r="R155" t="n">
        <v>68.14</v>
      </c>
      <c r="S155" t="n">
        <v>48.21</v>
      </c>
      <c r="T155" t="n">
        <v>4027.65</v>
      </c>
      <c r="U155" t="n">
        <v>0.71</v>
      </c>
      <c r="V155" t="n">
        <v>0.79</v>
      </c>
      <c r="W155" t="n">
        <v>0.18</v>
      </c>
      <c r="X155" t="n">
        <v>0.23</v>
      </c>
      <c r="Y155" t="n">
        <v>0.5</v>
      </c>
      <c r="Z155" t="n">
        <v>10</v>
      </c>
    </row>
    <row r="156">
      <c r="A156" t="n">
        <v>39</v>
      </c>
      <c r="B156" t="n">
        <v>90</v>
      </c>
      <c r="C156" t="inlineStr">
        <is>
          <t xml:space="preserve">CONCLUIDO	</t>
        </is>
      </c>
      <c r="D156" t="n">
        <v>2.6769</v>
      </c>
      <c r="E156" t="n">
        <v>37.36</v>
      </c>
      <c r="F156" t="n">
        <v>34.62</v>
      </c>
      <c r="G156" t="n">
        <v>230.77</v>
      </c>
      <c r="H156" t="n">
        <v>2.98</v>
      </c>
      <c r="I156" t="n">
        <v>9</v>
      </c>
      <c r="J156" t="n">
        <v>239.09</v>
      </c>
      <c r="K156" t="n">
        <v>52.44</v>
      </c>
      <c r="L156" t="n">
        <v>40</v>
      </c>
      <c r="M156" t="n">
        <v>7</v>
      </c>
      <c r="N156" t="n">
        <v>56.65</v>
      </c>
      <c r="O156" t="n">
        <v>29721.73</v>
      </c>
      <c r="P156" t="n">
        <v>426.68</v>
      </c>
      <c r="Q156" t="n">
        <v>444.55</v>
      </c>
      <c r="R156" t="n">
        <v>68.09999999999999</v>
      </c>
      <c r="S156" t="n">
        <v>48.21</v>
      </c>
      <c r="T156" t="n">
        <v>4012.04</v>
      </c>
      <c r="U156" t="n">
        <v>0.71</v>
      </c>
      <c r="V156" t="n">
        <v>0.79</v>
      </c>
      <c r="W156" t="n">
        <v>0.18</v>
      </c>
      <c r="X156" t="n">
        <v>0.23</v>
      </c>
      <c r="Y156" t="n">
        <v>0.5</v>
      </c>
      <c r="Z156" t="n">
        <v>10</v>
      </c>
    </row>
    <row r="157">
      <c r="A157" t="n">
        <v>0</v>
      </c>
      <c r="B157" t="n">
        <v>10</v>
      </c>
      <c r="C157" t="inlineStr">
        <is>
          <t xml:space="preserve">CONCLUIDO	</t>
        </is>
      </c>
      <c r="D157" t="n">
        <v>2.539</v>
      </c>
      <c r="E157" t="n">
        <v>39.39</v>
      </c>
      <c r="F157" t="n">
        <v>36.79</v>
      </c>
      <c r="G157" t="n">
        <v>25.97</v>
      </c>
      <c r="H157" t="n">
        <v>0.64</v>
      </c>
      <c r="I157" t="n">
        <v>85</v>
      </c>
      <c r="J157" t="n">
        <v>26.11</v>
      </c>
      <c r="K157" t="n">
        <v>12.1</v>
      </c>
      <c r="L157" t="n">
        <v>1</v>
      </c>
      <c r="M157" t="n">
        <v>83</v>
      </c>
      <c r="N157" t="n">
        <v>3.01</v>
      </c>
      <c r="O157" t="n">
        <v>3454.41</v>
      </c>
      <c r="P157" t="n">
        <v>115.97</v>
      </c>
      <c r="Q157" t="n">
        <v>444.57</v>
      </c>
      <c r="R157" t="n">
        <v>138.98</v>
      </c>
      <c r="S157" t="n">
        <v>48.21</v>
      </c>
      <c r="T157" t="n">
        <v>39071.02</v>
      </c>
      <c r="U157" t="n">
        <v>0.35</v>
      </c>
      <c r="V157" t="n">
        <v>0.74</v>
      </c>
      <c r="W157" t="n">
        <v>0.3</v>
      </c>
      <c r="X157" t="n">
        <v>2.41</v>
      </c>
      <c r="Y157" t="n">
        <v>0.5</v>
      </c>
      <c r="Z157" t="n">
        <v>10</v>
      </c>
    </row>
    <row r="158">
      <c r="A158" t="n">
        <v>1</v>
      </c>
      <c r="B158" t="n">
        <v>10</v>
      </c>
      <c r="C158" t="inlineStr">
        <is>
          <t xml:space="preserve">CONCLUIDO	</t>
        </is>
      </c>
      <c r="D158" t="n">
        <v>2.6402</v>
      </c>
      <c r="E158" t="n">
        <v>37.88</v>
      </c>
      <c r="F158" t="n">
        <v>35.72</v>
      </c>
      <c r="G158" t="n">
        <v>46.59</v>
      </c>
      <c r="H158" t="n">
        <v>1.23</v>
      </c>
      <c r="I158" t="n">
        <v>46</v>
      </c>
      <c r="J158" t="n">
        <v>27.2</v>
      </c>
      <c r="K158" t="n">
        <v>12.1</v>
      </c>
      <c r="L158" t="n">
        <v>2</v>
      </c>
      <c r="M158" t="n">
        <v>2</v>
      </c>
      <c r="N158" t="n">
        <v>3.1</v>
      </c>
      <c r="O158" t="n">
        <v>3588.35</v>
      </c>
      <c r="P158" t="n">
        <v>104</v>
      </c>
      <c r="Q158" t="n">
        <v>444.59</v>
      </c>
      <c r="R158" t="n">
        <v>102.17</v>
      </c>
      <c r="S158" t="n">
        <v>48.21</v>
      </c>
      <c r="T158" t="n">
        <v>20860.56</v>
      </c>
      <c r="U158" t="n">
        <v>0.47</v>
      </c>
      <c r="V158" t="n">
        <v>0.76</v>
      </c>
      <c r="W158" t="n">
        <v>0.29</v>
      </c>
      <c r="X158" t="n">
        <v>1.33</v>
      </c>
      <c r="Y158" t="n">
        <v>0.5</v>
      </c>
      <c r="Z158" t="n">
        <v>10</v>
      </c>
    </row>
    <row r="159">
      <c r="A159" t="n">
        <v>2</v>
      </c>
      <c r="B159" t="n">
        <v>10</v>
      </c>
      <c r="C159" t="inlineStr">
        <is>
          <t xml:space="preserve">CONCLUIDO	</t>
        </is>
      </c>
      <c r="D159" t="n">
        <v>2.641</v>
      </c>
      <c r="E159" t="n">
        <v>37.86</v>
      </c>
      <c r="F159" t="n">
        <v>35.71</v>
      </c>
      <c r="G159" t="n">
        <v>46.57</v>
      </c>
      <c r="H159" t="n">
        <v>1.78</v>
      </c>
      <c r="I159" t="n">
        <v>46</v>
      </c>
      <c r="J159" t="n">
        <v>28.29</v>
      </c>
      <c r="K159" t="n">
        <v>12.1</v>
      </c>
      <c r="L159" t="n">
        <v>3</v>
      </c>
      <c r="M159" t="n">
        <v>0</v>
      </c>
      <c r="N159" t="n">
        <v>3.19</v>
      </c>
      <c r="O159" t="n">
        <v>3722.55</v>
      </c>
      <c r="P159" t="n">
        <v>107.75</v>
      </c>
      <c r="Q159" t="n">
        <v>444.59</v>
      </c>
      <c r="R159" t="n">
        <v>101.59</v>
      </c>
      <c r="S159" t="n">
        <v>48.21</v>
      </c>
      <c r="T159" t="n">
        <v>20571.22</v>
      </c>
      <c r="U159" t="n">
        <v>0.47</v>
      </c>
      <c r="V159" t="n">
        <v>0.76</v>
      </c>
      <c r="W159" t="n">
        <v>0.3</v>
      </c>
      <c r="X159" t="n">
        <v>1.32</v>
      </c>
      <c r="Y159" t="n">
        <v>0.5</v>
      </c>
      <c r="Z159" t="n">
        <v>10</v>
      </c>
    </row>
    <row r="160">
      <c r="A160" t="n">
        <v>0</v>
      </c>
      <c r="B160" t="n">
        <v>45</v>
      </c>
      <c r="C160" t="inlineStr">
        <is>
          <t xml:space="preserve">CONCLUIDO	</t>
        </is>
      </c>
      <c r="D160" t="n">
        <v>2.0021</v>
      </c>
      <c r="E160" t="n">
        <v>49.95</v>
      </c>
      <c r="F160" t="n">
        <v>42.35</v>
      </c>
      <c r="G160" t="n">
        <v>9.31</v>
      </c>
      <c r="H160" t="n">
        <v>0.18</v>
      </c>
      <c r="I160" t="n">
        <v>273</v>
      </c>
      <c r="J160" t="n">
        <v>98.70999999999999</v>
      </c>
      <c r="K160" t="n">
        <v>39.72</v>
      </c>
      <c r="L160" t="n">
        <v>1</v>
      </c>
      <c r="M160" t="n">
        <v>271</v>
      </c>
      <c r="N160" t="n">
        <v>12.99</v>
      </c>
      <c r="O160" t="n">
        <v>12407.75</v>
      </c>
      <c r="P160" t="n">
        <v>376.75</v>
      </c>
      <c r="Q160" t="n">
        <v>444.61</v>
      </c>
      <c r="R160" t="n">
        <v>320.44</v>
      </c>
      <c r="S160" t="n">
        <v>48.21</v>
      </c>
      <c r="T160" t="n">
        <v>128861.02</v>
      </c>
      <c r="U160" t="n">
        <v>0.15</v>
      </c>
      <c r="V160" t="n">
        <v>0.64</v>
      </c>
      <c r="W160" t="n">
        <v>0.61</v>
      </c>
      <c r="X160" t="n">
        <v>7.96</v>
      </c>
      <c r="Y160" t="n">
        <v>0.5</v>
      </c>
      <c r="Z160" t="n">
        <v>10</v>
      </c>
    </row>
    <row r="161">
      <c r="A161" t="n">
        <v>1</v>
      </c>
      <c r="B161" t="n">
        <v>45</v>
      </c>
      <c r="C161" t="inlineStr">
        <is>
          <t xml:space="preserve">CONCLUIDO	</t>
        </is>
      </c>
      <c r="D161" t="n">
        <v>2.3635</v>
      </c>
      <c r="E161" t="n">
        <v>42.31</v>
      </c>
      <c r="F161" t="n">
        <v>37.84</v>
      </c>
      <c r="G161" t="n">
        <v>18.76</v>
      </c>
      <c r="H161" t="n">
        <v>0.35</v>
      </c>
      <c r="I161" t="n">
        <v>121</v>
      </c>
      <c r="J161" t="n">
        <v>99.95</v>
      </c>
      <c r="K161" t="n">
        <v>39.72</v>
      </c>
      <c r="L161" t="n">
        <v>2</v>
      </c>
      <c r="M161" t="n">
        <v>119</v>
      </c>
      <c r="N161" t="n">
        <v>13.24</v>
      </c>
      <c r="O161" t="n">
        <v>12561.45</v>
      </c>
      <c r="P161" t="n">
        <v>333.54</v>
      </c>
      <c r="Q161" t="n">
        <v>444.56</v>
      </c>
      <c r="R161" t="n">
        <v>173.16</v>
      </c>
      <c r="S161" t="n">
        <v>48.21</v>
      </c>
      <c r="T161" t="n">
        <v>55980.19</v>
      </c>
      <c r="U161" t="n">
        <v>0.28</v>
      </c>
      <c r="V161" t="n">
        <v>0.72</v>
      </c>
      <c r="W161" t="n">
        <v>0.35</v>
      </c>
      <c r="X161" t="n">
        <v>3.45</v>
      </c>
      <c r="Y161" t="n">
        <v>0.5</v>
      </c>
      <c r="Z161" t="n">
        <v>10</v>
      </c>
    </row>
    <row r="162">
      <c r="A162" t="n">
        <v>2</v>
      </c>
      <c r="B162" t="n">
        <v>45</v>
      </c>
      <c r="C162" t="inlineStr">
        <is>
          <t xml:space="preserve">CONCLUIDO	</t>
        </is>
      </c>
      <c r="D162" t="n">
        <v>2.4907</v>
      </c>
      <c r="E162" t="n">
        <v>40.15</v>
      </c>
      <c r="F162" t="n">
        <v>36.56</v>
      </c>
      <c r="G162" t="n">
        <v>28.12</v>
      </c>
      <c r="H162" t="n">
        <v>0.52</v>
      </c>
      <c r="I162" t="n">
        <v>78</v>
      </c>
      <c r="J162" t="n">
        <v>101.2</v>
      </c>
      <c r="K162" t="n">
        <v>39.72</v>
      </c>
      <c r="L162" t="n">
        <v>3</v>
      </c>
      <c r="M162" t="n">
        <v>76</v>
      </c>
      <c r="N162" t="n">
        <v>13.49</v>
      </c>
      <c r="O162" t="n">
        <v>12715.54</v>
      </c>
      <c r="P162" t="n">
        <v>319.45</v>
      </c>
      <c r="Q162" t="n">
        <v>444.56</v>
      </c>
      <c r="R162" t="n">
        <v>131.44</v>
      </c>
      <c r="S162" t="n">
        <v>48.21</v>
      </c>
      <c r="T162" t="n">
        <v>35334.17</v>
      </c>
      <c r="U162" t="n">
        <v>0.37</v>
      </c>
      <c r="V162" t="n">
        <v>0.75</v>
      </c>
      <c r="W162" t="n">
        <v>0.28</v>
      </c>
      <c r="X162" t="n">
        <v>2.17</v>
      </c>
      <c r="Y162" t="n">
        <v>0.5</v>
      </c>
      <c r="Z162" t="n">
        <v>10</v>
      </c>
    </row>
    <row r="163">
      <c r="A163" t="n">
        <v>3</v>
      </c>
      <c r="B163" t="n">
        <v>45</v>
      </c>
      <c r="C163" t="inlineStr">
        <is>
          <t xml:space="preserve">CONCLUIDO	</t>
        </is>
      </c>
      <c r="D163" t="n">
        <v>2.5568</v>
      </c>
      <c r="E163" t="n">
        <v>39.11</v>
      </c>
      <c r="F163" t="n">
        <v>35.95</v>
      </c>
      <c r="G163" t="n">
        <v>37.84</v>
      </c>
      <c r="H163" t="n">
        <v>0.6899999999999999</v>
      </c>
      <c r="I163" t="n">
        <v>57</v>
      </c>
      <c r="J163" t="n">
        <v>102.45</v>
      </c>
      <c r="K163" t="n">
        <v>39.72</v>
      </c>
      <c r="L163" t="n">
        <v>4</v>
      </c>
      <c r="M163" t="n">
        <v>55</v>
      </c>
      <c r="N163" t="n">
        <v>13.74</v>
      </c>
      <c r="O163" t="n">
        <v>12870.03</v>
      </c>
      <c r="P163" t="n">
        <v>311.22</v>
      </c>
      <c r="Q163" t="n">
        <v>444.55</v>
      </c>
      <c r="R163" t="n">
        <v>111.48</v>
      </c>
      <c r="S163" t="n">
        <v>48.21</v>
      </c>
      <c r="T163" t="n">
        <v>25459.07</v>
      </c>
      <c r="U163" t="n">
        <v>0.43</v>
      </c>
      <c r="V163" t="n">
        <v>0.76</v>
      </c>
      <c r="W163" t="n">
        <v>0.26</v>
      </c>
      <c r="X163" t="n">
        <v>1.56</v>
      </c>
      <c r="Y163" t="n">
        <v>0.5</v>
      </c>
      <c r="Z163" t="n">
        <v>10</v>
      </c>
    </row>
    <row r="164">
      <c r="A164" t="n">
        <v>4</v>
      </c>
      <c r="B164" t="n">
        <v>45</v>
      </c>
      <c r="C164" t="inlineStr">
        <is>
          <t xml:space="preserve">CONCLUIDO	</t>
        </is>
      </c>
      <c r="D164" t="n">
        <v>2.5931</v>
      </c>
      <c r="E164" t="n">
        <v>38.56</v>
      </c>
      <c r="F164" t="n">
        <v>35.65</v>
      </c>
      <c r="G164" t="n">
        <v>47.53</v>
      </c>
      <c r="H164" t="n">
        <v>0.85</v>
      </c>
      <c r="I164" t="n">
        <v>45</v>
      </c>
      <c r="J164" t="n">
        <v>103.71</v>
      </c>
      <c r="K164" t="n">
        <v>39.72</v>
      </c>
      <c r="L164" t="n">
        <v>5</v>
      </c>
      <c r="M164" t="n">
        <v>43</v>
      </c>
      <c r="N164" t="n">
        <v>14</v>
      </c>
      <c r="O164" t="n">
        <v>13024.91</v>
      </c>
      <c r="P164" t="n">
        <v>305.78</v>
      </c>
      <c r="Q164" t="n">
        <v>444.57</v>
      </c>
      <c r="R164" t="n">
        <v>101.88</v>
      </c>
      <c r="S164" t="n">
        <v>48.21</v>
      </c>
      <c r="T164" t="n">
        <v>20721.05</v>
      </c>
      <c r="U164" t="n">
        <v>0.47</v>
      </c>
      <c r="V164" t="n">
        <v>0.76</v>
      </c>
      <c r="W164" t="n">
        <v>0.23</v>
      </c>
      <c r="X164" t="n">
        <v>1.26</v>
      </c>
      <c r="Y164" t="n">
        <v>0.5</v>
      </c>
      <c r="Z164" t="n">
        <v>10</v>
      </c>
    </row>
    <row r="165">
      <c r="A165" t="n">
        <v>5</v>
      </c>
      <c r="B165" t="n">
        <v>45</v>
      </c>
      <c r="C165" t="inlineStr">
        <is>
          <t xml:space="preserve">CONCLUIDO	</t>
        </is>
      </c>
      <c r="D165" t="n">
        <v>2.6203</v>
      </c>
      <c r="E165" t="n">
        <v>38.16</v>
      </c>
      <c r="F165" t="n">
        <v>35.41</v>
      </c>
      <c r="G165" t="n">
        <v>57.43</v>
      </c>
      <c r="H165" t="n">
        <v>1.01</v>
      </c>
      <c r="I165" t="n">
        <v>37</v>
      </c>
      <c r="J165" t="n">
        <v>104.97</v>
      </c>
      <c r="K165" t="n">
        <v>39.72</v>
      </c>
      <c r="L165" t="n">
        <v>6</v>
      </c>
      <c r="M165" t="n">
        <v>35</v>
      </c>
      <c r="N165" t="n">
        <v>14.25</v>
      </c>
      <c r="O165" t="n">
        <v>13180.19</v>
      </c>
      <c r="P165" t="n">
        <v>301.2</v>
      </c>
      <c r="Q165" t="n">
        <v>444.55</v>
      </c>
      <c r="R165" t="n">
        <v>94.17</v>
      </c>
      <c r="S165" t="n">
        <v>48.21</v>
      </c>
      <c r="T165" t="n">
        <v>16906.44</v>
      </c>
      <c r="U165" t="n">
        <v>0.51</v>
      </c>
      <c r="V165" t="n">
        <v>0.77</v>
      </c>
      <c r="W165" t="n">
        <v>0.22</v>
      </c>
      <c r="X165" t="n">
        <v>1.03</v>
      </c>
      <c r="Y165" t="n">
        <v>0.5</v>
      </c>
      <c r="Z165" t="n">
        <v>10</v>
      </c>
    </row>
    <row r="166">
      <c r="A166" t="n">
        <v>6</v>
      </c>
      <c r="B166" t="n">
        <v>45</v>
      </c>
      <c r="C166" t="inlineStr">
        <is>
          <t xml:space="preserve">CONCLUIDO	</t>
        </is>
      </c>
      <c r="D166" t="n">
        <v>2.6376</v>
      </c>
      <c r="E166" t="n">
        <v>37.91</v>
      </c>
      <c r="F166" t="n">
        <v>35.27</v>
      </c>
      <c r="G166" t="n">
        <v>66.13</v>
      </c>
      <c r="H166" t="n">
        <v>1.16</v>
      </c>
      <c r="I166" t="n">
        <v>32</v>
      </c>
      <c r="J166" t="n">
        <v>106.23</v>
      </c>
      <c r="K166" t="n">
        <v>39.72</v>
      </c>
      <c r="L166" t="n">
        <v>7</v>
      </c>
      <c r="M166" t="n">
        <v>30</v>
      </c>
      <c r="N166" t="n">
        <v>14.52</v>
      </c>
      <c r="O166" t="n">
        <v>13335.87</v>
      </c>
      <c r="P166" t="n">
        <v>297.16</v>
      </c>
      <c r="Q166" t="n">
        <v>444.56</v>
      </c>
      <c r="R166" t="n">
        <v>89.17</v>
      </c>
      <c r="S166" t="n">
        <v>48.21</v>
      </c>
      <c r="T166" t="n">
        <v>14429.67</v>
      </c>
      <c r="U166" t="n">
        <v>0.54</v>
      </c>
      <c r="V166" t="n">
        <v>0.77</v>
      </c>
      <c r="W166" t="n">
        <v>0.22</v>
      </c>
      <c r="X166" t="n">
        <v>0.88</v>
      </c>
      <c r="Y166" t="n">
        <v>0.5</v>
      </c>
      <c r="Z166" t="n">
        <v>10</v>
      </c>
    </row>
    <row r="167">
      <c r="A167" t="n">
        <v>7</v>
      </c>
      <c r="B167" t="n">
        <v>45</v>
      </c>
      <c r="C167" t="inlineStr">
        <is>
          <t xml:space="preserve">CONCLUIDO	</t>
        </is>
      </c>
      <c r="D167" t="n">
        <v>2.6523</v>
      </c>
      <c r="E167" t="n">
        <v>37.7</v>
      </c>
      <c r="F167" t="n">
        <v>35.14</v>
      </c>
      <c r="G167" t="n">
        <v>75.3</v>
      </c>
      <c r="H167" t="n">
        <v>1.31</v>
      </c>
      <c r="I167" t="n">
        <v>28</v>
      </c>
      <c r="J167" t="n">
        <v>107.5</v>
      </c>
      <c r="K167" t="n">
        <v>39.72</v>
      </c>
      <c r="L167" t="n">
        <v>8</v>
      </c>
      <c r="M167" t="n">
        <v>26</v>
      </c>
      <c r="N167" t="n">
        <v>14.78</v>
      </c>
      <c r="O167" t="n">
        <v>13491.96</v>
      </c>
      <c r="P167" t="n">
        <v>293.57</v>
      </c>
      <c r="Q167" t="n">
        <v>444.55</v>
      </c>
      <c r="R167" t="n">
        <v>84.89</v>
      </c>
      <c r="S167" t="n">
        <v>48.21</v>
      </c>
      <c r="T167" t="n">
        <v>12312.09</v>
      </c>
      <c r="U167" t="n">
        <v>0.57</v>
      </c>
      <c r="V167" t="n">
        <v>0.78</v>
      </c>
      <c r="W167" t="n">
        <v>0.21</v>
      </c>
      <c r="X167" t="n">
        <v>0.75</v>
      </c>
      <c r="Y167" t="n">
        <v>0.5</v>
      </c>
      <c r="Z167" t="n">
        <v>10</v>
      </c>
    </row>
    <row r="168">
      <c r="A168" t="n">
        <v>8</v>
      </c>
      <c r="B168" t="n">
        <v>45</v>
      </c>
      <c r="C168" t="inlineStr">
        <is>
          <t xml:space="preserve">CONCLUIDO	</t>
        </is>
      </c>
      <c r="D168" t="n">
        <v>2.665</v>
      </c>
      <c r="E168" t="n">
        <v>37.52</v>
      </c>
      <c r="F168" t="n">
        <v>35.04</v>
      </c>
      <c r="G168" t="n">
        <v>87.61</v>
      </c>
      <c r="H168" t="n">
        <v>1.46</v>
      </c>
      <c r="I168" t="n">
        <v>24</v>
      </c>
      <c r="J168" t="n">
        <v>108.77</v>
      </c>
      <c r="K168" t="n">
        <v>39.72</v>
      </c>
      <c r="L168" t="n">
        <v>9</v>
      </c>
      <c r="M168" t="n">
        <v>22</v>
      </c>
      <c r="N168" t="n">
        <v>15.05</v>
      </c>
      <c r="O168" t="n">
        <v>13648.58</v>
      </c>
      <c r="P168" t="n">
        <v>288.94</v>
      </c>
      <c r="Q168" t="n">
        <v>444.55</v>
      </c>
      <c r="R168" t="n">
        <v>81.84999999999999</v>
      </c>
      <c r="S168" t="n">
        <v>48.21</v>
      </c>
      <c r="T168" t="n">
        <v>10807.62</v>
      </c>
      <c r="U168" t="n">
        <v>0.59</v>
      </c>
      <c r="V168" t="n">
        <v>0.78</v>
      </c>
      <c r="W168" t="n">
        <v>0.2</v>
      </c>
      <c r="X168" t="n">
        <v>0.65</v>
      </c>
      <c r="Y168" t="n">
        <v>0.5</v>
      </c>
      <c r="Z168" t="n">
        <v>10</v>
      </c>
    </row>
    <row r="169">
      <c r="A169" t="n">
        <v>9</v>
      </c>
      <c r="B169" t="n">
        <v>45</v>
      </c>
      <c r="C169" t="inlineStr">
        <is>
          <t xml:space="preserve">CONCLUIDO	</t>
        </is>
      </c>
      <c r="D169" t="n">
        <v>2.6713</v>
      </c>
      <c r="E169" t="n">
        <v>37.44</v>
      </c>
      <c r="F169" t="n">
        <v>34.99</v>
      </c>
      <c r="G169" t="n">
        <v>95.44</v>
      </c>
      <c r="H169" t="n">
        <v>1.6</v>
      </c>
      <c r="I169" t="n">
        <v>22</v>
      </c>
      <c r="J169" t="n">
        <v>110.04</v>
      </c>
      <c r="K169" t="n">
        <v>39.72</v>
      </c>
      <c r="L169" t="n">
        <v>10</v>
      </c>
      <c r="M169" t="n">
        <v>20</v>
      </c>
      <c r="N169" t="n">
        <v>15.32</v>
      </c>
      <c r="O169" t="n">
        <v>13805.5</v>
      </c>
      <c r="P169" t="n">
        <v>286.5</v>
      </c>
      <c r="Q169" t="n">
        <v>444.55</v>
      </c>
      <c r="R169" t="n">
        <v>80.36</v>
      </c>
      <c r="S169" t="n">
        <v>48.21</v>
      </c>
      <c r="T169" t="n">
        <v>10075.95</v>
      </c>
      <c r="U169" t="n">
        <v>0.6</v>
      </c>
      <c r="V169" t="n">
        <v>0.78</v>
      </c>
      <c r="W169" t="n">
        <v>0.2</v>
      </c>
      <c r="X169" t="n">
        <v>0.61</v>
      </c>
      <c r="Y169" t="n">
        <v>0.5</v>
      </c>
      <c r="Z169" t="n">
        <v>10</v>
      </c>
    </row>
    <row r="170">
      <c r="A170" t="n">
        <v>10</v>
      </c>
      <c r="B170" t="n">
        <v>45</v>
      </c>
      <c r="C170" t="inlineStr">
        <is>
          <t xml:space="preserve">CONCLUIDO	</t>
        </is>
      </c>
      <c r="D170" t="n">
        <v>2.6796</v>
      </c>
      <c r="E170" t="n">
        <v>37.32</v>
      </c>
      <c r="F170" t="n">
        <v>34.92</v>
      </c>
      <c r="G170" t="n">
        <v>104.76</v>
      </c>
      <c r="H170" t="n">
        <v>1.74</v>
      </c>
      <c r="I170" t="n">
        <v>20</v>
      </c>
      <c r="J170" t="n">
        <v>111.32</v>
      </c>
      <c r="K170" t="n">
        <v>39.72</v>
      </c>
      <c r="L170" t="n">
        <v>11</v>
      </c>
      <c r="M170" t="n">
        <v>18</v>
      </c>
      <c r="N170" t="n">
        <v>15.6</v>
      </c>
      <c r="O170" t="n">
        <v>13962.83</v>
      </c>
      <c r="P170" t="n">
        <v>282.91</v>
      </c>
      <c r="Q170" t="n">
        <v>444.55</v>
      </c>
      <c r="R170" t="n">
        <v>77.93000000000001</v>
      </c>
      <c r="S170" t="n">
        <v>48.21</v>
      </c>
      <c r="T170" t="n">
        <v>8870.389999999999</v>
      </c>
      <c r="U170" t="n">
        <v>0.62</v>
      </c>
      <c r="V170" t="n">
        <v>0.78</v>
      </c>
      <c r="W170" t="n">
        <v>0.2</v>
      </c>
      <c r="X170" t="n">
        <v>0.53</v>
      </c>
      <c r="Y170" t="n">
        <v>0.5</v>
      </c>
      <c r="Z170" t="n">
        <v>10</v>
      </c>
    </row>
    <row r="171">
      <c r="A171" t="n">
        <v>11</v>
      </c>
      <c r="B171" t="n">
        <v>45</v>
      </c>
      <c r="C171" t="inlineStr">
        <is>
          <t xml:space="preserve">CONCLUIDO	</t>
        </is>
      </c>
      <c r="D171" t="n">
        <v>2.6869</v>
      </c>
      <c r="E171" t="n">
        <v>37.22</v>
      </c>
      <c r="F171" t="n">
        <v>34.86</v>
      </c>
      <c r="G171" t="n">
        <v>116.2</v>
      </c>
      <c r="H171" t="n">
        <v>1.88</v>
      </c>
      <c r="I171" t="n">
        <v>18</v>
      </c>
      <c r="J171" t="n">
        <v>112.59</v>
      </c>
      <c r="K171" t="n">
        <v>39.72</v>
      </c>
      <c r="L171" t="n">
        <v>12</v>
      </c>
      <c r="M171" t="n">
        <v>16</v>
      </c>
      <c r="N171" t="n">
        <v>15.88</v>
      </c>
      <c r="O171" t="n">
        <v>14120.58</v>
      </c>
      <c r="P171" t="n">
        <v>278.63</v>
      </c>
      <c r="Q171" t="n">
        <v>444.55</v>
      </c>
      <c r="R171" t="n">
        <v>76.3</v>
      </c>
      <c r="S171" t="n">
        <v>48.21</v>
      </c>
      <c r="T171" t="n">
        <v>8066.75</v>
      </c>
      <c r="U171" t="n">
        <v>0.63</v>
      </c>
      <c r="V171" t="n">
        <v>0.78</v>
      </c>
      <c r="W171" t="n">
        <v>0.18</v>
      </c>
      <c r="X171" t="n">
        <v>0.47</v>
      </c>
      <c r="Y171" t="n">
        <v>0.5</v>
      </c>
      <c r="Z171" t="n">
        <v>10</v>
      </c>
    </row>
    <row r="172">
      <c r="A172" t="n">
        <v>12</v>
      </c>
      <c r="B172" t="n">
        <v>45</v>
      </c>
      <c r="C172" t="inlineStr">
        <is>
          <t xml:space="preserve">CONCLUIDO	</t>
        </is>
      </c>
      <c r="D172" t="n">
        <v>2.6883</v>
      </c>
      <c r="E172" t="n">
        <v>37.2</v>
      </c>
      <c r="F172" t="n">
        <v>34.86</v>
      </c>
      <c r="G172" t="n">
        <v>123.04</v>
      </c>
      <c r="H172" t="n">
        <v>2.01</v>
      </c>
      <c r="I172" t="n">
        <v>17</v>
      </c>
      <c r="J172" t="n">
        <v>113.88</v>
      </c>
      <c r="K172" t="n">
        <v>39.72</v>
      </c>
      <c r="L172" t="n">
        <v>13</v>
      </c>
      <c r="M172" t="n">
        <v>15</v>
      </c>
      <c r="N172" t="n">
        <v>16.16</v>
      </c>
      <c r="O172" t="n">
        <v>14278.75</v>
      </c>
      <c r="P172" t="n">
        <v>275.16</v>
      </c>
      <c r="Q172" t="n">
        <v>444.55</v>
      </c>
      <c r="R172" t="n">
        <v>76.13</v>
      </c>
      <c r="S172" t="n">
        <v>48.21</v>
      </c>
      <c r="T172" t="n">
        <v>7987.5</v>
      </c>
      <c r="U172" t="n">
        <v>0.63</v>
      </c>
      <c r="V172" t="n">
        <v>0.78</v>
      </c>
      <c r="W172" t="n">
        <v>0.19</v>
      </c>
      <c r="X172" t="n">
        <v>0.47</v>
      </c>
      <c r="Y172" t="n">
        <v>0.5</v>
      </c>
      <c r="Z172" t="n">
        <v>10</v>
      </c>
    </row>
    <row r="173">
      <c r="A173" t="n">
        <v>13</v>
      </c>
      <c r="B173" t="n">
        <v>45</v>
      </c>
      <c r="C173" t="inlineStr">
        <is>
          <t xml:space="preserve">CONCLUIDO	</t>
        </is>
      </c>
      <c r="D173" t="n">
        <v>2.6972</v>
      </c>
      <c r="E173" t="n">
        <v>37.08</v>
      </c>
      <c r="F173" t="n">
        <v>34.78</v>
      </c>
      <c r="G173" t="n">
        <v>139.12</v>
      </c>
      <c r="H173" t="n">
        <v>2.14</v>
      </c>
      <c r="I173" t="n">
        <v>15</v>
      </c>
      <c r="J173" t="n">
        <v>115.16</v>
      </c>
      <c r="K173" t="n">
        <v>39.72</v>
      </c>
      <c r="L173" t="n">
        <v>14</v>
      </c>
      <c r="M173" t="n">
        <v>13</v>
      </c>
      <c r="N173" t="n">
        <v>16.45</v>
      </c>
      <c r="O173" t="n">
        <v>14437.35</v>
      </c>
      <c r="P173" t="n">
        <v>272.06</v>
      </c>
      <c r="Q173" t="n">
        <v>444.55</v>
      </c>
      <c r="R173" t="n">
        <v>73.37</v>
      </c>
      <c r="S173" t="n">
        <v>48.21</v>
      </c>
      <c r="T173" t="n">
        <v>6616.72</v>
      </c>
      <c r="U173" t="n">
        <v>0.66</v>
      </c>
      <c r="V173" t="n">
        <v>0.78</v>
      </c>
      <c r="W173" t="n">
        <v>0.19</v>
      </c>
      <c r="X173" t="n">
        <v>0.39</v>
      </c>
      <c r="Y173" t="n">
        <v>0.5</v>
      </c>
      <c r="Z173" t="n">
        <v>10</v>
      </c>
    </row>
    <row r="174">
      <c r="A174" t="n">
        <v>14</v>
      </c>
      <c r="B174" t="n">
        <v>45</v>
      </c>
      <c r="C174" t="inlineStr">
        <is>
          <t xml:space="preserve">CONCLUIDO	</t>
        </is>
      </c>
      <c r="D174" t="n">
        <v>2.7038</v>
      </c>
      <c r="E174" t="n">
        <v>36.99</v>
      </c>
      <c r="F174" t="n">
        <v>34.71</v>
      </c>
      <c r="G174" t="n">
        <v>148.75</v>
      </c>
      <c r="H174" t="n">
        <v>2.27</v>
      </c>
      <c r="I174" t="n">
        <v>14</v>
      </c>
      <c r="J174" t="n">
        <v>116.45</v>
      </c>
      <c r="K174" t="n">
        <v>39.72</v>
      </c>
      <c r="L174" t="n">
        <v>15</v>
      </c>
      <c r="M174" t="n">
        <v>12</v>
      </c>
      <c r="N174" t="n">
        <v>16.74</v>
      </c>
      <c r="O174" t="n">
        <v>14596.38</v>
      </c>
      <c r="P174" t="n">
        <v>269.09</v>
      </c>
      <c r="Q174" t="n">
        <v>444.55</v>
      </c>
      <c r="R174" t="n">
        <v>70.89</v>
      </c>
      <c r="S174" t="n">
        <v>48.21</v>
      </c>
      <c r="T174" t="n">
        <v>5380.09</v>
      </c>
      <c r="U174" t="n">
        <v>0.68</v>
      </c>
      <c r="V174" t="n">
        <v>0.79</v>
      </c>
      <c r="W174" t="n">
        <v>0.19</v>
      </c>
      <c r="X174" t="n">
        <v>0.32</v>
      </c>
      <c r="Y174" t="n">
        <v>0.5</v>
      </c>
      <c r="Z174" t="n">
        <v>10</v>
      </c>
    </row>
    <row r="175">
      <c r="A175" t="n">
        <v>15</v>
      </c>
      <c r="B175" t="n">
        <v>45</v>
      </c>
      <c r="C175" t="inlineStr">
        <is>
          <t xml:space="preserve">CONCLUIDO	</t>
        </is>
      </c>
      <c r="D175" t="n">
        <v>2.7037</v>
      </c>
      <c r="E175" t="n">
        <v>36.99</v>
      </c>
      <c r="F175" t="n">
        <v>34.73</v>
      </c>
      <c r="G175" t="n">
        <v>160.29</v>
      </c>
      <c r="H175" t="n">
        <v>2.4</v>
      </c>
      <c r="I175" t="n">
        <v>13</v>
      </c>
      <c r="J175" t="n">
        <v>117.75</v>
      </c>
      <c r="K175" t="n">
        <v>39.72</v>
      </c>
      <c r="L175" t="n">
        <v>16</v>
      </c>
      <c r="M175" t="n">
        <v>11</v>
      </c>
      <c r="N175" t="n">
        <v>17.03</v>
      </c>
      <c r="O175" t="n">
        <v>14755.84</v>
      </c>
      <c r="P175" t="n">
        <v>263.98</v>
      </c>
      <c r="Q175" t="n">
        <v>444.55</v>
      </c>
      <c r="R175" t="n">
        <v>71.81</v>
      </c>
      <c r="S175" t="n">
        <v>48.21</v>
      </c>
      <c r="T175" t="n">
        <v>5843.03</v>
      </c>
      <c r="U175" t="n">
        <v>0.67</v>
      </c>
      <c r="V175" t="n">
        <v>0.78</v>
      </c>
      <c r="W175" t="n">
        <v>0.19</v>
      </c>
      <c r="X175" t="n">
        <v>0.34</v>
      </c>
      <c r="Y175" t="n">
        <v>0.5</v>
      </c>
      <c r="Z175" t="n">
        <v>10</v>
      </c>
    </row>
    <row r="176">
      <c r="A176" t="n">
        <v>16</v>
      </c>
      <c r="B176" t="n">
        <v>45</v>
      </c>
      <c r="C176" t="inlineStr">
        <is>
          <t xml:space="preserve">CONCLUIDO	</t>
        </is>
      </c>
      <c r="D176" t="n">
        <v>2.7075</v>
      </c>
      <c r="E176" t="n">
        <v>36.93</v>
      </c>
      <c r="F176" t="n">
        <v>34.7</v>
      </c>
      <c r="G176" t="n">
        <v>173.5</v>
      </c>
      <c r="H176" t="n">
        <v>2.52</v>
      </c>
      <c r="I176" t="n">
        <v>12</v>
      </c>
      <c r="J176" t="n">
        <v>119.04</v>
      </c>
      <c r="K176" t="n">
        <v>39.72</v>
      </c>
      <c r="L176" t="n">
        <v>17</v>
      </c>
      <c r="M176" t="n">
        <v>10</v>
      </c>
      <c r="N176" t="n">
        <v>17.33</v>
      </c>
      <c r="O176" t="n">
        <v>14915.73</v>
      </c>
      <c r="P176" t="n">
        <v>259.1</v>
      </c>
      <c r="Q176" t="n">
        <v>444.55</v>
      </c>
      <c r="R176" t="n">
        <v>70.84999999999999</v>
      </c>
      <c r="S176" t="n">
        <v>48.21</v>
      </c>
      <c r="T176" t="n">
        <v>5368.99</v>
      </c>
      <c r="U176" t="n">
        <v>0.68</v>
      </c>
      <c r="V176" t="n">
        <v>0.79</v>
      </c>
      <c r="W176" t="n">
        <v>0.18</v>
      </c>
      <c r="X176" t="n">
        <v>0.31</v>
      </c>
      <c r="Y176" t="n">
        <v>0.5</v>
      </c>
      <c r="Z176" t="n">
        <v>10</v>
      </c>
    </row>
    <row r="177">
      <c r="A177" t="n">
        <v>17</v>
      </c>
      <c r="B177" t="n">
        <v>45</v>
      </c>
      <c r="C177" t="inlineStr">
        <is>
          <t xml:space="preserve">CONCLUIDO	</t>
        </is>
      </c>
      <c r="D177" t="n">
        <v>2.7089</v>
      </c>
      <c r="E177" t="n">
        <v>36.92</v>
      </c>
      <c r="F177" t="n">
        <v>34.68</v>
      </c>
      <c r="G177" t="n">
        <v>173.41</v>
      </c>
      <c r="H177" t="n">
        <v>2.64</v>
      </c>
      <c r="I177" t="n">
        <v>12</v>
      </c>
      <c r="J177" t="n">
        <v>120.34</v>
      </c>
      <c r="K177" t="n">
        <v>39.72</v>
      </c>
      <c r="L177" t="n">
        <v>18</v>
      </c>
      <c r="M177" t="n">
        <v>6</v>
      </c>
      <c r="N177" t="n">
        <v>17.63</v>
      </c>
      <c r="O177" t="n">
        <v>15076.07</v>
      </c>
      <c r="P177" t="n">
        <v>261.28</v>
      </c>
      <c r="Q177" t="n">
        <v>444.55</v>
      </c>
      <c r="R177" t="n">
        <v>69.93000000000001</v>
      </c>
      <c r="S177" t="n">
        <v>48.21</v>
      </c>
      <c r="T177" t="n">
        <v>4911.74</v>
      </c>
      <c r="U177" t="n">
        <v>0.6899999999999999</v>
      </c>
      <c r="V177" t="n">
        <v>0.79</v>
      </c>
      <c r="W177" t="n">
        <v>0.19</v>
      </c>
      <c r="X177" t="n">
        <v>0.29</v>
      </c>
      <c r="Y177" t="n">
        <v>0.5</v>
      </c>
      <c r="Z177" t="n">
        <v>10</v>
      </c>
    </row>
    <row r="178">
      <c r="A178" t="n">
        <v>18</v>
      </c>
      <c r="B178" t="n">
        <v>45</v>
      </c>
      <c r="C178" t="inlineStr">
        <is>
          <t xml:space="preserve">CONCLUIDO	</t>
        </is>
      </c>
      <c r="D178" t="n">
        <v>2.7109</v>
      </c>
      <c r="E178" t="n">
        <v>36.89</v>
      </c>
      <c r="F178" t="n">
        <v>34.65</v>
      </c>
      <c r="G178" t="n">
        <v>173.27</v>
      </c>
      <c r="H178" t="n">
        <v>2.76</v>
      </c>
      <c r="I178" t="n">
        <v>12</v>
      </c>
      <c r="J178" t="n">
        <v>121.65</v>
      </c>
      <c r="K178" t="n">
        <v>39.72</v>
      </c>
      <c r="L178" t="n">
        <v>19</v>
      </c>
      <c r="M178" t="n">
        <v>3</v>
      </c>
      <c r="N178" t="n">
        <v>17.93</v>
      </c>
      <c r="O178" t="n">
        <v>15236.84</v>
      </c>
      <c r="P178" t="n">
        <v>258.69</v>
      </c>
      <c r="Q178" t="n">
        <v>444.56</v>
      </c>
      <c r="R178" t="n">
        <v>68.72</v>
      </c>
      <c r="S178" t="n">
        <v>48.21</v>
      </c>
      <c r="T178" t="n">
        <v>4304.34</v>
      </c>
      <c r="U178" t="n">
        <v>0.7</v>
      </c>
      <c r="V178" t="n">
        <v>0.79</v>
      </c>
      <c r="W178" t="n">
        <v>0.2</v>
      </c>
      <c r="X178" t="n">
        <v>0.27</v>
      </c>
      <c r="Y178" t="n">
        <v>0.5</v>
      </c>
      <c r="Z178" t="n">
        <v>10</v>
      </c>
    </row>
    <row r="179">
      <c r="A179" t="n">
        <v>19</v>
      </c>
      <c r="B179" t="n">
        <v>45</v>
      </c>
      <c r="C179" t="inlineStr">
        <is>
          <t xml:space="preserve">CONCLUIDO	</t>
        </is>
      </c>
      <c r="D179" t="n">
        <v>2.7142</v>
      </c>
      <c r="E179" t="n">
        <v>36.84</v>
      </c>
      <c r="F179" t="n">
        <v>34.63</v>
      </c>
      <c r="G179" t="n">
        <v>188.88</v>
      </c>
      <c r="H179" t="n">
        <v>2.87</v>
      </c>
      <c r="I179" t="n">
        <v>11</v>
      </c>
      <c r="J179" t="n">
        <v>122.95</v>
      </c>
      <c r="K179" t="n">
        <v>39.72</v>
      </c>
      <c r="L179" t="n">
        <v>20</v>
      </c>
      <c r="M179" t="n">
        <v>1</v>
      </c>
      <c r="N179" t="n">
        <v>18.24</v>
      </c>
      <c r="O179" t="n">
        <v>15398.07</v>
      </c>
      <c r="P179" t="n">
        <v>259.25</v>
      </c>
      <c r="Q179" t="n">
        <v>444.56</v>
      </c>
      <c r="R179" t="n">
        <v>68.06</v>
      </c>
      <c r="S179" t="n">
        <v>48.21</v>
      </c>
      <c r="T179" t="n">
        <v>3977.79</v>
      </c>
      <c r="U179" t="n">
        <v>0.71</v>
      </c>
      <c r="V179" t="n">
        <v>0.79</v>
      </c>
      <c r="W179" t="n">
        <v>0.19</v>
      </c>
      <c r="X179" t="n">
        <v>0.24</v>
      </c>
      <c r="Y179" t="n">
        <v>0.5</v>
      </c>
      <c r="Z179" t="n">
        <v>10</v>
      </c>
    </row>
    <row r="180">
      <c r="A180" t="n">
        <v>20</v>
      </c>
      <c r="B180" t="n">
        <v>45</v>
      </c>
      <c r="C180" t="inlineStr">
        <is>
          <t xml:space="preserve">CONCLUIDO	</t>
        </is>
      </c>
      <c r="D180" t="n">
        <v>2.7109</v>
      </c>
      <c r="E180" t="n">
        <v>36.89</v>
      </c>
      <c r="F180" t="n">
        <v>34.67</v>
      </c>
      <c r="G180" t="n">
        <v>189.13</v>
      </c>
      <c r="H180" t="n">
        <v>2.98</v>
      </c>
      <c r="I180" t="n">
        <v>11</v>
      </c>
      <c r="J180" t="n">
        <v>124.26</v>
      </c>
      <c r="K180" t="n">
        <v>39.72</v>
      </c>
      <c r="L180" t="n">
        <v>21</v>
      </c>
      <c r="M180" t="n">
        <v>0</v>
      </c>
      <c r="N180" t="n">
        <v>18.55</v>
      </c>
      <c r="O180" t="n">
        <v>15559.74</v>
      </c>
      <c r="P180" t="n">
        <v>262.08</v>
      </c>
      <c r="Q180" t="n">
        <v>444.56</v>
      </c>
      <c r="R180" t="n">
        <v>69.58</v>
      </c>
      <c r="S180" t="n">
        <v>48.21</v>
      </c>
      <c r="T180" t="n">
        <v>4742.18</v>
      </c>
      <c r="U180" t="n">
        <v>0.6899999999999999</v>
      </c>
      <c r="V180" t="n">
        <v>0.79</v>
      </c>
      <c r="W180" t="n">
        <v>0.19</v>
      </c>
      <c r="X180" t="n">
        <v>0.29</v>
      </c>
      <c r="Y180" t="n">
        <v>0.5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1.8247</v>
      </c>
      <c r="E181" t="n">
        <v>54.8</v>
      </c>
      <c r="F181" t="n">
        <v>44.16</v>
      </c>
      <c r="G181" t="n">
        <v>7.96</v>
      </c>
      <c r="H181" t="n">
        <v>0.14</v>
      </c>
      <c r="I181" t="n">
        <v>333</v>
      </c>
      <c r="J181" t="n">
        <v>124.63</v>
      </c>
      <c r="K181" t="n">
        <v>45</v>
      </c>
      <c r="L181" t="n">
        <v>1</v>
      </c>
      <c r="M181" t="n">
        <v>331</v>
      </c>
      <c r="N181" t="n">
        <v>18.64</v>
      </c>
      <c r="O181" t="n">
        <v>15605.44</v>
      </c>
      <c r="P181" t="n">
        <v>459.64</v>
      </c>
      <c r="Q181" t="n">
        <v>444.62</v>
      </c>
      <c r="R181" t="n">
        <v>380.01</v>
      </c>
      <c r="S181" t="n">
        <v>48.21</v>
      </c>
      <c r="T181" t="n">
        <v>158343.36</v>
      </c>
      <c r="U181" t="n">
        <v>0.13</v>
      </c>
      <c r="V181" t="n">
        <v>0.62</v>
      </c>
      <c r="W181" t="n">
        <v>0.7</v>
      </c>
      <c r="X181" t="n">
        <v>9.77</v>
      </c>
      <c r="Y181" t="n">
        <v>0.5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2.2566</v>
      </c>
      <c r="E182" t="n">
        <v>44.31</v>
      </c>
      <c r="F182" t="n">
        <v>38.5</v>
      </c>
      <c r="G182" t="n">
        <v>16.04</v>
      </c>
      <c r="H182" t="n">
        <v>0.28</v>
      </c>
      <c r="I182" t="n">
        <v>144</v>
      </c>
      <c r="J182" t="n">
        <v>125.95</v>
      </c>
      <c r="K182" t="n">
        <v>45</v>
      </c>
      <c r="L182" t="n">
        <v>2</v>
      </c>
      <c r="M182" t="n">
        <v>142</v>
      </c>
      <c r="N182" t="n">
        <v>18.95</v>
      </c>
      <c r="O182" t="n">
        <v>15767.7</v>
      </c>
      <c r="P182" t="n">
        <v>398.27</v>
      </c>
      <c r="Q182" t="n">
        <v>444.58</v>
      </c>
      <c r="R182" t="n">
        <v>194.65</v>
      </c>
      <c r="S182" t="n">
        <v>48.21</v>
      </c>
      <c r="T182" t="n">
        <v>66608.63</v>
      </c>
      <c r="U182" t="n">
        <v>0.25</v>
      </c>
      <c r="V182" t="n">
        <v>0.71</v>
      </c>
      <c r="W182" t="n">
        <v>0.4</v>
      </c>
      <c r="X182" t="n">
        <v>4.11</v>
      </c>
      <c r="Y182" t="n">
        <v>0.5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2.4108</v>
      </c>
      <c r="E183" t="n">
        <v>41.48</v>
      </c>
      <c r="F183" t="n">
        <v>37</v>
      </c>
      <c r="G183" t="n">
        <v>24.13</v>
      </c>
      <c r="H183" t="n">
        <v>0.42</v>
      </c>
      <c r="I183" t="n">
        <v>92</v>
      </c>
      <c r="J183" t="n">
        <v>127.27</v>
      </c>
      <c r="K183" t="n">
        <v>45</v>
      </c>
      <c r="L183" t="n">
        <v>3</v>
      </c>
      <c r="M183" t="n">
        <v>90</v>
      </c>
      <c r="N183" t="n">
        <v>19.27</v>
      </c>
      <c r="O183" t="n">
        <v>15930.42</v>
      </c>
      <c r="P183" t="n">
        <v>380.62</v>
      </c>
      <c r="Q183" t="n">
        <v>444.56</v>
      </c>
      <c r="R183" t="n">
        <v>145.56</v>
      </c>
      <c r="S183" t="n">
        <v>48.21</v>
      </c>
      <c r="T183" t="n">
        <v>42327.44</v>
      </c>
      <c r="U183" t="n">
        <v>0.33</v>
      </c>
      <c r="V183" t="n">
        <v>0.74</v>
      </c>
      <c r="W183" t="n">
        <v>0.31</v>
      </c>
      <c r="X183" t="n">
        <v>2.61</v>
      </c>
      <c r="Y183" t="n">
        <v>0.5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2.4905</v>
      </c>
      <c r="E184" t="n">
        <v>40.15</v>
      </c>
      <c r="F184" t="n">
        <v>36.28</v>
      </c>
      <c r="G184" t="n">
        <v>32.01</v>
      </c>
      <c r="H184" t="n">
        <v>0.55</v>
      </c>
      <c r="I184" t="n">
        <v>68</v>
      </c>
      <c r="J184" t="n">
        <v>128.59</v>
      </c>
      <c r="K184" t="n">
        <v>45</v>
      </c>
      <c r="L184" t="n">
        <v>4</v>
      </c>
      <c r="M184" t="n">
        <v>66</v>
      </c>
      <c r="N184" t="n">
        <v>19.59</v>
      </c>
      <c r="O184" t="n">
        <v>16093.6</v>
      </c>
      <c r="P184" t="n">
        <v>371.29</v>
      </c>
      <c r="Q184" t="n">
        <v>444.56</v>
      </c>
      <c r="R184" t="n">
        <v>122.3</v>
      </c>
      <c r="S184" t="n">
        <v>48.21</v>
      </c>
      <c r="T184" t="n">
        <v>30812.6</v>
      </c>
      <c r="U184" t="n">
        <v>0.39</v>
      </c>
      <c r="V184" t="n">
        <v>0.75</v>
      </c>
      <c r="W184" t="n">
        <v>0.27</v>
      </c>
      <c r="X184" t="n">
        <v>1.89</v>
      </c>
      <c r="Y184" t="n">
        <v>0.5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2.5524</v>
      </c>
      <c r="E185" t="n">
        <v>39.18</v>
      </c>
      <c r="F185" t="n">
        <v>35.69</v>
      </c>
      <c r="G185" t="n">
        <v>40.41</v>
      </c>
      <c r="H185" t="n">
        <v>0.68</v>
      </c>
      <c r="I185" t="n">
        <v>53</v>
      </c>
      <c r="J185" t="n">
        <v>129.92</v>
      </c>
      <c r="K185" t="n">
        <v>45</v>
      </c>
      <c r="L185" t="n">
        <v>5</v>
      </c>
      <c r="M185" t="n">
        <v>51</v>
      </c>
      <c r="N185" t="n">
        <v>19.92</v>
      </c>
      <c r="O185" t="n">
        <v>16257.24</v>
      </c>
      <c r="P185" t="n">
        <v>362.91</v>
      </c>
      <c r="Q185" t="n">
        <v>444.56</v>
      </c>
      <c r="R185" t="n">
        <v>102.43</v>
      </c>
      <c r="S185" t="n">
        <v>48.21</v>
      </c>
      <c r="T185" t="n">
        <v>20956.22</v>
      </c>
      <c r="U185" t="n">
        <v>0.47</v>
      </c>
      <c r="V185" t="n">
        <v>0.76</v>
      </c>
      <c r="W185" t="n">
        <v>0.25</v>
      </c>
      <c r="X185" t="n">
        <v>1.3</v>
      </c>
      <c r="Y185" t="n">
        <v>0.5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2.5672</v>
      </c>
      <c r="E186" t="n">
        <v>38.95</v>
      </c>
      <c r="F186" t="n">
        <v>35.67</v>
      </c>
      <c r="G186" t="n">
        <v>47.56</v>
      </c>
      <c r="H186" t="n">
        <v>0.8100000000000001</v>
      </c>
      <c r="I186" t="n">
        <v>45</v>
      </c>
      <c r="J186" t="n">
        <v>131.25</v>
      </c>
      <c r="K186" t="n">
        <v>45</v>
      </c>
      <c r="L186" t="n">
        <v>6</v>
      </c>
      <c r="M186" t="n">
        <v>43</v>
      </c>
      <c r="N186" t="n">
        <v>20.25</v>
      </c>
      <c r="O186" t="n">
        <v>16421.36</v>
      </c>
      <c r="P186" t="n">
        <v>361.46</v>
      </c>
      <c r="Q186" t="n">
        <v>444.55</v>
      </c>
      <c r="R186" t="n">
        <v>102.52</v>
      </c>
      <c r="S186" t="n">
        <v>48.21</v>
      </c>
      <c r="T186" t="n">
        <v>21040.45</v>
      </c>
      <c r="U186" t="n">
        <v>0.47</v>
      </c>
      <c r="V186" t="n">
        <v>0.76</v>
      </c>
      <c r="W186" t="n">
        <v>0.24</v>
      </c>
      <c r="X186" t="n">
        <v>1.28</v>
      </c>
      <c r="Y186" t="n">
        <v>0.5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2.5939</v>
      </c>
      <c r="E187" t="n">
        <v>38.55</v>
      </c>
      <c r="F187" t="n">
        <v>35.45</v>
      </c>
      <c r="G187" t="n">
        <v>55.97</v>
      </c>
      <c r="H187" t="n">
        <v>0.93</v>
      </c>
      <c r="I187" t="n">
        <v>38</v>
      </c>
      <c r="J187" t="n">
        <v>132.58</v>
      </c>
      <c r="K187" t="n">
        <v>45</v>
      </c>
      <c r="L187" t="n">
        <v>7</v>
      </c>
      <c r="M187" t="n">
        <v>36</v>
      </c>
      <c r="N187" t="n">
        <v>20.59</v>
      </c>
      <c r="O187" t="n">
        <v>16585.95</v>
      </c>
      <c r="P187" t="n">
        <v>356.97</v>
      </c>
      <c r="Q187" t="n">
        <v>444.55</v>
      </c>
      <c r="R187" t="n">
        <v>95.33</v>
      </c>
      <c r="S187" t="n">
        <v>48.21</v>
      </c>
      <c r="T187" t="n">
        <v>17481.2</v>
      </c>
      <c r="U187" t="n">
        <v>0.51</v>
      </c>
      <c r="V187" t="n">
        <v>0.77</v>
      </c>
      <c r="W187" t="n">
        <v>0.22</v>
      </c>
      <c r="X187" t="n">
        <v>1.06</v>
      </c>
      <c r="Y187" t="n">
        <v>0.5</v>
      </c>
      <c r="Z187" t="n">
        <v>10</v>
      </c>
    </row>
    <row r="188">
      <c r="A188" t="n">
        <v>7</v>
      </c>
      <c r="B188" t="n">
        <v>60</v>
      </c>
      <c r="C188" t="inlineStr">
        <is>
          <t xml:space="preserve">CONCLUIDO	</t>
        </is>
      </c>
      <c r="D188" t="n">
        <v>2.6126</v>
      </c>
      <c r="E188" t="n">
        <v>38.28</v>
      </c>
      <c r="F188" t="n">
        <v>35.3</v>
      </c>
      <c r="G188" t="n">
        <v>64.18000000000001</v>
      </c>
      <c r="H188" t="n">
        <v>1.06</v>
      </c>
      <c r="I188" t="n">
        <v>33</v>
      </c>
      <c r="J188" t="n">
        <v>133.92</v>
      </c>
      <c r="K188" t="n">
        <v>45</v>
      </c>
      <c r="L188" t="n">
        <v>8</v>
      </c>
      <c r="M188" t="n">
        <v>31</v>
      </c>
      <c r="N188" t="n">
        <v>20.93</v>
      </c>
      <c r="O188" t="n">
        <v>16751.02</v>
      </c>
      <c r="P188" t="n">
        <v>353.33</v>
      </c>
      <c r="Q188" t="n">
        <v>444.56</v>
      </c>
      <c r="R188" t="n">
        <v>90.38</v>
      </c>
      <c r="S188" t="n">
        <v>48.21</v>
      </c>
      <c r="T188" t="n">
        <v>15027.66</v>
      </c>
      <c r="U188" t="n">
        <v>0.53</v>
      </c>
      <c r="V188" t="n">
        <v>0.77</v>
      </c>
      <c r="W188" t="n">
        <v>0.22</v>
      </c>
      <c r="X188" t="n">
        <v>0.91</v>
      </c>
      <c r="Y188" t="n">
        <v>0.5</v>
      </c>
      <c r="Z188" t="n">
        <v>10</v>
      </c>
    </row>
    <row r="189">
      <c r="A189" t="n">
        <v>8</v>
      </c>
      <c r="B189" t="n">
        <v>60</v>
      </c>
      <c r="C189" t="inlineStr">
        <is>
          <t xml:space="preserve">CONCLUIDO	</t>
        </is>
      </c>
      <c r="D189" t="n">
        <v>2.6279</v>
      </c>
      <c r="E189" t="n">
        <v>38.05</v>
      </c>
      <c r="F189" t="n">
        <v>35.18</v>
      </c>
      <c r="G189" t="n">
        <v>72.79000000000001</v>
      </c>
      <c r="H189" t="n">
        <v>1.18</v>
      </c>
      <c r="I189" t="n">
        <v>29</v>
      </c>
      <c r="J189" t="n">
        <v>135.27</v>
      </c>
      <c r="K189" t="n">
        <v>45</v>
      </c>
      <c r="L189" t="n">
        <v>9</v>
      </c>
      <c r="M189" t="n">
        <v>27</v>
      </c>
      <c r="N189" t="n">
        <v>21.27</v>
      </c>
      <c r="O189" t="n">
        <v>16916.71</v>
      </c>
      <c r="P189" t="n">
        <v>350.84</v>
      </c>
      <c r="Q189" t="n">
        <v>444.55</v>
      </c>
      <c r="R189" t="n">
        <v>86.42</v>
      </c>
      <c r="S189" t="n">
        <v>48.21</v>
      </c>
      <c r="T189" t="n">
        <v>13072.49</v>
      </c>
      <c r="U189" t="n">
        <v>0.5600000000000001</v>
      </c>
      <c r="V189" t="n">
        <v>0.77</v>
      </c>
      <c r="W189" t="n">
        <v>0.21</v>
      </c>
      <c r="X189" t="n">
        <v>0.79</v>
      </c>
      <c r="Y189" t="n">
        <v>0.5</v>
      </c>
      <c r="Z189" t="n">
        <v>10</v>
      </c>
    </row>
    <row r="190">
      <c r="A190" t="n">
        <v>9</v>
      </c>
      <c r="B190" t="n">
        <v>60</v>
      </c>
      <c r="C190" t="inlineStr">
        <is>
          <t xml:space="preserve">CONCLUIDO	</t>
        </is>
      </c>
      <c r="D190" t="n">
        <v>2.6404</v>
      </c>
      <c r="E190" t="n">
        <v>37.87</v>
      </c>
      <c r="F190" t="n">
        <v>35.08</v>
      </c>
      <c r="G190" t="n">
        <v>80.94</v>
      </c>
      <c r="H190" t="n">
        <v>1.29</v>
      </c>
      <c r="I190" t="n">
        <v>26</v>
      </c>
      <c r="J190" t="n">
        <v>136.61</v>
      </c>
      <c r="K190" t="n">
        <v>45</v>
      </c>
      <c r="L190" t="n">
        <v>10</v>
      </c>
      <c r="M190" t="n">
        <v>24</v>
      </c>
      <c r="N190" t="n">
        <v>21.61</v>
      </c>
      <c r="O190" t="n">
        <v>17082.76</v>
      </c>
      <c r="P190" t="n">
        <v>347.62</v>
      </c>
      <c r="Q190" t="n">
        <v>444.56</v>
      </c>
      <c r="R190" t="n">
        <v>83.58</v>
      </c>
      <c r="S190" t="n">
        <v>48.21</v>
      </c>
      <c r="T190" t="n">
        <v>11663.8</v>
      </c>
      <c r="U190" t="n">
        <v>0.58</v>
      </c>
      <c r="V190" t="n">
        <v>0.78</v>
      </c>
      <c r="W190" t="n">
        <v>0.19</v>
      </c>
      <c r="X190" t="n">
        <v>0.6899999999999999</v>
      </c>
      <c r="Y190" t="n">
        <v>0.5</v>
      </c>
      <c r="Z190" t="n">
        <v>10</v>
      </c>
    </row>
    <row r="191">
      <c r="A191" t="n">
        <v>10</v>
      </c>
      <c r="B191" t="n">
        <v>60</v>
      </c>
      <c r="C191" t="inlineStr">
        <is>
          <t xml:space="preserve">CONCLUIDO	</t>
        </is>
      </c>
      <c r="D191" t="n">
        <v>2.6456</v>
      </c>
      <c r="E191" t="n">
        <v>37.8</v>
      </c>
      <c r="F191" t="n">
        <v>35.05</v>
      </c>
      <c r="G191" t="n">
        <v>87.63</v>
      </c>
      <c r="H191" t="n">
        <v>1.41</v>
      </c>
      <c r="I191" t="n">
        <v>24</v>
      </c>
      <c r="J191" t="n">
        <v>137.96</v>
      </c>
      <c r="K191" t="n">
        <v>45</v>
      </c>
      <c r="L191" t="n">
        <v>11</v>
      </c>
      <c r="M191" t="n">
        <v>22</v>
      </c>
      <c r="N191" t="n">
        <v>21.96</v>
      </c>
      <c r="O191" t="n">
        <v>17249.3</v>
      </c>
      <c r="P191" t="n">
        <v>345.93</v>
      </c>
      <c r="Q191" t="n">
        <v>444.55</v>
      </c>
      <c r="R191" t="n">
        <v>82.42</v>
      </c>
      <c r="S191" t="n">
        <v>48.21</v>
      </c>
      <c r="T191" t="n">
        <v>11094.04</v>
      </c>
      <c r="U191" t="n">
        <v>0.58</v>
      </c>
      <c r="V191" t="n">
        <v>0.78</v>
      </c>
      <c r="W191" t="n">
        <v>0.2</v>
      </c>
      <c r="X191" t="n">
        <v>0.67</v>
      </c>
      <c r="Y191" t="n">
        <v>0.5</v>
      </c>
      <c r="Z191" t="n">
        <v>10</v>
      </c>
    </row>
    <row r="192">
      <c r="A192" t="n">
        <v>11</v>
      </c>
      <c r="B192" t="n">
        <v>60</v>
      </c>
      <c r="C192" t="inlineStr">
        <is>
          <t xml:space="preserve">CONCLUIDO	</t>
        </is>
      </c>
      <c r="D192" t="n">
        <v>2.6538</v>
      </c>
      <c r="E192" t="n">
        <v>37.68</v>
      </c>
      <c r="F192" t="n">
        <v>34.99</v>
      </c>
      <c r="G192" t="n">
        <v>95.42</v>
      </c>
      <c r="H192" t="n">
        <v>1.52</v>
      </c>
      <c r="I192" t="n">
        <v>22</v>
      </c>
      <c r="J192" t="n">
        <v>139.32</v>
      </c>
      <c r="K192" t="n">
        <v>45</v>
      </c>
      <c r="L192" t="n">
        <v>12</v>
      </c>
      <c r="M192" t="n">
        <v>20</v>
      </c>
      <c r="N192" t="n">
        <v>22.32</v>
      </c>
      <c r="O192" t="n">
        <v>17416.34</v>
      </c>
      <c r="P192" t="n">
        <v>343.23</v>
      </c>
      <c r="Q192" t="n">
        <v>444.55</v>
      </c>
      <c r="R192" t="n">
        <v>80.17</v>
      </c>
      <c r="S192" t="n">
        <v>48.21</v>
      </c>
      <c r="T192" t="n">
        <v>9981.860000000001</v>
      </c>
      <c r="U192" t="n">
        <v>0.6</v>
      </c>
      <c r="V192" t="n">
        <v>0.78</v>
      </c>
      <c r="W192" t="n">
        <v>0.2</v>
      </c>
      <c r="X192" t="n">
        <v>0.6</v>
      </c>
      <c r="Y192" t="n">
        <v>0.5</v>
      </c>
      <c r="Z192" t="n">
        <v>10</v>
      </c>
    </row>
    <row r="193">
      <c r="A193" t="n">
        <v>12</v>
      </c>
      <c r="B193" t="n">
        <v>60</v>
      </c>
      <c r="C193" t="inlineStr">
        <is>
          <t xml:space="preserve">CONCLUIDO	</t>
        </is>
      </c>
      <c r="D193" t="n">
        <v>2.6619</v>
      </c>
      <c r="E193" t="n">
        <v>37.57</v>
      </c>
      <c r="F193" t="n">
        <v>34.92</v>
      </c>
      <c r="G193" t="n">
        <v>104.77</v>
      </c>
      <c r="H193" t="n">
        <v>1.63</v>
      </c>
      <c r="I193" t="n">
        <v>20</v>
      </c>
      <c r="J193" t="n">
        <v>140.67</v>
      </c>
      <c r="K193" t="n">
        <v>45</v>
      </c>
      <c r="L193" t="n">
        <v>13</v>
      </c>
      <c r="M193" t="n">
        <v>18</v>
      </c>
      <c r="N193" t="n">
        <v>22.68</v>
      </c>
      <c r="O193" t="n">
        <v>17583.88</v>
      </c>
      <c r="P193" t="n">
        <v>340.63</v>
      </c>
      <c r="Q193" t="n">
        <v>444.57</v>
      </c>
      <c r="R193" t="n">
        <v>78.22</v>
      </c>
      <c r="S193" t="n">
        <v>48.21</v>
      </c>
      <c r="T193" t="n">
        <v>9013.389999999999</v>
      </c>
      <c r="U193" t="n">
        <v>0.62</v>
      </c>
      <c r="V193" t="n">
        <v>0.78</v>
      </c>
      <c r="W193" t="n">
        <v>0.19</v>
      </c>
      <c r="X193" t="n">
        <v>0.54</v>
      </c>
      <c r="Y193" t="n">
        <v>0.5</v>
      </c>
      <c r="Z193" t="n">
        <v>10</v>
      </c>
    </row>
    <row r="194">
      <c r="A194" t="n">
        <v>13</v>
      </c>
      <c r="B194" t="n">
        <v>60</v>
      </c>
      <c r="C194" t="inlineStr">
        <is>
          <t xml:space="preserve">CONCLUIDO	</t>
        </is>
      </c>
      <c r="D194" t="n">
        <v>2.6656</v>
      </c>
      <c r="E194" t="n">
        <v>37.52</v>
      </c>
      <c r="F194" t="n">
        <v>34.9</v>
      </c>
      <c r="G194" t="n">
        <v>110.2</v>
      </c>
      <c r="H194" t="n">
        <v>1.74</v>
      </c>
      <c r="I194" t="n">
        <v>19</v>
      </c>
      <c r="J194" t="n">
        <v>142.04</v>
      </c>
      <c r="K194" t="n">
        <v>45</v>
      </c>
      <c r="L194" t="n">
        <v>14</v>
      </c>
      <c r="M194" t="n">
        <v>17</v>
      </c>
      <c r="N194" t="n">
        <v>23.04</v>
      </c>
      <c r="O194" t="n">
        <v>17751.93</v>
      </c>
      <c r="P194" t="n">
        <v>338.64</v>
      </c>
      <c r="Q194" t="n">
        <v>444.55</v>
      </c>
      <c r="R194" t="n">
        <v>77.20999999999999</v>
      </c>
      <c r="S194" t="n">
        <v>48.21</v>
      </c>
      <c r="T194" t="n">
        <v>8512.52</v>
      </c>
      <c r="U194" t="n">
        <v>0.62</v>
      </c>
      <c r="V194" t="n">
        <v>0.78</v>
      </c>
      <c r="W194" t="n">
        <v>0.2</v>
      </c>
      <c r="X194" t="n">
        <v>0.51</v>
      </c>
      <c r="Y194" t="n">
        <v>0.5</v>
      </c>
      <c r="Z194" t="n">
        <v>10</v>
      </c>
    </row>
    <row r="195">
      <c r="A195" t="n">
        <v>14</v>
      </c>
      <c r="B195" t="n">
        <v>60</v>
      </c>
      <c r="C195" t="inlineStr">
        <is>
          <t xml:space="preserve">CONCLUIDO	</t>
        </is>
      </c>
      <c r="D195" t="n">
        <v>2.6732</v>
      </c>
      <c r="E195" t="n">
        <v>37.41</v>
      </c>
      <c r="F195" t="n">
        <v>34.84</v>
      </c>
      <c r="G195" t="n">
        <v>122.97</v>
      </c>
      <c r="H195" t="n">
        <v>1.85</v>
      </c>
      <c r="I195" t="n">
        <v>17</v>
      </c>
      <c r="J195" t="n">
        <v>143.4</v>
      </c>
      <c r="K195" t="n">
        <v>45</v>
      </c>
      <c r="L195" t="n">
        <v>15</v>
      </c>
      <c r="M195" t="n">
        <v>15</v>
      </c>
      <c r="N195" t="n">
        <v>23.41</v>
      </c>
      <c r="O195" t="n">
        <v>17920.49</v>
      </c>
      <c r="P195" t="n">
        <v>334.56</v>
      </c>
      <c r="Q195" t="n">
        <v>444.55</v>
      </c>
      <c r="R195" t="n">
        <v>75.43000000000001</v>
      </c>
      <c r="S195" t="n">
        <v>48.21</v>
      </c>
      <c r="T195" t="n">
        <v>7636.12</v>
      </c>
      <c r="U195" t="n">
        <v>0.64</v>
      </c>
      <c r="V195" t="n">
        <v>0.78</v>
      </c>
      <c r="W195" t="n">
        <v>0.19</v>
      </c>
      <c r="X195" t="n">
        <v>0.45</v>
      </c>
      <c r="Y195" t="n">
        <v>0.5</v>
      </c>
      <c r="Z195" t="n">
        <v>10</v>
      </c>
    </row>
    <row r="196">
      <c r="A196" t="n">
        <v>15</v>
      </c>
      <c r="B196" t="n">
        <v>60</v>
      </c>
      <c r="C196" t="inlineStr">
        <is>
          <t xml:space="preserve">CONCLUIDO	</t>
        </is>
      </c>
      <c r="D196" t="n">
        <v>2.6779</v>
      </c>
      <c r="E196" t="n">
        <v>37.34</v>
      </c>
      <c r="F196" t="n">
        <v>34.8</v>
      </c>
      <c r="G196" t="n">
        <v>130.51</v>
      </c>
      <c r="H196" t="n">
        <v>1.96</v>
      </c>
      <c r="I196" t="n">
        <v>16</v>
      </c>
      <c r="J196" t="n">
        <v>144.77</v>
      </c>
      <c r="K196" t="n">
        <v>45</v>
      </c>
      <c r="L196" t="n">
        <v>16</v>
      </c>
      <c r="M196" t="n">
        <v>14</v>
      </c>
      <c r="N196" t="n">
        <v>23.78</v>
      </c>
      <c r="O196" t="n">
        <v>18089.56</v>
      </c>
      <c r="P196" t="n">
        <v>332.89</v>
      </c>
      <c r="Q196" t="n">
        <v>444.55</v>
      </c>
      <c r="R196" t="n">
        <v>74.12</v>
      </c>
      <c r="S196" t="n">
        <v>48.21</v>
      </c>
      <c r="T196" t="n">
        <v>6985.52</v>
      </c>
      <c r="U196" t="n">
        <v>0.65</v>
      </c>
      <c r="V196" t="n">
        <v>0.78</v>
      </c>
      <c r="W196" t="n">
        <v>0.19</v>
      </c>
      <c r="X196" t="n">
        <v>0.41</v>
      </c>
      <c r="Y196" t="n">
        <v>0.5</v>
      </c>
      <c r="Z196" t="n">
        <v>10</v>
      </c>
    </row>
    <row r="197">
      <c r="A197" t="n">
        <v>16</v>
      </c>
      <c r="B197" t="n">
        <v>60</v>
      </c>
      <c r="C197" t="inlineStr">
        <is>
          <t xml:space="preserve">CONCLUIDO	</t>
        </is>
      </c>
      <c r="D197" t="n">
        <v>2.6813</v>
      </c>
      <c r="E197" t="n">
        <v>37.29</v>
      </c>
      <c r="F197" t="n">
        <v>34.78</v>
      </c>
      <c r="G197" t="n">
        <v>139.12</v>
      </c>
      <c r="H197" t="n">
        <v>2.06</v>
      </c>
      <c r="I197" t="n">
        <v>15</v>
      </c>
      <c r="J197" t="n">
        <v>146.15</v>
      </c>
      <c r="K197" t="n">
        <v>45</v>
      </c>
      <c r="L197" t="n">
        <v>17</v>
      </c>
      <c r="M197" t="n">
        <v>13</v>
      </c>
      <c r="N197" t="n">
        <v>24.15</v>
      </c>
      <c r="O197" t="n">
        <v>18259.16</v>
      </c>
      <c r="P197" t="n">
        <v>331.47</v>
      </c>
      <c r="Q197" t="n">
        <v>444.55</v>
      </c>
      <c r="R197" t="n">
        <v>73.40000000000001</v>
      </c>
      <c r="S197" t="n">
        <v>48.21</v>
      </c>
      <c r="T197" t="n">
        <v>6627.89</v>
      </c>
      <c r="U197" t="n">
        <v>0.66</v>
      </c>
      <c r="V197" t="n">
        <v>0.78</v>
      </c>
      <c r="W197" t="n">
        <v>0.19</v>
      </c>
      <c r="X197" t="n">
        <v>0.39</v>
      </c>
      <c r="Y197" t="n">
        <v>0.5</v>
      </c>
      <c r="Z197" t="n">
        <v>10</v>
      </c>
    </row>
    <row r="198">
      <c r="A198" t="n">
        <v>17</v>
      </c>
      <c r="B198" t="n">
        <v>60</v>
      </c>
      <c r="C198" t="inlineStr">
        <is>
          <t xml:space="preserve">CONCLUIDO	</t>
        </is>
      </c>
      <c r="D198" t="n">
        <v>2.6809</v>
      </c>
      <c r="E198" t="n">
        <v>37.3</v>
      </c>
      <c r="F198" t="n">
        <v>34.79</v>
      </c>
      <c r="G198" t="n">
        <v>139.14</v>
      </c>
      <c r="H198" t="n">
        <v>2.16</v>
      </c>
      <c r="I198" t="n">
        <v>15</v>
      </c>
      <c r="J198" t="n">
        <v>147.53</v>
      </c>
      <c r="K198" t="n">
        <v>45</v>
      </c>
      <c r="L198" t="n">
        <v>18</v>
      </c>
      <c r="M198" t="n">
        <v>13</v>
      </c>
      <c r="N198" t="n">
        <v>24.53</v>
      </c>
      <c r="O198" t="n">
        <v>18429.27</v>
      </c>
      <c r="P198" t="n">
        <v>329.35</v>
      </c>
      <c r="Q198" t="n">
        <v>444.55</v>
      </c>
      <c r="R198" t="n">
        <v>73.52</v>
      </c>
      <c r="S198" t="n">
        <v>48.21</v>
      </c>
      <c r="T198" t="n">
        <v>6690.71</v>
      </c>
      <c r="U198" t="n">
        <v>0.66</v>
      </c>
      <c r="V198" t="n">
        <v>0.78</v>
      </c>
      <c r="W198" t="n">
        <v>0.19</v>
      </c>
      <c r="X198" t="n">
        <v>0.4</v>
      </c>
      <c r="Y198" t="n">
        <v>0.5</v>
      </c>
      <c r="Z198" t="n">
        <v>10</v>
      </c>
    </row>
    <row r="199">
      <c r="A199" t="n">
        <v>18</v>
      </c>
      <c r="B199" t="n">
        <v>60</v>
      </c>
      <c r="C199" t="inlineStr">
        <is>
          <t xml:space="preserve">CONCLUIDO	</t>
        </is>
      </c>
      <c r="D199" t="n">
        <v>2.6817</v>
      </c>
      <c r="E199" t="n">
        <v>37.29</v>
      </c>
      <c r="F199" t="n">
        <v>34.8</v>
      </c>
      <c r="G199" t="n">
        <v>149.14</v>
      </c>
      <c r="H199" t="n">
        <v>2.26</v>
      </c>
      <c r="I199" t="n">
        <v>14</v>
      </c>
      <c r="J199" t="n">
        <v>148.91</v>
      </c>
      <c r="K199" t="n">
        <v>45</v>
      </c>
      <c r="L199" t="n">
        <v>19</v>
      </c>
      <c r="M199" t="n">
        <v>12</v>
      </c>
      <c r="N199" t="n">
        <v>24.92</v>
      </c>
      <c r="O199" t="n">
        <v>18599.92</v>
      </c>
      <c r="P199" t="n">
        <v>327.96</v>
      </c>
      <c r="Q199" t="n">
        <v>444.55</v>
      </c>
      <c r="R199" t="n">
        <v>74.14</v>
      </c>
      <c r="S199" t="n">
        <v>48.21</v>
      </c>
      <c r="T199" t="n">
        <v>7005.31</v>
      </c>
      <c r="U199" t="n">
        <v>0.65</v>
      </c>
      <c r="V199" t="n">
        <v>0.78</v>
      </c>
      <c r="W199" t="n">
        <v>0.19</v>
      </c>
      <c r="X199" t="n">
        <v>0.41</v>
      </c>
      <c r="Y199" t="n">
        <v>0.5</v>
      </c>
      <c r="Z199" t="n">
        <v>10</v>
      </c>
    </row>
    <row r="200">
      <c r="A200" t="n">
        <v>19</v>
      </c>
      <c r="B200" t="n">
        <v>60</v>
      </c>
      <c r="C200" t="inlineStr">
        <is>
          <t xml:space="preserve">CONCLUIDO	</t>
        </is>
      </c>
      <c r="D200" t="n">
        <v>2.6886</v>
      </c>
      <c r="E200" t="n">
        <v>37.19</v>
      </c>
      <c r="F200" t="n">
        <v>34.73</v>
      </c>
      <c r="G200" t="n">
        <v>160.29</v>
      </c>
      <c r="H200" t="n">
        <v>2.36</v>
      </c>
      <c r="I200" t="n">
        <v>13</v>
      </c>
      <c r="J200" t="n">
        <v>150.3</v>
      </c>
      <c r="K200" t="n">
        <v>45</v>
      </c>
      <c r="L200" t="n">
        <v>20</v>
      </c>
      <c r="M200" t="n">
        <v>11</v>
      </c>
      <c r="N200" t="n">
        <v>25.3</v>
      </c>
      <c r="O200" t="n">
        <v>18771.1</v>
      </c>
      <c r="P200" t="n">
        <v>324.72</v>
      </c>
      <c r="Q200" t="n">
        <v>444.55</v>
      </c>
      <c r="R200" t="n">
        <v>71.77</v>
      </c>
      <c r="S200" t="n">
        <v>48.21</v>
      </c>
      <c r="T200" t="n">
        <v>5824.26</v>
      </c>
      <c r="U200" t="n">
        <v>0.67</v>
      </c>
      <c r="V200" t="n">
        <v>0.78</v>
      </c>
      <c r="W200" t="n">
        <v>0.18</v>
      </c>
      <c r="X200" t="n">
        <v>0.34</v>
      </c>
      <c r="Y200" t="n">
        <v>0.5</v>
      </c>
      <c r="Z200" t="n">
        <v>10</v>
      </c>
    </row>
    <row r="201">
      <c r="A201" t="n">
        <v>20</v>
      </c>
      <c r="B201" t="n">
        <v>60</v>
      </c>
      <c r="C201" t="inlineStr">
        <is>
          <t xml:space="preserve">CONCLUIDO	</t>
        </is>
      </c>
      <c r="D201" t="n">
        <v>2.6934</v>
      </c>
      <c r="E201" t="n">
        <v>37.13</v>
      </c>
      <c r="F201" t="n">
        <v>34.69</v>
      </c>
      <c r="G201" t="n">
        <v>173.45</v>
      </c>
      <c r="H201" t="n">
        <v>2.45</v>
      </c>
      <c r="I201" t="n">
        <v>12</v>
      </c>
      <c r="J201" t="n">
        <v>151.69</v>
      </c>
      <c r="K201" t="n">
        <v>45</v>
      </c>
      <c r="L201" t="n">
        <v>21</v>
      </c>
      <c r="M201" t="n">
        <v>10</v>
      </c>
      <c r="N201" t="n">
        <v>25.7</v>
      </c>
      <c r="O201" t="n">
        <v>18942.82</v>
      </c>
      <c r="P201" t="n">
        <v>320.44</v>
      </c>
      <c r="Q201" t="n">
        <v>444.55</v>
      </c>
      <c r="R201" t="n">
        <v>70.51000000000001</v>
      </c>
      <c r="S201" t="n">
        <v>48.21</v>
      </c>
      <c r="T201" t="n">
        <v>5200.3</v>
      </c>
      <c r="U201" t="n">
        <v>0.68</v>
      </c>
      <c r="V201" t="n">
        <v>0.79</v>
      </c>
      <c r="W201" t="n">
        <v>0.18</v>
      </c>
      <c r="X201" t="n">
        <v>0.3</v>
      </c>
      <c r="Y201" t="n">
        <v>0.5</v>
      </c>
      <c r="Z201" t="n">
        <v>10</v>
      </c>
    </row>
    <row r="202">
      <c r="A202" t="n">
        <v>21</v>
      </c>
      <c r="B202" t="n">
        <v>60</v>
      </c>
      <c r="C202" t="inlineStr">
        <is>
          <t xml:space="preserve">CONCLUIDO	</t>
        </is>
      </c>
      <c r="D202" t="n">
        <v>2.6923</v>
      </c>
      <c r="E202" t="n">
        <v>37.14</v>
      </c>
      <c r="F202" t="n">
        <v>34.7</v>
      </c>
      <c r="G202" t="n">
        <v>173.52</v>
      </c>
      <c r="H202" t="n">
        <v>2.54</v>
      </c>
      <c r="I202" t="n">
        <v>12</v>
      </c>
      <c r="J202" t="n">
        <v>153.09</v>
      </c>
      <c r="K202" t="n">
        <v>45</v>
      </c>
      <c r="L202" t="n">
        <v>22</v>
      </c>
      <c r="M202" t="n">
        <v>10</v>
      </c>
      <c r="N202" t="n">
        <v>26.09</v>
      </c>
      <c r="O202" t="n">
        <v>19115.09</v>
      </c>
      <c r="P202" t="n">
        <v>321.88</v>
      </c>
      <c r="Q202" t="n">
        <v>444.55</v>
      </c>
      <c r="R202" t="n">
        <v>70.94</v>
      </c>
      <c r="S202" t="n">
        <v>48.21</v>
      </c>
      <c r="T202" t="n">
        <v>5413.52</v>
      </c>
      <c r="U202" t="n">
        <v>0.68</v>
      </c>
      <c r="V202" t="n">
        <v>0.79</v>
      </c>
      <c r="W202" t="n">
        <v>0.18</v>
      </c>
      <c r="X202" t="n">
        <v>0.32</v>
      </c>
      <c r="Y202" t="n">
        <v>0.5</v>
      </c>
      <c r="Z202" t="n">
        <v>10</v>
      </c>
    </row>
    <row r="203">
      <c r="A203" t="n">
        <v>22</v>
      </c>
      <c r="B203" t="n">
        <v>60</v>
      </c>
      <c r="C203" t="inlineStr">
        <is>
          <t xml:space="preserve">CONCLUIDO	</t>
        </is>
      </c>
      <c r="D203" t="n">
        <v>2.6952</v>
      </c>
      <c r="E203" t="n">
        <v>37.1</v>
      </c>
      <c r="F203" t="n">
        <v>34.69</v>
      </c>
      <c r="G203" t="n">
        <v>189.22</v>
      </c>
      <c r="H203" t="n">
        <v>2.64</v>
      </c>
      <c r="I203" t="n">
        <v>11</v>
      </c>
      <c r="J203" t="n">
        <v>154.49</v>
      </c>
      <c r="K203" t="n">
        <v>45</v>
      </c>
      <c r="L203" t="n">
        <v>23</v>
      </c>
      <c r="M203" t="n">
        <v>9</v>
      </c>
      <c r="N203" t="n">
        <v>26.49</v>
      </c>
      <c r="O203" t="n">
        <v>19287.9</v>
      </c>
      <c r="P203" t="n">
        <v>316.74</v>
      </c>
      <c r="Q203" t="n">
        <v>444.55</v>
      </c>
      <c r="R203" t="n">
        <v>70.43000000000001</v>
      </c>
      <c r="S203" t="n">
        <v>48.21</v>
      </c>
      <c r="T203" t="n">
        <v>5166.85</v>
      </c>
      <c r="U203" t="n">
        <v>0.68</v>
      </c>
      <c r="V203" t="n">
        <v>0.79</v>
      </c>
      <c r="W203" t="n">
        <v>0.18</v>
      </c>
      <c r="X203" t="n">
        <v>0.3</v>
      </c>
      <c r="Y203" t="n">
        <v>0.5</v>
      </c>
      <c r="Z203" t="n">
        <v>10</v>
      </c>
    </row>
    <row r="204">
      <c r="A204" t="n">
        <v>23</v>
      </c>
      <c r="B204" t="n">
        <v>60</v>
      </c>
      <c r="C204" t="inlineStr">
        <is>
          <t xml:space="preserve">CONCLUIDO	</t>
        </is>
      </c>
      <c r="D204" t="n">
        <v>2.6963</v>
      </c>
      <c r="E204" t="n">
        <v>37.09</v>
      </c>
      <c r="F204" t="n">
        <v>34.67</v>
      </c>
      <c r="G204" t="n">
        <v>189.13</v>
      </c>
      <c r="H204" t="n">
        <v>2.73</v>
      </c>
      <c r="I204" t="n">
        <v>11</v>
      </c>
      <c r="J204" t="n">
        <v>155.9</v>
      </c>
      <c r="K204" t="n">
        <v>45</v>
      </c>
      <c r="L204" t="n">
        <v>24</v>
      </c>
      <c r="M204" t="n">
        <v>9</v>
      </c>
      <c r="N204" t="n">
        <v>26.9</v>
      </c>
      <c r="O204" t="n">
        <v>19461.27</v>
      </c>
      <c r="P204" t="n">
        <v>316.08</v>
      </c>
      <c r="Q204" t="n">
        <v>444.55</v>
      </c>
      <c r="R204" t="n">
        <v>70.01000000000001</v>
      </c>
      <c r="S204" t="n">
        <v>48.21</v>
      </c>
      <c r="T204" t="n">
        <v>4957.43</v>
      </c>
      <c r="U204" t="n">
        <v>0.6899999999999999</v>
      </c>
      <c r="V204" t="n">
        <v>0.79</v>
      </c>
      <c r="W204" t="n">
        <v>0.18</v>
      </c>
      <c r="X204" t="n">
        <v>0.29</v>
      </c>
      <c r="Y204" t="n">
        <v>0.5</v>
      </c>
      <c r="Z204" t="n">
        <v>10</v>
      </c>
    </row>
    <row r="205">
      <c r="A205" t="n">
        <v>24</v>
      </c>
      <c r="B205" t="n">
        <v>60</v>
      </c>
      <c r="C205" t="inlineStr">
        <is>
          <t xml:space="preserve">CONCLUIDO	</t>
        </is>
      </c>
      <c r="D205" t="n">
        <v>2.7014</v>
      </c>
      <c r="E205" t="n">
        <v>37.02</v>
      </c>
      <c r="F205" t="n">
        <v>34.63</v>
      </c>
      <c r="G205" t="n">
        <v>207.78</v>
      </c>
      <c r="H205" t="n">
        <v>2.81</v>
      </c>
      <c r="I205" t="n">
        <v>10</v>
      </c>
      <c r="J205" t="n">
        <v>157.31</v>
      </c>
      <c r="K205" t="n">
        <v>45</v>
      </c>
      <c r="L205" t="n">
        <v>25</v>
      </c>
      <c r="M205" t="n">
        <v>8</v>
      </c>
      <c r="N205" t="n">
        <v>27.31</v>
      </c>
      <c r="O205" t="n">
        <v>19635.2</v>
      </c>
      <c r="P205" t="n">
        <v>312.9</v>
      </c>
      <c r="Q205" t="n">
        <v>444.55</v>
      </c>
      <c r="R205" t="n">
        <v>68.43000000000001</v>
      </c>
      <c r="S205" t="n">
        <v>48.21</v>
      </c>
      <c r="T205" t="n">
        <v>4170.62</v>
      </c>
      <c r="U205" t="n">
        <v>0.7</v>
      </c>
      <c r="V205" t="n">
        <v>0.79</v>
      </c>
      <c r="W205" t="n">
        <v>0.18</v>
      </c>
      <c r="X205" t="n">
        <v>0.24</v>
      </c>
      <c r="Y205" t="n">
        <v>0.5</v>
      </c>
      <c r="Z205" t="n">
        <v>10</v>
      </c>
    </row>
    <row r="206">
      <c r="A206" t="n">
        <v>25</v>
      </c>
      <c r="B206" t="n">
        <v>60</v>
      </c>
      <c r="C206" t="inlineStr">
        <is>
          <t xml:space="preserve">CONCLUIDO	</t>
        </is>
      </c>
      <c r="D206" t="n">
        <v>2.7026</v>
      </c>
      <c r="E206" t="n">
        <v>37</v>
      </c>
      <c r="F206" t="n">
        <v>34.61</v>
      </c>
      <c r="G206" t="n">
        <v>207.68</v>
      </c>
      <c r="H206" t="n">
        <v>2.9</v>
      </c>
      <c r="I206" t="n">
        <v>10</v>
      </c>
      <c r="J206" t="n">
        <v>158.72</v>
      </c>
      <c r="K206" t="n">
        <v>45</v>
      </c>
      <c r="L206" t="n">
        <v>26</v>
      </c>
      <c r="M206" t="n">
        <v>8</v>
      </c>
      <c r="N206" t="n">
        <v>27.72</v>
      </c>
      <c r="O206" t="n">
        <v>19809.69</v>
      </c>
      <c r="P206" t="n">
        <v>311.79</v>
      </c>
      <c r="Q206" t="n">
        <v>444.55</v>
      </c>
      <c r="R206" t="n">
        <v>67.83</v>
      </c>
      <c r="S206" t="n">
        <v>48.21</v>
      </c>
      <c r="T206" t="n">
        <v>3871.88</v>
      </c>
      <c r="U206" t="n">
        <v>0.71</v>
      </c>
      <c r="V206" t="n">
        <v>0.79</v>
      </c>
      <c r="W206" t="n">
        <v>0.18</v>
      </c>
      <c r="X206" t="n">
        <v>0.23</v>
      </c>
      <c r="Y206" t="n">
        <v>0.5</v>
      </c>
      <c r="Z206" t="n">
        <v>10</v>
      </c>
    </row>
    <row r="207">
      <c r="A207" t="n">
        <v>26</v>
      </c>
      <c r="B207" t="n">
        <v>60</v>
      </c>
      <c r="C207" t="inlineStr">
        <is>
          <t xml:space="preserve">CONCLUIDO	</t>
        </is>
      </c>
      <c r="D207" t="n">
        <v>2.7006</v>
      </c>
      <c r="E207" t="n">
        <v>37.03</v>
      </c>
      <c r="F207" t="n">
        <v>34.64</v>
      </c>
      <c r="G207" t="n">
        <v>207.85</v>
      </c>
      <c r="H207" t="n">
        <v>2.99</v>
      </c>
      <c r="I207" t="n">
        <v>10</v>
      </c>
      <c r="J207" t="n">
        <v>160.14</v>
      </c>
      <c r="K207" t="n">
        <v>45</v>
      </c>
      <c r="L207" t="n">
        <v>27</v>
      </c>
      <c r="M207" t="n">
        <v>7</v>
      </c>
      <c r="N207" t="n">
        <v>28.14</v>
      </c>
      <c r="O207" t="n">
        <v>19984.89</v>
      </c>
      <c r="P207" t="n">
        <v>308.22</v>
      </c>
      <c r="Q207" t="n">
        <v>444.55</v>
      </c>
      <c r="R207" t="n">
        <v>68.92</v>
      </c>
      <c r="S207" t="n">
        <v>48.21</v>
      </c>
      <c r="T207" t="n">
        <v>4414.73</v>
      </c>
      <c r="U207" t="n">
        <v>0.7</v>
      </c>
      <c r="V207" t="n">
        <v>0.79</v>
      </c>
      <c r="W207" t="n">
        <v>0.18</v>
      </c>
      <c r="X207" t="n">
        <v>0.25</v>
      </c>
      <c r="Y207" t="n">
        <v>0.5</v>
      </c>
      <c r="Z207" t="n">
        <v>10</v>
      </c>
    </row>
    <row r="208">
      <c r="A208" t="n">
        <v>27</v>
      </c>
      <c r="B208" t="n">
        <v>60</v>
      </c>
      <c r="C208" t="inlineStr">
        <is>
          <t xml:space="preserve">CONCLUIDO	</t>
        </is>
      </c>
      <c r="D208" t="n">
        <v>2.7036</v>
      </c>
      <c r="E208" t="n">
        <v>36.99</v>
      </c>
      <c r="F208" t="n">
        <v>34.63</v>
      </c>
      <c r="G208" t="n">
        <v>230.84</v>
      </c>
      <c r="H208" t="n">
        <v>3.07</v>
      </c>
      <c r="I208" t="n">
        <v>9</v>
      </c>
      <c r="J208" t="n">
        <v>161.57</v>
      </c>
      <c r="K208" t="n">
        <v>45</v>
      </c>
      <c r="L208" t="n">
        <v>28</v>
      </c>
      <c r="M208" t="n">
        <v>5</v>
      </c>
      <c r="N208" t="n">
        <v>28.57</v>
      </c>
      <c r="O208" t="n">
        <v>20160.55</v>
      </c>
      <c r="P208" t="n">
        <v>306.48</v>
      </c>
      <c r="Q208" t="n">
        <v>444.55</v>
      </c>
      <c r="R208" t="n">
        <v>68.38</v>
      </c>
      <c r="S208" t="n">
        <v>48.21</v>
      </c>
      <c r="T208" t="n">
        <v>4147.79</v>
      </c>
      <c r="U208" t="n">
        <v>0.71</v>
      </c>
      <c r="V208" t="n">
        <v>0.79</v>
      </c>
      <c r="W208" t="n">
        <v>0.18</v>
      </c>
      <c r="X208" t="n">
        <v>0.24</v>
      </c>
      <c r="Y208" t="n">
        <v>0.5</v>
      </c>
      <c r="Z208" t="n">
        <v>10</v>
      </c>
    </row>
    <row r="209">
      <c r="A209" t="n">
        <v>28</v>
      </c>
      <c r="B209" t="n">
        <v>60</v>
      </c>
      <c r="C209" t="inlineStr">
        <is>
          <t xml:space="preserve">CONCLUIDO	</t>
        </is>
      </c>
      <c r="D209" t="n">
        <v>2.7044</v>
      </c>
      <c r="E209" t="n">
        <v>36.98</v>
      </c>
      <c r="F209" t="n">
        <v>34.61</v>
      </c>
      <c r="G209" t="n">
        <v>230.76</v>
      </c>
      <c r="H209" t="n">
        <v>3.15</v>
      </c>
      <c r="I209" t="n">
        <v>9</v>
      </c>
      <c r="J209" t="n">
        <v>163</v>
      </c>
      <c r="K209" t="n">
        <v>45</v>
      </c>
      <c r="L209" t="n">
        <v>29</v>
      </c>
      <c r="M209" t="n">
        <v>2</v>
      </c>
      <c r="N209" t="n">
        <v>29</v>
      </c>
      <c r="O209" t="n">
        <v>20336.78</v>
      </c>
      <c r="P209" t="n">
        <v>307.6</v>
      </c>
      <c r="Q209" t="n">
        <v>444.55</v>
      </c>
      <c r="R209" t="n">
        <v>67.76000000000001</v>
      </c>
      <c r="S209" t="n">
        <v>48.21</v>
      </c>
      <c r="T209" t="n">
        <v>3840.52</v>
      </c>
      <c r="U209" t="n">
        <v>0.71</v>
      </c>
      <c r="V209" t="n">
        <v>0.79</v>
      </c>
      <c r="W209" t="n">
        <v>0.19</v>
      </c>
      <c r="X209" t="n">
        <v>0.23</v>
      </c>
      <c r="Y209" t="n">
        <v>0.5</v>
      </c>
      <c r="Z209" t="n">
        <v>10</v>
      </c>
    </row>
    <row r="210">
      <c r="A210" t="n">
        <v>29</v>
      </c>
      <c r="B210" t="n">
        <v>60</v>
      </c>
      <c r="C210" t="inlineStr">
        <is>
          <t xml:space="preserve">CONCLUIDO	</t>
        </is>
      </c>
      <c r="D210" t="n">
        <v>2.7032</v>
      </c>
      <c r="E210" t="n">
        <v>36.99</v>
      </c>
      <c r="F210" t="n">
        <v>34.63</v>
      </c>
      <c r="G210" t="n">
        <v>230.87</v>
      </c>
      <c r="H210" t="n">
        <v>3.23</v>
      </c>
      <c r="I210" t="n">
        <v>9</v>
      </c>
      <c r="J210" t="n">
        <v>164.43</v>
      </c>
      <c r="K210" t="n">
        <v>45</v>
      </c>
      <c r="L210" t="n">
        <v>30</v>
      </c>
      <c r="M210" t="n">
        <v>1</v>
      </c>
      <c r="N210" t="n">
        <v>29.43</v>
      </c>
      <c r="O210" t="n">
        <v>20513.61</v>
      </c>
      <c r="P210" t="n">
        <v>309.42</v>
      </c>
      <c r="Q210" t="n">
        <v>444.55</v>
      </c>
      <c r="R210" t="n">
        <v>68.31999999999999</v>
      </c>
      <c r="S210" t="n">
        <v>48.21</v>
      </c>
      <c r="T210" t="n">
        <v>4118.23</v>
      </c>
      <c r="U210" t="n">
        <v>0.71</v>
      </c>
      <c r="V210" t="n">
        <v>0.79</v>
      </c>
      <c r="W210" t="n">
        <v>0.19</v>
      </c>
      <c r="X210" t="n">
        <v>0.24</v>
      </c>
      <c r="Y210" t="n">
        <v>0.5</v>
      </c>
      <c r="Z210" t="n">
        <v>10</v>
      </c>
    </row>
    <row r="211">
      <c r="A211" t="n">
        <v>30</v>
      </c>
      <c r="B211" t="n">
        <v>60</v>
      </c>
      <c r="C211" t="inlineStr">
        <is>
          <t xml:space="preserve">CONCLUIDO	</t>
        </is>
      </c>
      <c r="D211" t="n">
        <v>2.7035</v>
      </c>
      <c r="E211" t="n">
        <v>36.99</v>
      </c>
      <c r="F211" t="n">
        <v>34.63</v>
      </c>
      <c r="G211" t="n">
        <v>230.85</v>
      </c>
      <c r="H211" t="n">
        <v>3.31</v>
      </c>
      <c r="I211" t="n">
        <v>9</v>
      </c>
      <c r="J211" t="n">
        <v>165.87</v>
      </c>
      <c r="K211" t="n">
        <v>45</v>
      </c>
      <c r="L211" t="n">
        <v>31</v>
      </c>
      <c r="M211" t="n">
        <v>1</v>
      </c>
      <c r="N211" t="n">
        <v>29.87</v>
      </c>
      <c r="O211" t="n">
        <v>20691.03</v>
      </c>
      <c r="P211" t="n">
        <v>311.35</v>
      </c>
      <c r="Q211" t="n">
        <v>444.56</v>
      </c>
      <c r="R211" t="n">
        <v>68.11</v>
      </c>
      <c r="S211" t="n">
        <v>48.21</v>
      </c>
      <c r="T211" t="n">
        <v>4014.68</v>
      </c>
      <c r="U211" t="n">
        <v>0.71</v>
      </c>
      <c r="V211" t="n">
        <v>0.79</v>
      </c>
      <c r="W211" t="n">
        <v>0.19</v>
      </c>
      <c r="X211" t="n">
        <v>0.24</v>
      </c>
      <c r="Y211" t="n">
        <v>0.5</v>
      </c>
      <c r="Z211" t="n">
        <v>10</v>
      </c>
    </row>
    <row r="212">
      <c r="A212" t="n">
        <v>31</v>
      </c>
      <c r="B212" t="n">
        <v>60</v>
      </c>
      <c r="C212" t="inlineStr">
        <is>
          <t xml:space="preserve">CONCLUIDO	</t>
        </is>
      </c>
      <c r="D212" t="n">
        <v>2.7039</v>
      </c>
      <c r="E212" t="n">
        <v>36.98</v>
      </c>
      <c r="F212" t="n">
        <v>34.62</v>
      </c>
      <c r="G212" t="n">
        <v>230.81</v>
      </c>
      <c r="H212" t="n">
        <v>3.39</v>
      </c>
      <c r="I212" t="n">
        <v>9</v>
      </c>
      <c r="J212" t="n">
        <v>167.31</v>
      </c>
      <c r="K212" t="n">
        <v>45</v>
      </c>
      <c r="L212" t="n">
        <v>32</v>
      </c>
      <c r="M212" t="n">
        <v>1</v>
      </c>
      <c r="N212" t="n">
        <v>30.31</v>
      </c>
      <c r="O212" t="n">
        <v>20869.05</v>
      </c>
      <c r="P212" t="n">
        <v>312.96</v>
      </c>
      <c r="Q212" t="n">
        <v>444.55</v>
      </c>
      <c r="R212" t="n">
        <v>67.94</v>
      </c>
      <c r="S212" t="n">
        <v>48.21</v>
      </c>
      <c r="T212" t="n">
        <v>3931.37</v>
      </c>
      <c r="U212" t="n">
        <v>0.71</v>
      </c>
      <c r="V212" t="n">
        <v>0.79</v>
      </c>
      <c r="W212" t="n">
        <v>0.19</v>
      </c>
      <c r="X212" t="n">
        <v>0.23</v>
      </c>
      <c r="Y212" t="n">
        <v>0.5</v>
      </c>
      <c r="Z212" t="n">
        <v>10</v>
      </c>
    </row>
    <row r="213">
      <c r="A213" t="n">
        <v>32</v>
      </c>
      <c r="B213" t="n">
        <v>60</v>
      </c>
      <c r="C213" t="inlineStr">
        <is>
          <t xml:space="preserve">CONCLUIDO	</t>
        </is>
      </c>
      <c r="D213" t="n">
        <v>2.7041</v>
      </c>
      <c r="E213" t="n">
        <v>36.98</v>
      </c>
      <c r="F213" t="n">
        <v>34.62</v>
      </c>
      <c r="G213" t="n">
        <v>230.79</v>
      </c>
      <c r="H213" t="n">
        <v>3.47</v>
      </c>
      <c r="I213" t="n">
        <v>9</v>
      </c>
      <c r="J213" t="n">
        <v>168.76</v>
      </c>
      <c r="K213" t="n">
        <v>45</v>
      </c>
      <c r="L213" t="n">
        <v>33</v>
      </c>
      <c r="M213" t="n">
        <v>0</v>
      </c>
      <c r="N213" t="n">
        <v>30.76</v>
      </c>
      <c r="O213" t="n">
        <v>21047.68</v>
      </c>
      <c r="P213" t="n">
        <v>315.21</v>
      </c>
      <c r="Q213" t="n">
        <v>444.55</v>
      </c>
      <c r="R213" t="n">
        <v>67.81</v>
      </c>
      <c r="S213" t="n">
        <v>48.21</v>
      </c>
      <c r="T213" t="n">
        <v>3863.44</v>
      </c>
      <c r="U213" t="n">
        <v>0.71</v>
      </c>
      <c r="V213" t="n">
        <v>0.79</v>
      </c>
      <c r="W213" t="n">
        <v>0.19</v>
      </c>
      <c r="X213" t="n">
        <v>0.23</v>
      </c>
      <c r="Y213" t="n">
        <v>0.5</v>
      </c>
      <c r="Z213" t="n">
        <v>10</v>
      </c>
    </row>
    <row r="214">
      <c r="A214" t="n">
        <v>0</v>
      </c>
      <c r="B214" t="n">
        <v>80</v>
      </c>
      <c r="C214" t="inlineStr">
        <is>
          <t xml:space="preserve">CONCLUIDO	</t>
        </is>
      </c>
      <c r="D214" t="n">
        <v>1.6066</v>
      </c>
      <c r="E214" t="n">
        <v>62.24</v>
      </c>
      <c r="F214" t="n">
        <v>46.61</v>
      </c>
      <c r="G214" t="n">
        <v>6.77</v>
      </c>
      <c r="H214" t="n">
        <v>0.11</v>
      </c>
      <c r="I214" t="n">
        <v>413</v>
      </c>
      <c r="J214" t="n">
        <v>159.12</v>
      </c>
      <c r="K214" t="n">
        <v>50.28</v>
      </c>
      <c r="L214" t="n">
        <v>1</v>
      </c>
      <c r="M214" t="n">
        <v>411</v>
      </c>
      <c r="N214" t="n">
        <v>27.84</v>
      </c>
      <c r="O214" t="n">
        <v>19859.16</v>
      </c>
      <c r="P214" t="n">
        <v>569.66</v>
      </c>
      <c r="Q214" t="n">
        <v>444.62</v>
      </c>
      <c r="R214" t="n">
        <v>460.34</v>
      </c>
      <c r="S214" t="n">
        <v>48.21</v>
      </c>
      <c r="T214" t="n">
        <v>198111.47</v>
      </c>
      <c r="U214" t="n">
        <v>0.1</v>
      </c>
      <c r="V214" t="n">
        <v>0.58</v>
      </c>
      <c r="W214" t="n">
        <v>0.83</v>
      </c>
      <c r="X214" t="n">
        <v>12.22</v>
      </c>
      <c r="Y214" t="n">
        <v>0.5</v>
      </c>
      <c r="Z214" t="n">
        <v>10</v>
      </c>
    </row>
    <row r="215">
      <c r="A215" t="n">
        <v>1</v>
      </c>
      <c r="B215" t="n">
        <v>80</v>
      </c>
      <c r="C215" t="inlineStr">
        <is>
          <t xml:space="preserve">CONCLUIDO	</t>
        </is>
      </c>
      <c r="D215" t="n">
        <v>2.1131</v>
      </c>
      <c r="E215" t="n">
        <v>47.32</v>
      </c>
      <c r="F215" t="n">
        <v>39.39</v>
      </c>
      <c r="G215" t="n">
        <v>13.58</v>
      </c>
      <c r="H215" t="n">
        <v>0.22</v>
      </c>
      <c r="I215" t="n">
        <v>174</v>
      </c>
      <c r="J215" t="n">
        <v>160.54</v>
      </c>
      <c r="K215" t="n">
        <v>50.28</v>
      </c>
      <c r="L215" t="n">
        <v>2</v>
      </c>
      <c r="M215" t="n">
        <v>172</v>
      </c>
      <c r="N215" t="n">
        <v>28.26</v>
      </c>
      <c r="O215" t="n">
        <v>20034.4</v>
      </c>
      <c r="P215" t="n">
        <v>479.53</v>
      </c>
      <c r="Q215" t="n">
        <v>444.57</v>
      </c>
      <c r="R215" t="n">
        <v>223.89</v>
      </c>
      <c r="S215" t="n">
        <v>48.21</v>
      </c>
      <c r="T215" t="n">
        <v>81079.60000000001</v>
      </c>
      <c r="U215" t="n">
        <v>0.22</v>
      </c>
      <c r="V215" t="n">
        <v>0.6899999999999999</v>
      </c>
      <c r="W215" t="n">
        <v>0.45</v>
      </c>
      <c r="X215" t="n">
        <v>5</v>
      </c>
      <c r="Y215" t="n">
        <v>0.5</v>
      </c>
      <c r="Z215" t="n">
        <v>10</v>
      </c>
    </row>
    <row r="216">
      <c r="A216" t="n">
        <v>2</v>
      </c>
      <c r="B216" t="n">
        <v>80</v>
      </c>
      <c r="C216" t="inlineStr">
        <is>
          <t xml:space="preserve">CONCLUIDO	</t>
        </is>
      </c>
      <c r="D216" t="n">
        <v>2.3054</v>
      </c>
      <c r="E216" t="n">
        <v>43.38</v>
      </c>
      <c r="F216" t="n">
        <v>37.51</v>
      </c>
      <c r="G216" t="n">
        <v>20.46</v>
      </c>
      <c r="H216" t="n">
        <v>0.33</v>
      </c>
      <c r="I216" t="n">
        <v>110</v>
      </c>
      <c r="J216" t="n">
        <v>161.97</v>
      </c>
      <c r="K216" t="n">
        <v>50.28</v>
      </c>
      <c r="L216" t="n">
        <v>3</v>
      </c>
      <c r="M216" t="n">
        <v>108</v>
      </c>
      <c r="N216" t="n">
        <v>28.69</v>
      </c>
      <c r="O216" t="n">
        <v>20210.21</v>
      </c>
      <c r="P216" t="n">
        <v>455.24</v>
      </c>
      <c r="Q216" t="n">
        <v>444.55</v>
      </c>
      <c r="R216" t="n">
        <v>162.4</v>
      </c>
      <c r="S216" t="n">
        <v>48.21</v>
      </c>
      <c r="T216" t="n">
        <v>50654.82</v>
      </c>
      <c r="U216" t="n">
        <v>0.3</v>
      </c>
      <c r="V216" t="n">
        <v>0.73</v>
      </c>
      <c r="W216" t="n">
        <v>0.34</v>
      </c>
      <c r="X216" t="n">
        <v>3.12</v>
      </c>
      <c r="Y216" t="n">
        <v>0.5</v>
      </c>
      <c r="Z216" t="n">
        <v>10</v>
      </c>
    </row>
    <row r="217">
      <c r="A217" t="n">
        <v>3</v>
      </c>
      <c r="B217" t="n">
        <v>80</v>
      </c>
      <c r="C217" t="inlineStr">
        <is>
          <t xml:space="preserve">CONCLUIDO	</t>
        </is>
      </c>
      <c r="D217" t="n">
        <v>2.4033</v>
      </c>
      <c r="E217" t="n">
        <v>41.61</v>
      </c>
      <c r="F217" t="n">
        <v>36.68</v>
      </c>
      <c r="G217" t="n">
        <v>27.17</v>
      </c>
      <c r="H217" t="n">
        <v>0.43</v>
      </c>
      <c r="I217" t="n">
        <v>81</v>
      </c>
      <c r="J217" t="n">
        <v>163.4</v>
      </c>
      <c r="K217" t="n">
        <v>50.28</v>
      </c>
      <c r="L217" t="n">
        <v>4</v>
      </c>
      <c r="M217" t="n">
        <v>79</v>
      </c>
      <c r="N217" t="n">
        <v>29.12</v>
      </c>
      <c r="O217" t="n">
        <v>20386.62</v>
      </c>
      <c r="P217" t="n">
        <v>443.81</v>
      </c>
      <c r="Q217" t="n">
        <v>444.55</v>
      </c>
      <c r="R217" t="n">
        <v>135.09</v>
      </c>
      <c r="S217" t="n">
        <v>48.21</v>
      </c>
      <c r="T217" t="n">
        <v>37143.37</v>
      </c>
      <c r="U217" t="n">
        <v>0.36</v>
      </c>
      <c r="V217" t="n">
        <v>0.74</v>
      </c>
      <c r="W217" t="n">
        <v>0.29</v>
      </c>
      <c r="X217" t="n">
        <v>2.29</v>
      </c>
      <c r="Y217" t="n">
        <v>0.5</v>
      </c>
      <c r="Z217" t="n">
        <v>10</v>
      </c>
    </row>
    <row r="218">
      <c r="A218" t="n">
        <v>4</v>
      </c>
      <c r="B218" t="n">
        <v>80</v>
      </c>
      <c r="C218" t="inlineStr">
        <is>
          <t xml:space="preserve">CONCLUIDO	</t>
        </is>
      </c>
      <c r="D218" t="n">
        <v>2.4655</v>
      </c>
      <c r="E218" t="n">
        <v>40.56</v>
      </c>
      <c r="F218" t="n">
        <v>36.17</v>
      </c>
      <c r="G218" t="n">
        <v>33.91</v>
      </c>
      <c r="H218" t="n">
        <v>0.54</v>
      </c>
      <c r="I218" t="n">
        <v>64</v>
      </c>
      <c r="J218" t="n">
        <v>164.83</v>
      </c>
      <c r="K218" t="n">
        <v>50.28</v>
      </c>
      <c r="L218" t="n">
        <v>5</v>
      </c>
      <c r="M218" t="n">
        <v>62</v>
      </c>
      <c r="N218" t="n">
        <v>29.55</v>
      </c>
      <c r="O218" t="n">
        <v>20563.61</v>
      </c>
      <c r="P218" t="n">
        <v>436.56</v>
      </c>
      <c r="Q218" t="n">
        <v>444.56</v>
      </c>
      <c r="R218" t="n">
        <v>118.86</v>
      </c>
      <c r="S218" t="n">
        <v>48.21</v>
      </c>
      <c r="T218" t="n">
        <v>29112.88</v>
      </c>
      <c r="U218" t="n">
        <v>0.41</v>
      </c>
      <c r="V218" t="n">
        <v>0.75</v>
      </c>
      <c r="W218" t="n">
        <v>0.26</v>
      </c>
      <c r="X218" t="n">
        <v>1.78</v>
      </c>
      <c r="Y218" t="n">
        <v>0.5</v>
      </c>
      <c r="Z218" t="n">
        <v>10</v>
      </c>
    </row>
    <row r="219">
      <c r="A219" t="n">
        <v>5</v>
      </c>
      <c r="B219" t="n">
        <v>80</v>
      </c>
      <c r="C219" t="inlineStr">
        <is>
          <t xml:space="preserve">CONCLUIDO	</t>
        </is>
      </c>
      <c r="D219" t="n">
        <v>2.5288</v>
      </c>
      <c r="E219" t="n">
        <v>39.54</v>
      </c>
      <c r="F219" t="n">
        <v>35.54</v>
      </c>
      <c r="G219" t="n">
        <v>41.01</v>
      </c>
      <c r="H219" t="n">
        <v>0.64</v>
      </c>
      <c r="I219" t="n">
        <v>52</v>
      </c>
      <c r="J219" t="n">
        <v>166.27</v>
      </c>
      <c r="K219" t="n">
        <v>50.28</v>
      </c>
      <c r="L219" t="n">
        <v>6</v>
      </c>
      <c r="M219" t="n">
        <v>50</v>
      </c>
      <c r="N219" t="n">
        <v>29.99</v>
      </c>
      <c r="O219" t="n">
        <v>20741.2</v>
      </c>
      <c r="P219" t="n">
        <v>427.55</v>
      </c>
      <c r="Q219" t="n">
        <v>444.55</v>
      </c>
      <c r="R219" t="n">
        <v>97.7</v>
      </c>
      <c r="S219" t="n">
        <v>48.21</v>
      </c>
      <c r="T219" t="n">
        <v>18597.35</v>
      </c>
      <c r="U219" t="n">
        <v>0.49</v>
      </c>
      <c r="V219" t="n">
        <v>0.77</v>
      </c>
      <c r="W219" t="n">
        <v>0.24</v>
      </c>
      <c r="X219" t="n">
        <v>1.16</v>
      </c>
      <c r="Y219" t="n">
        <v>0.5</v>
      </c>
      <c r="Z219" t="n">
        <v>10</v>
      </c>
    </row>
    <row r="220">
      <c r="A220" t="n">
        <v>6</v>
      </c>
      <c r="B220" t="n">
        <v>80</v>
      </c>
      <c r="C220" t="inlineStr">
        <is>
          <t xml:space="preserve">CONCLUIDO	</t>
        </is>
      </c>
      <c r="D220" t="n">
        <v>2.5363</v>
      </c>
      <c r="E220" t="n">
        <v>39.43</v>
      </c>
      <c r="F220" t="n">
        <v>35.65</v>
      </c>
      <c r="G220" t="n">
        <v>47.54</v>
      </c>
      <c r="H220" t="n">
        <v>0.74</v>
      </c>
      <c r="I220" t="n">
        <v>45</v>
      </c>
      <c r="J220" t="n">
        <v>167.72</v>
      </c>
      <c r="K220" t="n">
        <v>50.28</v>
      </c>
      <c r="L220" t="n">
        <v>7</v>
      </c>
      <c r="M220" t="n">
        <v>43</v>
      </c>
      <c r="N220" t="n">
        <v>30.44</v>
      </c>
      <c r="O220" t="n">
        <v>20919.39</v>
      </c>
      <c r="P220" t="n">
        <v>427.78</v>
      </c>
      <c r="Q220" t="n">
        <v>444.56</v>
      </c>
      <c r="R220" t="n">
        <v>102</v>
      </c>
      <c r="S220" t="n">
        <v>48.21</v>
      </c>
      <c r="T220" t="n">
        <v>20777.64</v>
      </c>
      <c r="U220" t="n">
        <v>0.47</v>
      </c>
      <c r="V220" t="n">
        <v>0.76</v>
      </c>
      <c r="W220" t="n">
        <v>0.23</v>
      </c>
      <c r="X220" t="n">
        <v>1.26</v>
      </c>
      <c r="Y220" t="n">
        <v>0.5</v>
      </c>
      <c r="Z220" t="n">
        <v>10</v>
      </c>
    </row>
    <row r="221">
      <c r="A221" t="n">
        <v>7</v>
      </c>
      <c r="B221" t="n">
        <v>80</v>
      </c>
      <c r="C221" t="inlineStr">
        <is>
          <t xml:space="preserve">CONCLUIDO	</t>
        </is>
      </c>
      <c r="D221" t="n">
        <v>2.561</v>
      </c>
      <c r="E221" t="n">
        <v>39.05</v>
      </c>
      <c r="F221" t="n">
        <v>35.47</v>
      </c>
      <c r="G221" t="n">
        <v>54.56</v>
      </c>
      <c r="H221" t="n">
        <v>0.84</v>
      </c>
      <c r="I221" t="n">
        <v>39</v>
      </c>
      <c r="J221" t="n">
        <v>169.17</v>
      </c>
      <c r="K221" t="n">
        <v>50.28</v>
      </c>
      <c r="L221" t="n">
        <v>8</v>
      </c>
      <c r="M221" t="n">
        <v>37</v>
      </c>
      <c r="N221" t="n">
        <v>30.89</v>
      </c>
      <c r="O221" t="n">
        <v>21098.19</v>
      </c>
      <c r="P221" t="n">
        <v>424.65</v>
      </c>
      <c r="Q221" t="n">
        <v>444.55</v>
      </c>
      <c r="R221" t="n">
        <v>95.66</v>
      </c>
      <c r="S221" t="n">
        <v>48.21</v>
      </c>
      <c r="T221" t="n">
        <v>17638.05</v>
      </c>
      <c r="U221" t="n">
        <v>0.5</v>
      </c>
      <c r="V221" t="n">
        <v>0.77</v>
      </c>
      <c r="W221" t="n">
        <v>0.23</v>
      </c>
      <c r="X221" t="n">
        <v>1.08</v>
      </c>
      <c r="Y221" t="n">
        <v>0.5</v>
      </c>
      <c r="Z221" t="n">
        <v>10</v>
      </c>
    </row>
    <row r="222">
      <c r="A222" t="n">
        <v>8</v>
      </c>
      <c r="B222" t="n">
        <v>80</v>
      </c>
      <c r="C222" t="inlineStr">
        <is>
          <t xml:space="preserve">CONCLUIDO	</t>
        </is>
      </c>
      <c r="D222" t="n">
        <v>2.5753</v>
      </c>
      <c r="E222" t="n">
        <v>38.83</v>
      </c>
      <c r="F222" t="n">
        <v>35.38</v>
      </c>
      <c r="G222" t="n">
        <v>60.65</v>
      </c>
      <c r="H222" t="n">
        <v>0.9399999999999999</v>
      </c>
      <c r="I222" t="n">
        <v>35</v>
      </c>
      <c r="J222" t="n">
        <v>170.62</v>
      </c>
      <c r="K222" t="n">
        <v>50.28</v>
      </c>
      <c r="L222" t="n">
        <v>9</v>
      </c>
      <c r="M222" t="n">
        <v>33</v>
      </c>
      <c r="N222" t="n">
        <v>31.34</v>
      </c>
      <c r="O222" t="n">
        <v>21277.6</v>
      </c>
      <c r="P222" t="n">
        <v>422.43</v>
      </c>
      <c r="Q222" t="n">
        <v>444.55</v>
      </c>
      <c r="R222" t="n">
        <v>92.98</v>
      </c>
      <c r="S222" t="n">
        <v>48.21</v>
      </c>
      <c r="T222" t="n">
        <v>16318.62</v>
      </c>
      <c r="U222" t="n">
        <v>0.52</v>
      </c>
      <c r="V222" t="n">
        <v>0.77</v>
      </c>
      <c r="W222" t="n">
        <v>0.22</v>
      </c>
      <c r="X222" t="n">
        <v>0.99</v>
      </c>
      <c r="Y222" t="n">
        <v>0.5</v>
      </c>
      <c r="Z222" t="n">
        <v>10</v>
      </c>
    </row>
    <row r="223">
      <c r="A223" t="n">
        <v>9</v>
      </c>
      <c r="B223" t="n">
        <v>80</v>
      </c>
      <c r="C223" t="inlineStr">
        <is>
          <t xml:space="preserve">CONCLUIDO	</t>
        </is>
      </c>
      <c r="D223" t="n">
        <v>2.5891</v>
      </c>
      <c r="E223" t="n">
        <v>38.62</v>
      </c>
      <c r="F223" t="n">
        <v>35.27</v>
      </c>
      <c r="G223" t="n">
        <v>66.13</v>
      </c>
      <c r="H223" t="n">
        <v>1.03</v>
      </c>
      <c r="I223" t="n">
        <v>32</v>
      </c>
      <c r="J223" t="n">
        <v>172.08</v>
      </c>
      <c r="K223" t="n">
        <v>50.28</v>
      </c>
      <c r="L223" t="n">
        <v>10</v>
      </c>
      <c r="M223" t="n">
        <v>30</v>
      </c>
      <c r="N223" t="n">
        <v>31.8</v>
      </c>
      <c r="O223" t="n">
        <v>21457.64</v>
      </c>
      <c r="P223" t="n">
        <v>420.02</v>
      </c>
      <c r="Q223" t="n">
        <v>444.55</v>
      </c>
      <c r="R223" t="n">
        <v>89.42</v>
      </c>
      <c r="S223" t="n">
        <v>48.21</v>
      </c>
      <c r="T223" t="n">
        <v>14554.79</v>
      </c>
      <c r="U223" t="n">
        <v>0.54</v>
      </c>
      <c r="V223" t="n">
        <v>0.77</v>
      </c>
      <c r="W223" t="n">
        <v>0.21</v>
      </c>
      <c r="X223" t="n">
        <v>0.88</v>
      </c>
      <c r="Y223" t="n">
        <v>0.5</v>
      </c>
      <c r="Z223" t="n">
        <v>10</v>
      </c>
    </row>
    <row r="224">
      <c r="A224" t="n">
        <v>10</v>
      </c>
      <c r="B224" t="n">
        <v>80</v>
      </c>
      <c r="C224" t="inlineStr">
        <is>
          <t xml:space="preserve">CONCLUIDO	</t>
        </is>
      </c>
      <c r="D224" t="n">
        <v>2.6017</v>
      </c>
      <c r="E224" t="n">
        <v>38.44</v>
      </c>
      <c r="F224" t="n">
        <v>35.18</v>
      </c>
      <c r="G224" t="n">
        <v>72.78</v>
      </c>
      <c r="H224" t="n">
        <v>1.12</v>
      </c>
      <c r="I224" t="n">
        <v>29</v>
      </c>
      <c r="J224" t="n">
        <v>173.55</v>
      </c>
      <c r="K224" t="n">
        <v>50.28</v>
      </c>
      <c r="L224" t="n">
        <v>11</v>
      </c>
      <c r="M224" t="n">
        <v>27</v>
      </c>
      <c r="N224" t="n">
        <v>32.27</v>
      </c>
      <c r="O224" t="n">
        <v>21638.31</v>
      </c>
      <c r="P224" t="n">
        <v>417.23</v>
      </c>
      <c r="Q224" t="n">
        <v>444.56</v>
      </c>
      <c r="R224" t="n">
        <v>86.33</v>
      </c>
      <c r="S224" t="n">
        <v>48.21</v>
      </c>
      <c r="T224" t="n">
        <v>13022.93</v>
      </c>
      <c r="U224" t="n">
        <v>0.5600000000000001</v>
      </c>
      <c r="V224" t="n">
        <v>0.77</v>
      </c>
      <c r="W224" t="n">
        <v>0.21</v>
      </c>
      <c r="X224" t="n">
        <v>0.79</v>
      </c>
      <c r="Y224" t="n">
        <v>0.5</v>
      </c>
      <c r="Z224" t="n">
        <v>10</v>
      </c>
    </row>
    <row r="225">
      <c r="A225" t="n">
        <v>11</v>
      </c>
      <c r="B225" t="n">
        <v>80</v>
      </c>
      <c r="C225" t="inlineStr">
        <is>
          <t xml:space="preserve">CONCLUIDO	</t>
        </is>
      </c>
      <c r="D225" t="n">
        <v>2.6104</v>
      </c>
      <c r="E225" t="n">
        <v>38.31</v>
      </c>
      <c r="F225" t="n">
        <v>35.15</v>
      </c>
      <c r="G225" t="n">
        <v>81.11</v>
      </c>
      <c r="H225" t="n">
        <v>1.22</v>
      </c>
      <c r="I225" t="n">
        <v>26</v>
      </c>
      <c r="J225" t="n">
        <v>175.02</v>
      </c>
      <c r="K225" t="n">
        <v>50.28</v>
      </c>
      <c r="L225" t="n">
        <v>12</v>
      </c>
      <c r="M225" t="n">
        <v>24</v>
      </c>
      <c r="N225" t="n">
        <v>32.74</v>
      </c>
      <c r="O225" t="n">
        <v>21819.6</v>
      </c>
      <c r="P225" t="n">
        <v>416.21</v>
      </c>
      <c r="Q225" t="n">
        <v>444.55</v>
      </c>
      <c r="R225" t="n">
        <v>86.06</v>
      </c>
      <c r="S225" t="n">
        <v>48.21</v>
      </c>
      <c r="T225" t="n">
        <v>12905.44</v>
      </c>
      <c r="U225" t="n">
        <v>0.5600000000000001</v>
      </c>
      <c r="V225" t="n">
        <v>0.78</v>
      </c>
      <c r="W225" t="n">
        <v>0.19</v>
      </c>
      <c r="X225" t="n">
        <v>0.76</v>
      </c>
      <c r="Y225" t="n">
        <v>0.5</v>
      </c>
      <c r="Z225" t="n">
        <v>10</v>
      </c>
    </row>
    <row r="226">
      <c r="A226" t="n">
        <v>12</v>
      </c>
      <c r="B226" t="n">
        <v>80</v>
      </c>
      <c r="C226" t="inlineStr">
        <is>
          <t xml:space="preserve">CONCLUIDO	</t>
        </is>
      </c>
      <c r="D226" t="n">
        <v>2.6219</v>
      </c>
      <c r="E226" t="n">
        <v>38.14</v>
      </c>
      <c r="F226" t="n">
        <v>35.04</v>
      </c>
      <c r="G226" t="n">
        <v>87.59999999999999</v>
      </c>
      <c r="H226" t="n">
        <v>1.31</v>
      </c>
      <c r="I226" t="n">
        <v>24</v>
      </c>
      <c r="J226" t="n">
        <v>176.49</v>
      </c>
      <c r="K226" t="n">
        <v>50.28</v>
      </c>
      <c r="L226" t="n">
        <v>13</v>
      </c>
      <c r="M226" t="n">
        <v>22</v>
      </c>
      <c r="N226" t="n">
        <v>33.21</v>
      </c>
      <c r="O226" t="n">
        <v>22001.54</v>
      </c>
      <c r="P226" t="n">
        <v>413.78</v>
      </c>
      <c r="Q226" t="n">
        <v>444.55</v>
      </c>
      <c r="R226" t="n">
        <v>82.06999999999999</v>
      </c>
      <c r="S226" t="n">
        <v>48.21</v>
      </c>
      <c r="T226" t="n">
        <v>10919.63</v>
      </c>
      <c r="U226" t="n">
        <v>0.59</v>
      </c>
      <c r="V226" t="n">
        <v>0.78</v>
      </c>
      <c r="W226" t="n">
        <v>0.2</v>
      </c>
      <c r="X226" t="n">
        <v>0.65</v>
      </c>
      <c r="Y226" t="n">
        <v>0.5</v>
      </c>
      <c r="Z226" t="n">
        <v>10</v>
      </c>
    </row>
    <row r="227">
      <c r="A227" t="n">
        <v>13</v>
      </c>
      <c r="B227" t="n">
        <v>80</v>
      </c>
      <c r="C227" t="inlineStr">
        <is>
          <t xml:space="preserve">CONCLUIDO	</t>
        </is>
      </c>
      <c r="D227" t="n">
        <v>2.6256</v>
      </c>
      <c r="E227" t="n">
        <v>38.09</v>
      </c>
      <c r="F227" t="n">
        <v>35.02</v>
      </c>
      <c r="G227" t="n">
        <v>91.36</v>
      </c>
      <c r="H227" t="n">
        <v>1.4</v>
      </c>
      <c r="I227" t="n">
        <v>23</v>
      </c>
      <c r="J227" t="n">
        <v>177.97</v>
      </c>
      <c r="K227" t="n">
        <v>50.28</v>
      </c>
      <c r="L227" t="n">
        <v>14</v>
      </c>
      <c r="M227" t="n">
        <v>21</v>
      </c>
      <c r="N227" t="n">
        <v>33.69</v>
      </c>
      <c r="O227" t="n">
        <v>22184.13</v>
      </c>
      <c r="P227" t="n">
        <v>412.21</v>
      </c>
      <c r="Q227" t="n">
        <v>444.55</v>
      </c>
      <c r="R227" t="n">
        <v>81.3</v>
      </c>
      <c r="S227" t="n">
        <v>48.21</v>
      </c>
      <c r="T227" t="n">
        <v>10539.84</v>
      </c>
      <c r="U227" t="n">
        <v>0.59</v>
      </c>
      <c r="V227" t="n">
        <v>0.78</v>
      </c>
      <c r="W227" t="n">
        <v>0.2</v>
      </c>
      <c r="X227" t="n">
        <v>0.63</v>
      </c>
      <c r="Y227" t="n">
        <v>0.5</v>
      </c>
      <c r="Z227" t="n">
        <v>10</v>
      </c>
    </row>
    <row r="228">
      <c r="A228" t="n">
        <v>14</v>
      </c>
      <c r="B228" t="n">
        <v>80</v>
      </c>
      <c r="C228" t="inlineStr">
        <is>
          <t xml:space="preserve">CONCLUIDO	</t>
        </is>
      </c>
      <c r="D228" t="n">
        <v>2.6344</v>
      </c>
      <c r="E228" t="n">
        <v>37.96</v>
      </c>
      <c r="F228" t="n">
        <v>34.96</v>
      </c>
      <c r="G228" t="n">
        <v>99.88</v>
      </c>
      <c r="H228" t="n">
        <v>1.48</v>
      </c>
      <c r="I228" t="n">
        <v>21</v>
      </c>
      <c r="J228" t="n">
        <v>179.46</v>
      </c>
      <c r="K228" t="n">
        <v>50.28</v>
      </c>
      <c r="L228" t="n">
        <v>15</v>
      </c>
      <c r="M228" t="n">
        <v>19</v>
      </c>
      <c r="N228" t="n">
        <v>34.18</v>
      </c>
      <c r="O228" t="n">
        <v>22367.38</v>
      </c>
      <c r="P228" t="n">
        <v>410.13</v>
      </c>
      <c r="Q228" t="n">
        <v>444.55</v>
      </c>
      <c r="R228" t="n">
        <v>79.25</v>
      </c>
      <c r="S228" t="n">
        <v>48.21</v>
      </c>
      <c r="T228" t="n">
        <v>9522.68</v>
      </c>
      <c r="U228" t="n">
        <v>0.61</v>
      </c>
      <c r="V228" t="n">
        <v>0.78</v>
      </c>
      <c r="W228" t="n">
        <v>0.2</v>
      </c>
      <c r="X228" t="n">
        <v>0.57</v>
      </c>
      <c r="Y228" t="n">
        <v>0.5</v>
      </c>
      <c r="Z228" t="n">
        <v>10</v>
      </c>
    </row>
    <row r="229">
      <c r="A229" t="n">
        <v>15</v>
      </c>
      <c r="B229" t="n">
        <v>80</v>
      </c>
      <c r="C229" t="inlineStr">
        <is>
          <t xml:space="preserve">CONCLUIDO	</t>
        </is>
      </c>
      <c r="D229" t="n">
        <v>2.6387</v>
      </c>
      <c r="E229" t="n">
        <v>37.9</v>
      </c>
      <c r="F229" t="n">
        <v>34.93</v>
      </c>
      <c r="G229" t="n">
        <v>104.79</v>
      </c>
      <c r="H229" t="n">
        <v>1.57</v>
      </c>
      <c r="I229" t="n">
        <v>20</v>
      </c>
      <c r="J229" t="n">
        <v>180.95</v>
      </c>
      <c r="K229" t="n">
        <v>50.28</v>
      </c>
      <c r="L229" t="n">
        <v>16</v>
      </c>
      <c r="M229" t="n">
        <v>18</v>
      </c>
      <c r="N229" t="n">
        <v>34.67</v>
      </c>
      <c r="O229" t="n">
        <v>22551.28</v>
      </c>
      <c r="P229" t="n">
        <v>409.55</v>
      </c>
      <c r="Q229" t="n">
        <v>444.55</v>
      </c>
      <c r="R229" t="n">
        <v>78.2</v>
      </c>
      <c r="S229" t="n">
        <v>48.21</v>
      </c>
      <c r="T229" t="n">
        <v>9007.040000000001</v>
      </c>
      <c r="U229" t="n">
        <v>0.62</v>
      </c>
      <c r="V229" t="n">
        <v>0.78</v>
      </c>
      <c r="W229" t="n">
        <v>0.2</v>
      </c>
      <c r="X229" t="n">
        <v>0.54</v>
      </c>
      <c r="Y229" t="n">
        <v>0.5</v>
      </c>
      <c r="Z229" t="n">
        <v>10</v>
      </c>
    </row>
    <row r="230">
      <c r="A230" t="n">
        <v>16</v>
      </c>
      <c r="B230" t="n">
        <v>80</v>
      </c>
      <c r="C230" t="inlineStr">
        <is>
          <t xml:space="preserve">CONCLUIDO	</t>
        </is>
      </c>
      <c r="D230" t="n">
        <v>2.6453</v>
      </c>
      <c r="E230" t="n">
        <v>37.8</v>
      </c>
      <c r="F230" t="n">
        <v>34.87</v>
      </c>
      <c r="G230" t="n">
        <v>110.1</v>
      </c>
      <c r="H230" t="n">
        <v>1.65</v>
      </c>
      <c r="I230" t="n">
        <v>19</v>
      </c>
      <c r="J230" t="n">
        <v>182.45</v>
      </c>
      <c r="K230" t="n">
        <v>50.28</v>
      </c>
      <c r="L230" t="n">
        <v>17</v>
      </c>
      <c r="M230" t="n">
        <v>17</v>
      </c>
      <c r="N230" t="n">
        <v>35.17</v>
      </c>
      <c r="O230" t="n">
        <v>22735.98</v>
      </c>
      <c r="P230" t="n">
        <v>407.04</v>
      </c>
      <c r="Q230" t="n">
        <v>444.55</v>
      </c>
      <c r="R230" t="n">
        <v>75.97</v>
      </c>
      <c r="S230" t="n">
        <v>48.21</v>
      </c>
      <c r="T230" t="n">
        <v>7896.52</v>
      </c>
      <c r="U230" t="n">
        <v>0.63</v>
      </c>
      <c r="V230" t="n">
        <v>0.78</v>
      </c>
      <c r="W230" t="n">
        <v>0.2</v>
      </c>
      <c r="X230" t="n">
        <v>0.48</v>
      </c>
      <c r="Y230" t="n">
        <v>0.5</v>
      </c>
      <c r="Z230" t="n">
        <v>10</v>
      </c>
    </row>
    <row r="231">
      <c r="A231" t="n">
        <v>17</v>
      </c>
      <c r="B231" t="n">
        <v>80</v>
      </c>
      <c r="C231" t="inlineStr">
        <is>
          <t xml:space="preserve">CONCLUIDO	</t>
        </is>
      </c>
      <c r="D231" t="n">
        <v>2.6455</v>
      </c>
      <c r="E231" t="n">
        <v>37.8</v>
      </c>
      <c r="F231" t="n">
        <v>34.9</v>
      </c>
      <c r="G231" t="n">
        <v>116.32</v>
      </c>
      <c r="H231" t="n">
        <v>1.74</v>
      </c>
      <c r="I231" t="n">
        <v>18</v>
      </c>
      <c r="J231" t="n">
        <v>183.95</v>
      </c>
      <c r="K231" t="n">
        <v>50.28</v>
      </c>
      <c r="L231" t="n">
        <v>18</v>
      </c>
      <c r="M231" t="n">
        <v>16</v>
      </c>
      <c r="N231" t="n">
        <v>35.67</v>
      </c>
      <c r="O231" t="n">
        <v>22921.24</v>
      </c>
      <c r="P231" t="n">
        <v>406.44</v>
      </c>
      <c r="Q231" t="n">
        <v>444.55</v>
      </c>
      <c r="R231" t="n">
        <v>77.28</v>
      </c>
      <c r="S231" t="n">
        <v>48.21</v>
      </c>
      <c r="T231" t="n">
        <v>8552.549999999999</v>
      </c>
      <c r="U231" t="n">
        <v>0.62</v>
      </c>
      <c r="V231" t="n">
        <v>0.78</v>
      </c>
      <c r="W231" t="n">
        <v>0.19</v>
      </c>
      <c r="X231" t="n">
        <v>0.51</v>
      </c>
      <c r="Y231" t="n">
        <v>0.5</v>
      </c>
      <c r="Z231" t="n">
        <v>10</v>
      </c>
    </row>
    <row r="232">
      <c r="A232" t="n">
        <v>18</v>
      </c>
      <c r="B232" t="n">
        <v>80</v>
      </c>
      <c r="C232" t="inlineStr">
        <is>
          <t xml:space="preserve">CONCLUIDO	</t>
        </is>
      </c>
      <c r="D232" t="n">
        <v>2.6512</v>
      </c>
      <c r="E232" t="n">
        <v>37.72</v>
      </c>
      <c r="F232" t="n">
        <v>34.85</v>
      </c>
      <c r="G232" t="n">
        <v>122.99</v>
      </c>
      <c r="H232" t="n">
        <v>1.82</v>
      </c>
      <c r="I232" t="n">
        <v>17</v>
      </c>
      <c r="J232" t="n">
        <v>185.46</v>
      </c>
      <c r="K232" t="n">
        <v>50.28</v>
      </c>
      <c r="L232" t="n">
        <v>19</v>
      </c>
      <c r="M232" t="n">
        <v>15</v>
      </c>
      <c r="N232" t="n">
        <v>36.18</v>
      </c>
      <c r="O232" t="n">
        <v>23107.19</v>
      </c>
      <c r="P232" t="n">
        <v>405.02</v>
      </c>
      <c r="Q232" t="n">
        <v>444.56</v>
      </c>
      <c r="R232" t="n">
        <v>75.64</v>
      </c>
      <c r="S232" t="n">
        <v>48.21</v>
      </c>
      <c r="T232" t="n">
        <v>7741.93</v>
      </c>
      <c r="U232" t="n">
        <v>0.64</v>
      </c>
      <c r="V232" t="n">
        <v>0.78</v>
      </c>
      <c r="W232" t="n">
        <v>0.19</v>
      </c>
      <c r="X232" t="n">
        <v>0.46</v>
      </c>
      <c r="Y232" t="n">
        <v>0.5</v>
      </c>
      <c r="Z232" t="n">
        <v>10</v>
      </c>
    </row>
    <row r="233">
      <c r="A233" t="n">
        <v>19</v>
      </c>
      <c r="B233" t="n">
        <v>80</v>
      </c>
      <c r="C233" t="inlineStr">
        <is>
          <t xml:space="preserve">CONCLUIDO	</t>
        </is>
      </c>
      <c r="D233" t="n">
        <v>2.6552</v>
      </c>
      <c r="E233" t="n">
        <v>37.66</v>
      </c>
      <c r="F233" t="n">
        <v>34.82</v>
      </c>
      <c r="G233" t="n">
        <v>130.58</v>
      </c>
      <c r="H233" t="n">
        <v>1.9</v>
      </c>
      <c r="I233" t="n">
        <v>16</v>
      </c>
      <c r="J233" t="n">
        <v>186.97</v>
      </c>
      <c r="K233" t="n">
        <v>50.28</v>
      </c>
      <c r="L233" t="n">
        <v>20</v>
      </c>
      <c r="M233" t="n">
        <v>14</v>
      </c>
      <c r="N233" t="n">
        <v>36.69</v>
      </c>
      <c r="O233" t="n">
        <v>23293.82</v>
      </c>
      <c r="P233" t="n">
        <v>404.13</v>
      </c>
      <c r="Q233" t="n">
        <v>444.55</v>
      </c>
      <c r="R233" t="n">
        <v>74.81</v>
      </c>
      <c r="S233" t="n">
        <v>48.21</v>
      </c>
      <c r="T233" t="n">
        <v>7328.23</v>
      </c>
      <c r="U233" t="n">
        <v>0.64</v>
      </c>
      <c r="V233" t="n">
        <v>0.78</v>
      </c>
      <c r="W233" t="n">
        <v>0.19</v>
      </c>
      <c r="X233" t="n">
        <v>0.44</v>
      </c>
      <c r="Y233" t="n">
        <v>0.5</v>
      </c>
      <c r="Z233" t="n">
        <v>10</v>
      </c>
    </row>
    <row r="234">
      <c r="A234" t="n">
        <v>20</v>
      </c>
      <c r="B234" t="n">
        <v>80</v>
      </c>
      <c r="C234" t="inlineStr">
        <is>
          <t xml:space="preserve">CONCLUIDO	</t>
        </is>
      </c>
      <c r="D234" t="n">
        <v>2.6601</v>
      </c>
      <c r="E234" t="n">
        <v>37.59</v>
      </c>
      <c r="F234" t="n">
        <v>34.78</v>
      </c>
      <c r="G234" t="n">
        <v>139.14</v>
      </c>
      <c r="H234" t="n">
        <v>1.98</v>
      </c>
      <c r="I234" t="n">
        <v>15</v>
      </c>
      <c r="J234" t="n">
        <v>188.49</v>
      </c>
      <c r="K234" t="n">
        <v>50.28</v>
      </c>
      <c r="L234" t="n">
        <v>21</v>
      </c>
      <c r="M234" t="n">
        <v>13</v>
      </c>
      <c r="N234" t="n">
        <v>37.21</v>
      </c>
      <c r="O234" t="n">
        <v>23481.16</v>
      </c>
      <c r="P234" t="n">
        <v>402.94</v>
      </c>
      <c r="Q234" t="n">
        <v>444.55</v>
      </c>
      <c r="R234" t="n">
        <v>73.55</v>
      </c>
      <c r="S234" t="n">
        <v>48.21</v>
      </c>
      <c r="T234" t="n">
        <v>6704.94</v>
      </c>
      <c r="U234" t="n">
        <v>0.66</v>
      </c>
      <c r="V234" t="n">
        <v>0.78</v>
      </c>
      <c r="W234" t="n">
        <v>0.19</v>
      </c>
      <c r="X234" t="n">
        <v>0.4</v>
      </c>
      <c r="Y234" t="n">
        <v>0.5</v>
      </c>
      <c r="Z234" t="n">
        <v>10</v>
      </c>
    </row>
    <row r="235">
      <c r="A235" t="n">
        <v>21</v>
      </c>
      <c r="B235" t="n">
        <v>80</v>
      </c>
      <c r="C235" t="inlineStr">
        <is>
          <t xml:space="preserve">CONCLUIDO	</t>
        </is>
      </c>
      <c r="D235" t="n">
        <v>2.6603</v>
      </c>
      <c r="E235" t="n">
        <v>37.59</v>
      </c>
      <c r="F235" t="n">
        <v>34.78</v>
      </c>
      <c r="G235" t="n">
        <v>139.13</v>
      </c>
      <c r="H235" t="n">
        <v>2.05</v>
      </c>
      <c r="I235" t="n">
        <v>15</v>
      </c>
      <c r="J235" t="n">
        <v>190.01</v>
      </c>
      <c r="K235" t="n">
        <v>50.28</v>
      </c>
      <c r="L235" t="n">
        <v>22</v>
      </c>
      <c r="M235" t="n">
        <v>13</v>
      </c>
      <c r="N235" t="n">
        <v>37.74</v>
      </c>
      <c r="O235" t="n">
        <v>23669.2</v>
      </c>
      <c r="P235" t="n">
        <v>401.23</v>
      </c>
      <c r="Q235" t="n">
        <v>444.55</v>
      </c>
      <c r="R235" t="n">
        <v>73.45</v>
      </c>
      <c r="S235" t="n">
        <v>48.21</v>
      </c>
      <c r="T235" t="n">
        <v>6656.25</v>
      </c>
      <c r="U235" t="n">
        <v>0.66</v>
      </c>
      <c r="V235" t="n">
        <v>0.78</v>
      </c>
      <c r="W235" t="n">
        <v>0.19</v>
      </c>
      <c r="X235" t="n">
        <v>0.39</v>
      </c>
      <c r="Y235" t="n">
        <v>0.5</v>
      </c>
      <c r="Z235" t="n">
        <v>10</v>
      </c>
    </row>
    <row r="236">
      <c r="A236" t="n">
        <v>22</v>
      </c>
      <c r="B236" t="n">
        <v>80</v>
      </c>
      <c r="C236" t="inlineStr">
        <is>
          <t xml:space="preserve">CONCLUIDO	</t>
        </is>
      </c>
      <c r="D236" t="n">
        <v>2.6659</v>
      </c>
      <c r="E236" t="n">
        <v>37.51</v>
      </c>
      <c r="F236" t="n">
        <v>34.74</v>
      </c>
      <c r="G236" t="n">
        <v>148.87</v>
      </c>
      <c r="H236" t="n">
        <v>2.13</v>
      </c>
      <c r="I236" t="n">
        <v>14</v>
      </c>
      <c r="J236" t="n">
        <v>191.55</v>
      </c>
      <c r="K236" t="n">
        <v>50.28</v>
      </c>
      <c r="L236" t="n">
        <v>23</v>
      </c>
      <c r="M236" t="n">
        <v>12</v>
      </c>
      <c r="N236" t="n">
        <v>38.27</v>
      </c>
      <c r="O236" t="n">
        <v>23857.96</v>
      </c>
      <c r="P236" t="n">
        <v>400.89</v>
      </c>
      <c r="Q236" t="n">
        <v>444.55</v>
      </c>
      <c r="R236" t="n">
        <v>72.19</v>
      </c>
      <c r="S236" t="n">
        <v>48.21</v>
      </c>
      <c r="T236" t="n">
        <v>6030.78</v>
      </c>
      <c r="U236" t="n">
        <v>0.67</v>
      </c>
      <c r="V236" t="n">
        <v>0.78</v>
      </c>
      <c r="W236" t="n">
        <v>0.18</v>
      </c>
      <c r="X236" t="n">
        <v>0.35</v>
      </c>
      <c r="Y236" t="n">
        <v>0.5</v>
      </c>
      <c r="Z236" t="n">
        <v>10</v>
      </c>
    </row>
    <row r="237">
      <c r="A237" t="n">
        <v>23</v>
      </c>
      <c r="B237" t="n">
        <v>80</v>
      </c>
      <c r="C237" t="inlineStr">
        <is>
          <t xml:space="preserve">CONCLUIDO	</t>
        </is>
      </c>
      <c r="D237" t="n">
        <v>2.6684</v>
      </c>
      <c r="E237" t="n">
        <v>37.48</v>
      </c>
      <c r="F237" t="n">
        <v>34.73</v>
      </c>
      <c r="G237" t="n">
        <v>160.3</v>
      </c>
      <c r="H237" t="n">
        <v>2.21</v>
      </c>
      <c r="I237" t="n">
        <v>13</v>
      </c>
      <c r="J237" t="n">
        <v>193.08</v>
      </c>
      <c r="K237" t="n">
        <v>50.28</v>
      </c>
      <c r="L237" t="n">
        <v>24</v>
      </c>
      <c r="M237" t="n">
        <v>11</v>
      </c>
      <c r="N237" t="n">
        <v>38.8</v>
      </c>
      <c r="O237" t="n">
        <v>24047.45</v>
      </c>
      <c r="P237" t="n">
        <v>398.29</v>
      </c>
      <c r="Q237" t="n">
        <v>444.55</v>
      </c>
      <c r="R237" t="n">
        <v>71.91</v>
      </c>
      <c r="S237" t="n">
        <v>48.21</v>
      </c>
      <c r="T237" t="n">
        <v>5895.03</v>
      </c>
      <c r="U237" t="n">
        <v>0.67</v>
      </c>
      <c r="V237" t="n">
        <v>0.78</v>
      </c>
      <c r="W237" t="n">
        <v>0.18</v>
      </c>
      <c r="X237" t="n">
        <v>0.34</v>
      </c>
      <c r="Y237" t="n">
        <v>0.5</v>
      </c>
      <c r="Z237" t="n">
        <v>10</v>
      </c>
    </row>
    <row r="238">
      <c r="A238" t="n">
        <v>24</v>
      </c>
      <c r="B238" t="n">
        <v>80</v>
      </c>
      <c r="C238" t="inlineStr">
        <is>
          <t xml:space="preserve">CONCLUIDO	</t>
        </is>
      </c>
      <c r="D238" t="n">
        <v>2.6673</v>
      </c>
      <c r="E238" t="n">
        <v>37.49</v>
      </c>
      <c r="F238" t="n">
        <v>34.75</v>
      </c>
      <c r="G238" t="n">
        <v>160.38</v>
      </c>
      <c r="H238" t="n">
        <v>2.28</v>
      </c>
      <c r="I238" t="n">
        <v>13</v>
      </c>
      <c r="J238" t="n">
        <v>194.62</v>
      </c>
      <c r="K238" t="n">
        <v>50.28</v>
      </c>
      <c r="L238" t="n">
        <v>25</v>
      </c>
      <c r="M238" t="n">
        <v>11</v>
      </c>
      <c r="N238" t="n">
        <v>39.34</v>
      </c>
      <c r="O238" t="n">
        <v>24237.67</v>
      </c>
      <c r="P238" t="n">
        <v>398.64</v>
      </c>
      <c r="Q238" t="n">
        <v>444.55</v>
      </c>
      <c r="R238" t="n">
        <v>72.43000000000001</v>
      </c>
      <c r="S238" t="n">
        <v>48.21</v>
      </c>
      <c r="T238" t="n">
        <v>6155.65</v>
      </c>
      <c r="U238" t="n">
        <v>0.67</v>
      </c>
      <c r="V238" t="n">
        <v>0.78</v>
      </c>
      <c r="W238" t="n">
        <v>0.18</v>
      </c>
      <c r="X238" t="n">
        <v>0.36</v>
      </c>
      <c r="Y238" t="n">
        <v>0.5</v>
      </c>
      <c r="Z238" t="n">
        <v>10</v>
      </c>
    </row>
    <row r="239">
      <c r="A239" t="n">
        <v>25</v>
      </c>
      <c r="B239" t="n">
        <v>80</v>
      </c>
      <c r="C239" t="inlineStr">
        <is>
          <t xml:space="preserve">CONCLUIDO	</t>
        </is>
      </c>
      <c r="D239" t="n">
        <v>2.6729</v>
      </c>
      <c r="E239" t="n">
        <v>37.41</v>
      </c>
      <c r="F239" t="n">
        <v>34.7</v>
      </c>
      <c r="G239" t="n">
        <v>173.5</v>
      </c>
      <c r="H239" t="n">
        <v>2.35</v>
      </c>
      <c r="I239" t="n">
        <v>12</v>
      </c>
      <c r="J239" t="n">
        <v>196.17</v>
      </c>
      <c r="K239" t="n">
        <v>50.28</v>
      </c>
      <c r="L239" t="n">
        <v>26</v>
      </c>
      <c r="M239" t="n">
        <v>10</v>
      </c>
      <c r="N239" t="n">
        <v>39.89</v>
      </c>
      <c r="O239" t="n">
        <v>24428.62</v>
      </c>
      <c r="P239" t="n">
        <v>395.25</v>
      </c>
      <c r="Q239" t="n">
        <v>444.55</v>
      </c>
      <c r="R239" t="n">
        <v>70.84</v>
      </c>
      <c r="S239" t="n">
        <v>48.21</v>
      </c>
      <c r="T239" t="n">
        <v>5365</v>
      </c>
      <c r="U239" t="n">
        <v>0.68</v>
      </c>
      <c r="V239" t="n">
        <v>0.79</v>
      </c>
      <c r="W239" t="n">
        <v>0.18</v>
      </c>
      <c r="X239" t="n">
        <v>0.31</v>
      </c>
      <c r="Y239" t="n">
        <v>0.5</v>
      </c>
      <c r="Z239" t="n">
        <v>10</v>
      </c>
    </row>
    <row r="240">
      <c r="A240" t="n">
        <v>26</v>
      </c>
      <c r="B240" t="n">
        <v>80</v>
      </c>
      <c r="C240" t="inlineStr">
        <is>
          <t xml:space="preserve">CONCLUIDO	</t>
        </is>
      </c>
      <c r="D240" t="n">
        <v>2.6728</v>
      </c>
      <c r="E240" t="n">
        <v>37.41</v>
      </c>
      <c r="F240" t="n">
        <v>34.7</v>
      </c>
      <c r="G240" t="n">
        <v>173.51</v>
      </c>
      <c r="H240" t="n">
        <v>2.42</v>
      </c>
      <c r="I240" t="n">
        <v>12</v>
      </c>
      <c r="J240" t="n">
        <v>197.73</v>
      </c>
      <c r="K240" t="n">
        <v>50.28</v>
      </c>
      <c r="L240" t="n">
        <v>27</v>
      </c>
      <c r="M240" t="n">
        <v>10</v>
      </c>
      <c r="N240" t="n">
        <v>40.45</v>
      </c>
      <c r="O240" t="n">
        <v>24620.33</v>
      </c>
      <c r="P240" t="n">
        <v>396.82</v>
      </c>
      <c r="Q240" t="n">
        <v>444.55</v>
      </c>
      <c r="R240" t="n">
        <v>70.84999999999999</v>
      </c>
      <c r="S240" t="n">
        <v>48.21</v>
      </c>
      <c r="T240" t="n">
        <v>5370.34</v>
      </c>
      <c r="U240" t="n">
        <v>0.68</v>
      </c>
      <c r="V240" t="n">
        <v>0.79</v>
      </c>
      <c r="W240" t="n">
        <v>0.18</v>
      </c>
      <c r="X240" t="n">
        <v>0.32</v>
      </c>
      <c r="Y240" t="n">
        <v>0.5</v>
      </c>
      <c r="Z240" t="n">
        <v>10</v>
      </c>
    </row>
    <row r="241">
      <c r="A241" t="n">
        <v>27</v>
      </c>
      <c r="B241" t="n">
        <v>80</v>
      </c>
      <c r="C241" t="inlineStr">
        <is>
          <t xml:space="preserve">CONCLUIDO	</t>
        </is>
      </c>
      <c r="D241" t="n">
        <v>2.6782</v>
      </c>
      <c r="E241" t="n">
        <v>37.34</v>
      </c>
      <c r="F241" t="n">
        <v>34.63</v>
      </c>
      <c r="G241" t="n">
        <v>173.14</v>
      </c>
      <c r="H241" t="n">
        <v>2.49</v>
      </c>
      <c r="I241" t="n">
        <v>12</v>
      </c>
      <c r="J241" t="n">
        <v>199.29</v>
      </c>
      <c r="K241" t="n">
        <v>50.28</v>
      </c>
      <c r="L241" t="n">
        <v>28</v>
      </c>
      <c r="M241" t="n">
        <v>10</v>
      </c>
      <c r="N241" t="n">
        <v>41.01</v>
      </c>
      <c r="O241" t="n">
        <v>24812.8</v>
      </c>
      <c r="P241" t="n">
        <v>392.28</v>
      </c>
      <c r="Q241" t="n">
        <v>444.55</v>
      </c>
      <c r="R241" t="n">
        <v>68.28</v>
      </c>
      <c r="S241" t="n">
        <v>48.21</v>
      </c>
      <c r="T241" t="n">
        <v>4085.51</v>
      </c>
      <c r="U241" t="n">
        <v>0.71</v>
      </c>
      <c r="V241" t="n">
        <v>0.79</v>
      </c>
      <c r="W241" t="n">
        <v>0.18</v>
      </c>
      <c r="X241" t="n">
        <v>0.24</v>
      </c>
      <c r="Y241" t="n">
        <v>0.5</v>
      </c>
      <c r="Z241" t="n">
        <v>10</v>
      </c>
    </row>
    <row r="242">
      <c r="A242" t="n">
        <v>28</v>
      </c>
      <c r="B242" t="n">
        <v>80</v>
      </c>
      <c r="C242" t="inlineStr">
        <is>
          <t xml:space="preserve">CONCLUIDO	</t>
        </is>
      </c>
      <c r="D242" t="n">
        <v>2.6772</v>
      </c>
      <c r="E242" t="n">
        <v>37.35</v>
      </c>
      <c r="F242" t="n">
        <v>34.67</v>
      </c>
      <c r="G242" t="n">
        <v>189.13</v>
      </c>
      <c r="H242" t="n">
        <v>2.56</v>
      </c>
      <c r="I242" t="n">
        <v>11</v>
      </c>
      <c r="J242" t="n">
        <v>200.85</v>
      </c>
      <c r="K242" t="n">
        <v>50.28</v>
      </c>
      <c r="L242" t="n">
        <v>29</v>
      </c>
      <c r="M242" t="n">
        <v>9</v>
      </c>
      <c r="N242" t="n">
        <v>41.57</v>
      </c>
      <c r="O242" t="n">
        <v>25006.03</v>
      </c>
      <c r="P242" t="n">
        <v>392.66</v>
      </c>
      <c r="Q242" t="n">
        <v>444.55</v>
      </c>
      <c r="R242" t="n">
        <v>70.01000000000001</v>
      </c>
      <c r="S242" t="n">
        <v>48.21</v>
      </c>
      <c r="T242" t="n">
        <v>4955.95</v>
      </c>
      <c r="U242" t="n">
        <v>0.6899999999999999</v>
      </c>
      <c r="V242" t="n">
        <v>0.79</v>
      </c>
      <c r="W242" t="n">
        <v>0.18</v>
      </c>
      <c r="X242" t="n">
        <v>0.29</v>
      </c>
      <c r="Y242" t="n">
        <v>0.5</v>
      </c>
      <c r="Z242" t="n">
        <v>10</v>
      </c>
    </row>
    <row r="243">
      <c r="A243" t="n">
        <v>29</v>
      </c>
      <c r="B243" t="n">
        <v>80</v>
      </c>
      <c r="C243" t="inlineStr">
        <is>
          <t xml:space="preserve">CONCLUIDO	</t>
        </is>
      </c>
      <c r="D243" t="n">
        <v>2.6769</v>
      </c>
      <c r="E243" t="n">
        <v>37.36</v>
      </c>
      <c r="F243" t="n">
        <v>34.68</v>
      </c>
      <c r="G243" t="n">
        <v>189.15</v>
      </c>
      <c r="H243" t="n">
        <v>2.63</v>
      </c>
      <c r="I243" t="n">
        <v>11</v>
      </c>
      <c r="J243" t="n">
        <v>202.43</v>
      </c>
      <c r="K243" t="n">
        <v>50.28</v>
      </c>
      <c r="L243" t="n">
        <v>30</v>
      </c>
      <c r="M243" t="n">
        <v>9</v>
      </c>
      <c r="N243" t="n">
        <v>42.15</v>
      </c>
      <c r="O243" t="n">
        <v>25200.04</v>
      </c>
      <c r="P243" t="n">
        <v>393.25</v>
      </c>
      <c r="Q243" t="n">
        <v>444.55</v>
      </c>
      <c r="R243" t="n">
        <v>70.14</v>
      </c>
      <c r="S243" t="n">
        <v>48.21</v>
      </c>
      <c r="T243" t="n">
        <v>5017.7</v>
      </c>
      <c r="U243" t="n">
        <v>0.6899999999999999</v>
      </c>
      <c r="V243" t="n">
        <v>0.79</v>
      </c>
      <c r="W243" t="n">
        <v>0.18</v>
      </c>
      <c r="X243" t="n">
        <v>0.29</v>
      </c>
      <c r="Y243" t="n">
        <v>0.5</v>
      </c>
      <c r="Z243" t="n">
        <v>10</v>
      </c>
    </row>
    <row r="244">
      <c r="A244" t="n">
        <v>30</v>
      </c>
      <c r="B244" t="n">
        <v>80</v>
      </c>
      <c r="C244" t="inlineStr">
        <is>
          <t xml:space="preserve">CONCLUIDO	</t>
        </is>
      </c>
      <c r="D244" t="n">
        <v>2.6765</v>
      </c>
      <c r="E244" t="n">
        <v>37.36</v>
      </c>
      <c r="F244" t="n">
        <v>34.68</v>
      </c>
      <c r="G244" t="n">
        <v>189.18</v>
      </c>
      <c r="H244" t="n">
        <v>2.7</v>
      </c>
      <c r="I244" t="n">
        <v>11</v>
      </c>
      <c r="J244" t="n">
        <v>204.01</v>
      </c>
      <c r="K244" t="n">
        <v>50.28</v>
      </c>
      <c r="L244" t="n">
        <v>31</v>
      </c>
      <c r="M244" t="n">
        <v>9</v>
      </c>
      <c r="N244" t="n">
        <v>42.73</v>
      </c>
      <c r="O244" t="n">
        <v>25394.96</v>
      </c>
      <c r="P244" t="n">
        <v>391.01</v>
      </c>
      <c r="Q244" t="n">
        <v>444.55</v>
      </c>
      <c r="R244" t="n">
        <v>70.29000000000001</v>
      </c>
      <c r="S244" t="n">
        <v>48.21</v>
      </c>
      <c r="T244" t="n">
        <v>5097.35</v>
      </c>
      <c r="U244" t="n">
        <v>0.6899999999999999</v>
      </c>
      <c r="V244" t="n">
        <v>0.79</v>
      </c>
      <c r="W244" t="n">
        <v>0.18</v>
      </c>
      <c r="X244" t="n">
        <v>0.3</v>
      </c>
      <c r="Y244" t="n">
        <v>0.5</v>
      </c>
      <c r="Z244" t="n">
        <v>10</v>
      </c>
    </row>
    <row r="245">
      <c r="A245" t="n">
        <v>31</v>
      </c>
      <c r="B245" t="n">
        <v>80</v>
      </c>
      <c r="C245" t="inlineStr">
        <is>
          <t xml:space="preserve">CONCLUIDO	</t>
        </is>
      </c>
      <c r="D245" t="n">
        <v>2.6822</v>
      </c>
      <c r="E245" t="n">
        <v>37.28</v>
      </c>
      <c r="F245" t="n">
        <v>34.64</v>
      </c>
      <c r="G245" t="n">
        <v>207.82</v>
      </c>
      <c r="H245" t="n">
        <v>2.76</v>
      </c>
      <c r="I245" t="n">
        <v>10</v>
      </c>
      <c r="J245" t="n">
        <v>205.59</v>
      </c>
      <c r="K245" t="n">
        <v>50.28</v>
      </c>
      <c r="L245" t="n">
        <v>32</v>
      </c>
      <c r="M245" t="n">
        <v>8</v>
      </c>
      <c r="N245" t="n">
        <v>43.31</v>
      </c>
      <c r="O245" t="n">
        <v>25590.57</v>
      </c>
      <c r="P245" t="n">
        <v>392.04</v>
      </c>
      <c r="Q245" t="n">
        <v>444.55</v>
      </c>
      <c r="R245" t="n">
        <v>68.7</v>
      </c>
      <c r="S245" t="n">
        <v>48.21</v>
      </c>
      <c r="T245" t="n">
        <v>4307.27</v>
      </c>
      <c r="U245" t="n">
        <v>0.7</v>
      </c>
      <c r="V245" t="n">
        <v>0.79</v>
      </c>
      <c r="W245" t="n">
        <v>0.18</v>
      </c>
      <c r="X245" t="n">
        <v>0.25</v>
      </c>
      <c r="Y245" t="n">
        <v>0.5</v>
      </c>
      <c r="Z245" t="n">
        <v>10</v>
      </c>
    </row>
    <row r="246">
      <c r="A246" t="n">
        <v>32</v>
      </c>
      <c r="B246" t="n">
        <v>80</v>
      </c>
      <c r="C246" t="inlineStr">
        <is>
          <t xml:space="preserve">CONCLUIDO	</t>
        </is>
      </c>
      <c r="D246" t="n">
        <v>2.6862</v>
      </c>
      <c r="E246" t="n">
        <v>37.23</v>
      </c>
      <c r="F246" t="n">
        <v>34.58</v>
      </c>
      <c r="G246" t="n">
        <v>207.48</v>
      </c>
      <c r="H246" t="n">
        <v>2.83</v>
      </c>
      <c r="I246" t="n">
        <v>10</v>
      </c>
      <c r="J246" t="n">
        <v>207.19</v>
      </c>
      <c r="K246" t="n">
        <v>50.28</v>
      </c>
      <c r="L246" t="n">
        <v>33</v>
      </c>
      <c r="M246" t="n">
        <v>8</v>
      </c>
      <c r="N246" t="n">
        <v>43.91</v>
      </c>
      <c r="O246" t="n">
        <v>25786.97</v>
      </c>
      <c r="P246" t="n">
        <v>389.46</v>
      </c>
      <c r="Q246" t="n">
        <v>444.55</v>
      </c>
      <c r="R246" t="n">
        <v>66.70999999999999</v>
      </c>
      <c r="S246" t="n">
        <v>48.21</v>
      </c>
      <c r="T246" t="n">
        <v>3311.66</v>
      </c>
      <c r="U246" t="n">
        <v>0.72</v>
      </c>
      <c r="V246" t="n">
        <v>0.79</v>
      </c>
      <c r="W246" t="n">
        <v>0.18</v>
      </c>
      <c r="X246" t="n">
        <v>0.19</v>
      </c>
      <c r="Y246" t="n">
        <v>0.5</v>
      </c>
      <c r="Z246" t="n">
        <v>10</v>
      </c>
    </row>
    <row r="247">
      <c r="A247" t="n">
        <v>33</v>
      </c>
      <c r="B247" t="n">
        <v>80</v>
      </c>
      <c r="C247" t="inlineStr">
        <is>
          <t xml:space="preserve">CONCLUIDO	</t>
        </is>
      </c>
      <c r="D247" t="n">
        <v>2.6811</v>
      </c>
      <c r="E247" t="n">
        <v>37.3</v>
      </c>
      <c r="F247" t="n">
        <v>34.65</v>
      </c>
      <c r="G247" t="n">
        <v>207.91</v>
      </c>
      <c r="H247" t="n">
        <v>2.89</v>
      </c>
      <c r="I247" t="n">
        <v>10</v>
      </c>
      <c r="J247" t="n">
        <v>208.78</v>
      </c>
      <c r="K247" t="n">
        <v>50.28</v>
      </c>
      <c r="L247" t="n">
        <v>34</v>
      </c>
      <c r="M247" t="n">
        <v>8</v>
      </c>
      <c r="N247" t="n">
        <v>44.5</v>
      </c>
      <c r="O247" t="n">
        <v>25984.2</v>
      </c>
      <c r="P247" t="n">
        <v>387.2</v>
      </c>
      <c r="Q247" t="n">
        <v>444.55</v>
      </c>
      <c r="R247" t="n">
        <v>69.34</v>
      </c>
      <c r="S247" t="n">
        <v>48.21</v>
      </c>
      <c r="T247" t="n">
        <v>4625.61</v>
      </c>
      <c r="U247" t="n">
        <v>0.7</v>
      </c>
      <c r="V247" t="n">
        <v>0.79</v>
      </c>
      <c r="W247" t="n">
        <v>0.18</v>
      </c>
      <c r="X247" t="n">
        <v>0.26</v>
      </c>
      <c r="Y247" t="n">
        <v>0.5</v>
      </c>
      <c r="Z247" t="n">
        <v>10</v>
      </c>
    </row>
    <row r="248">
      <c r="A248" t="n">
        <v>34</v>
      </c>
      <c r="B248" t="n">
        <v>80</v>
      </c>
      <c r="C248" t="inlineStr">
        <is>
          <t xml:space="preserve">CONCLUIDO	</t>
        </is>
      </c>
      <c r="D248" t="n">
        <v>2.6865</v>
      </c>
      <c r="E248" t="n">
        <v>37.22</v>
      </c>
      <c r="F248" t="n">
        <v>34.61</v>
      </c>
      <c r="G248" t="n">
        <v>230.73</v>
      </c>
      <c r="H248" t="n">
        <v>2.96</v>
      </c>
      <c r="I248" t="n">
        <v>9</v>
      </c>
      <c r="J248" t="n">
        <v>210.39</v>
      </c>
      <c r="K248" t="n">
        <v>50.28</v>
      </c>
      <c r="L248" t="n">
        <v>35</v>
      </c>
      <c r="M248" t="n">
        <v>7</v>
      </c>
      <c r="N248" t="n">
        <v>45.11</v>
      </c>
      <c r="O248" t="n">
        <v>26182.25</v>
      </c>
      <c r="P248" t="n">
        <v>385.5</v>
      </c>
      <c r="Q248" t="n">
        <v>444.55</v>
      </c>
      <c r="R248" t="n">
        <v>67.81</v>
      </c>
      <c r="S248" t="n">
        <v>48.21</v>
      </c>
      <c r="T248" t="n">
        <v>3866.53</v>
      </c>
      <c r="U248" t="n">
        <v>0.71</v>
      </c>
      <c r="V248" t="n">
        <v>0.79</v>
      </c>
      <c r="W248" t="n">
        <v>0.18</v>
      </c>
      <c r="X248" t="n">
        <v>0.22</v>
      </c>
      <c r="Y248" t="n">
        <v>0.5</v>
      </c>
      <c r="Z248" t="n">
        <v>10</v>
      </c>
    </row>
    <row r="249">
      <c r="A249" t="n">
        <v>35</v>
      </c>
      <c r="B249" t="n">
        <v>80</v>
      </c>
      <c r="C249" t="inlineStr">
        <is>
          <t xml:space="preserve">CONCLUIDO	</t>
        </is>
      </c>
      <c r="D249" t="n">
        <v>2.6871</v>
      </c>
      <c r="E249" t="n">
        <v>37.21</v>
      </c>
      <c r="F249" t="n">
        <v>34.6</v>
      </c>
      <c r="G249" t="n">
        <v>230.66</v>
      </c>
      <c r="H249" t="n">
        <v>3.02</v>
      </c>
      <c r="I249" t="n">
        <v>9</v>
      </c>
      <c r="J249" t="n">
        <v>212</v>
      </c>
      <c r="K249" t="n">
        <v>50.28</v>
      </c>
      <c r="L249" t="n">
        <v>36</v>
      </c>
      <c r="M249" t="n">
        <v>7</v>
      </c>
      <c r="N249" t="n">
        <v>45.72</v>
      </c>
      <c r="O249" t="n">
        <v>26381.14</v>
      </c>
      <c r="P249" t="n">
        <v>386.78</v>
      </c>
      <c r="Q249" t="n">
        <v>444.55</v>
      </c>
      <c r="R249" t="n">
        <v>67.52</v>
      </c>
      <c r="S249" t="n">
        <v>48.21</v>
      </c>
      <c r="T249" t="n">
        <v>3721.2</v>
      </c>
      <c r="U249" t="n">
        <v>0.71</v>
      </c>
      <c r="V249" t="n">
        <v>0.79</v>
      </c>
      <c r="W249" t="n">
        <v>0.18</v>
      </c>
      <c r="X249" t="n">
        <v>0.21</v>
      </c>
      <c r="Y249" t="n">
        <v>0.5</v>
      </c>
      <c r="Z249" t="n">
        <v>10</v>
      </c>
    </row>
    <row r="250">
      <c r="A250" t="n">
        <v>36</v>
      </c>
      <c r="B250" t="n">
        <v>80</v>
      </c>
      <c r="C250" t="inlineStr">
        <is>
          <t xml:space="preserve">CONCLUIDO	</t>
        </is>
      </c>
      <c r="D250" t="n">
        <v>2.6864</v>
      </c>
      <c r="E250" t="n">
        <v>37.22</v>
      </c>
      <c r="F250" t="n">
        <v>34.61</v>
      </c>
      <c r="G250" t="n">
        <v>230.73</v>
      </c>
      <c r="H250" t="n">
        <v>3.08</v>
      </c>
      <c r="I250" t="n">
        <v>9</v>
      </c>
      <c r="J250" t="n">
        <v>213.62</v>
      </c>
      <c r="K250" t="n">
        <v>50.28</v>
      </c>
      <c r="L250" t="n">
        <v>37</v>
      </c>
      <c r="M250" t="n">
        <v>7</v>
      </c>
      <c r="N250" t="n">
        <v>46.34</v>
      </c>
      <c r="O250" t="n">
        <v>26580.87</v>
      </c>
      <c r="P250" t="n">
        <v>387.61</v>
      </c>
      <c r="Q250" t="n">
        <v>444.55</v>
      </c>
      <c r="R250" t="n">
        <v>67.81999999999999</v>
      </c>
      <c r="S250" t="n">
        <v>48.21</v>
      </c>
      <c r="T250" t="n">
        <v>3868.99</v>
      </c>
      <c r="U250" t="n">
        <v>0.71</v>
      </c>
      <c r="V250" t="n">
        <v>0.79</v>
      </c>
      <c r="W250" t="n">
        <v>0.18</v>
      </c>
      <c r="X250" t="n">
        <v>0.22</v>
      </c>
      <c r="Y250" t="n">
        <v>0.5</v>
      </c>
      <c r="Z250" t="n">
        <v>10</v>
      </c>
    </row>
    <row r="251">
      <c r="A251" t="n">
        <v>37</v>
      </c>
      <c r="B251" t="n">
        <v>80</v>
      </c>
      <c r="C251" t="inlineStr">
        <is>
          <t xml:space="preserve">CONCLUIDO	</t>
        </is>
      </c>
      <c r="D251" t="n">
        <v>2.6884</v>
      </c>
      <c r="E251" t="n">
        <v>37.2</v>
      </c>
      <c r="F251" t="n">
        <v>34.58</v>
      </c>
      <c r="G251" t="n">
        <v>230.55</v>
      </c>
      <c r="H251" t="n">
        <v>3.14</v>
      </c>
      <c r="I251" t="n">
        <v>9</v>
      </c>
      <c r="J251" t="n">
        <v>215.25</v>
      </c>
      <c r="K251" t="n">
        <v>50.28</v>
      </c>
      <c r="L251" t="n">
        <v>38</v>
      </c>
      <c r="M251" t="n">
        <v>7</v>
      </c>
      <c r="N251" t="n">
        <v>46.97</v>
      </c>
      <c r="O251" t="n">
        <v>26781.46</v>
      </c>
      <c r="P251" t="n">
        <v>385.38</v>
      </c>
      <c r="Q251" t="n">
        <v>444.55</v>
      </c>
      <c r="R251" t="n">
        <v>66.84999999999999</v>
      </c>
      <c r="S251" t="n">
        <v>48.21</v>
      </c>
      <c r="T251" t="n">
        <v>3385.55</v>
      </c>
      <c r="U251" t="n">
        <v>0.72</v>
      </c>
      <c r="V251" t="n">
        <v>0.79</v>
      </c>
      <c r="W251" t="n">
        <v>0.18</v>
      </c>
      <c r="X251" t="n">
        <v>0.2</v>
      </c>
      <c r="Y251" t="n">
        <v>0.5</v>
      </c>
      <c r="Z251" t="n">
        <v>10</v>
      </c>
    </row>
    <row r="252">
      <c r="A252" t="n">
        <v>38</v>
      </c>
      <c r="B252" t="n">
        <v>80</v>
      </c>
      <c r="C252" t="inlineStr">
        <is>
          <t xml:space="preserve">CONCLUIDO	</t>
        </is>
      </c>
      <c r="D252" t="n">
        <v>2.6846</v>
      </c>
      <c r="E252" t="n">
        <v>37.25</v>
      </c>
      <c r="F252" t="n">
        <v>34.63</v>
      </c>
      <c r="G252" t="n">
        <v>230.9</v>
      </c>
      <c r="H252" t="n">
        <v>3.2</v>
      </c>
      <c r="I252" t="n">
        <v>9</v>
      </c>
      <c r="J252" t="n">
        <v>216.88</v>
      </c>
      <c r="K252" t="n">
        <v>50.28</v>
      </c>
      <c r="L252" t="n">
        <v>39</v>
      </c>
      <c r="M252" t="n">
        <v>7</v>
      </c>
      <c r="N252" t="n">
        <v>47.6</v>
      </c>
      <c r="O252" t="n">
        <v>26982.93</v>
      </c>
      <c r="P252" t="n">
        <v>383.06</v>
      </c>
      <c r="Q252" t="n">
        <v>444.56</v>
      </c>
      <c r="R252" t="n">
        <v>68.72</v>
      </c>
      <c r="S252" t="n">
        <v>48.21</v>
      </c>
      <c r="T252" t="n">
        <v>4322.31</v>
      </c>
      <c r="U252" t="n">
        <v>0.7</v>
      </c>
      <c r="V252" t="n">
        <v>0.79</v>
      </c>
      <c r="W252" t="n">
        <v>0.18</v>
      </c>
      <c r="X252" t="n">
        <v>0.25</v>
      </c>
      <c r="Y252" t="n">
        <v>0.5</v>
      </c>
      <c r="Z252" t="n">
        <v>10</v>
      </c>
    </row>
    <row r="253">
      <c r="A253" t="n">
        <v>39</v>
      </c>
      <c r="B253" t="n">
        <v>80</v>
      </c>
      <c r="C253" t="inlineStr">
        <is>
          <t xml:space="preserve">CONCLUIDO	</t>
        </is>
      </c>
      <c r="D253" t="n">
        <v>2.6907</v>
      </c>
      <c r="E253" t="n">
        <v>37.17</v>
      </c>
      <c r="F253" t="n">
        <v>34.58</v>
      </c>
      <c r="G253" t="n">
        <v>259.37</v>
      </c>
      <c r="H253" t="n">
        <v>3.25</v>
      </c>
      <c r="I253" t="n">
        <v>8</v>
      </c>
      <c r="J253" t="n">
        <v>218.52</v>
      </c>
      <c r="K253" t="n">
        <v>50.28</v>
      </c>
      <c r="L253" t="n">
        <v>40</v>
      </c>
      <c r="M253" t="n">
        <v>6</v>
      </c>
      <c r="N253" t="n">
        <v>48.24</v>
      </c>
      <c r="O253" t="n">
        <v>27185.27</v>
      </c>
      <c r="P253" t="n">
        <v>383.72</v>
      </c>
      <c r="Q253" t="n">
        <v>444.55</v>
      </c>
      <c r="R253" t="n">
        <v>67.09</v>
      </c>
      <c r="S253" t="n">
        <v>48.21</v>
      </c>
      <c r="T253" t="n">
        <v>3507.63</v>
      </c>
      <c r="U253" t="n">
        <v>0.72</v>
      </c>
      <c r="V253" t="n">
        <v>0.79</v>
      </c>
      <c r="W253" t="n">
        <v>0.18</v>
      </c>
      <c r="X253" t="n">
        <v>0.2</v>
      </c>
      <c r="Y253" t="n">
        <v>0.5</v>
      </c>
      <c r="Z253" t="n">
        <v>10</v>
      </c>
    </row>
    <row r="254">
      <c r="A254" t="n">
        <v>0</v>
      </c>
      <c r="B254" t="n">
        <v>35</v>
      </c>
      <c r="C254" t="inlineStr">
        <is>
          <t xml:space="preserve">CONCLUIDO	</t>
        </is>
      </c>
      <c r="D254" t="n">
        <v>2.1317</v>
      </c>
      <c r="E254" t="n">
        <v>46.91</v>
      </c>
      <c r="F254" t="n">
        <v>41.06</v>
      </c>
      <c r="G254" t="n">
        <v>10.71</v>
      </c>
      <c r="H254" t="n">
        <v>0.22</v>
      </c>
      <c r="I254" t="n">
        <v>230</v>
      </c>
      <c r="J254" t="n">
        <v>80.84</v>
      </c>
      <c r="K254" t="n">
        <v>35.1</v>
      </c>
      <c r="L254" t="n">
        <v>1</v>
      </c>
      <c r="M254" t="n">
        <v>228</v>
      </c>
      <c r="N254" t="n">
        <v>9.74</v>
      </c>
      <c r="O254" t="n">
        <v>10204.21</v>
      </c>
      <c r="P254" t="n">
        <v>318.12</v>
      </c>
      <c r="Q254" t="n">
        <v>444.59</v>
      </c>
      <c r="R254" t="n">
        <v>278.17</v>
      </c>
      <c r="S254" t="n">
        <v>48.21</v>
      </c>
      <c r="T254" t="n">
        <v>107941.11</v>
      </c>
      <c r="U254" t="n">
        <v>0.17</v>
      </c>
      <c r="V254" t="n">
        <v>0.66</v>
      </c>
      <c r="W254" t="n">
        <v>0.54</v>
      </c>
      <c r="X254" t="n">
        <v>6.67</v>
      </c>
      <c r="Y254" t="n">
        <v>0.5</v>
      </c>
      <c r="Z254" t="n">
        <v>10</v>
      </c>
    </row>
    <row r="255">
      <c r="A255" t="n">
        <v>1</v>
      </c>
      <c r="B255" t="n">
        <v>35</v>
      </c>
      <c r="C255" t="inlineStr">
        <is>
          <t xml:space="preserve">CONCLUIDO	</t>
        </is>
      </c>
      <c r="D255" t="n">
        <v>2.4359</v>
      </c>
      <c r="E255" t="n">
        <v>41.05</v>
      </c>
      <c r="F255" t="n">
        <v>37.37</v>
      </c>
      <c r="G255" t="n">
        <v>21.56</v>
      </c>
      <c r="H255" t="n">
        <v>0.43</v>
      </c>
      <c r="I255" t="n">
        <v>104</v>
      </c>
      <c r="J255" t="n">
        <v>82.04000000000001</v>
      </c>
      <c r="K255" t="n">
        <v>35.1</v>
      </c>
      <c r="L255" t="n">
        <v>2</v>
      </c>
      <c r="M255" t="n">
        <v>102</v>
      </c>
      <c r="N255" t="n">
        <v>9.94</v>
      </c>
      <c r="O255" t="n">
        <v>10352.53</v>
      </c>
      <c r="P255" t="n">
        <v>285.75</v>
      </c>
      <c r="Q255" t="n">
        <v>444.55</v>
      </c>
      <c r="R255" t="n">
        <v>157.98</v>
      </c>
      <c r="S255" t="n">
        <v>48.21</v>
      </c>
      <c r="T255" t="n">
        <v>48475.86</v>
      </c>
      <c r="U255" t="n">
        <v>0.31</v>
      </c>
      <c r="V255" t="n">
        <v>0.73</v>
      </c>
      <c r="W255" t="n">
        <v>0.33</v>
      </c>
      <c r="X255" t="n">
        <v>2.98</v>
      </c>
      <c r="Y255" t="n">
        <v>0.5</v>
      </c>
      <c r="Z255" t="n">
        <v>10</v>
      </c>
    </row>
    <row r="256">
      <c r="A256" t="n">
        <v>2</v>
      </c>
      <c r="B256" t="n">
        <v>35</v>
      </c>
      <c r="C256" t="inlineStr">
        <is>
          <t xml:space="preserve">CONCLUIDO	</t>
        </is>
      </c>
      <c r="D256" t="n">
        <v>2.5442</v>
      </c>
      <c r="E256" t="n">
        <v>39.3</v>
      </c>
      <c r="F256" t="n">
        <v>36.26</v>
      </c>
      <c r="G256" t="n">
        <v>32.47</v>
      </c>
      <c r="H256" t="n">
        <v>0.63</v>
      </c>
      <c r="I256" t="n">
        <v>67</v>
      </c>
      <c r="J256" t="n">
        <v>83.25</v>
      </c>
      <c r="K256" t="n">
        <v>35.1</v>
      </c>
      <c r="L256" t="n">
        <v>3</v>
      </c>
      <c r="M256" t="n">
        <v>65</v>
      </c>
      <c r="N256" t="n">
        <v>10.15</v>
      </c>
      <c r="O256" t="n">
        <v>10501.19</v>
      </c>
      <c r="P256" t="n">
        <v>273.6</v>
      </c>
      <c r="Q256" t="n">
        <v>444.55</v>
      </c>
      <c r="R256" t="n">
        <v>121.61</v>
      </c>
      <c r="S256" t="n">
        <v>48.21</v>
      </c>
      <c r="T256" t="n">
        <v>30475.31</v>
      </c>
      <c r="U256" t="n">
        <v>0.4</v>
      </c>
      <c r="V256" t="n">
        <v>0.75</v>
      </c>
      <c r="W256" t="n">
        <v>0.27</v>
      </c>
      <c r="X256" t="n">
        <v>1.87</v>
      </c>
      <c r="Y256" t="n">
        <v>0.5</v>
      </c>
      <c r="Z256" t="n">
        <v>10</v>
      </c>
    </row>
    <row r="257">
      <c r="A257" t="n">
        <v>3</v>
      </c>
      <c r="B257" t="n">
        <v>35</v>
      </c>
      <c r="C257" t="inlineStr">
        <is>
          <t xml:space="preserve">CONCLUIDO	</t>
        </is>
      </c>
      <c r="D257" t="n">
        <v>2.5952</v>
      </c>
      <c r="E257" t="n">
        <v>38.53</v>
      </c>
      <c r="F257" t="n">
        <v>35.8</v>
      </c>
      <c r="G257" t="n">
        <v>43.83</v>
      </c>
      <c r="H257" t="n">
        <v>0.83</v>
      </c>
      <c r="I257" t="n">
        <v>49</v>
      </c>
      <c r="J257" t="n">
        <v>84.45999999999999</v>
      </c>
      <c r="K257" t="n">
        <v>35.1</v>
      </c>
      <c r="L257" t="n">
        <v>4</v>
      </c>
      <c r="M257" t="n">
        <v>47</v>
      </c>
      <c r="N257" t="n">
        <v>10.36</v>
      </c>
      <c r="O257" t="n">
        <v>10650.22</v>
      </c>
      <c r="P257" t="n">
        <v>266.42</v>
      </c>
      <c r="Q257" t="n">
        <v>444.56</v>
      </c>
      <c r="R257" t="n">
        <v>106.78</v>
      </c>
      <c r="S257" t="n">
        <v>48.21</v>
      </c>
      <c r="T257" t="n">
        <v>23148.93</v>
      </c>
      <c r="U257" t="n">
        <v>0.45</v>
      </c>
      <c r="V257" t="n">
        <v>0.76</v>
      </c>
      <c r="W257" t="n">
        <v>0.24</v>
      </c>
      <c r="X257" t="n">
        <v>1.41</v>
      </c>
      <c r="Y257" t="n">
        <v>0.5</v>
      </c>
      <c r="Z257" t="n">
        <v>10</v>
      </c>
    </row>
    <row r="258">
      <c r="A258" t="n">
        <v>4</v>
      </c>
      <c r="B258" t="n">
        <v>35</v>
      </c>
      <c r="C258" t="inlineStr">
        <is>
          <t xml:space="preserve">CONCLUIDO	</t>
        </is>
      </c>
      <c r="D258" t="n">
        <v>2.6286</v>
      </c>
      <c r="E258" t="n">
        <v>38.04</v>
      </c>
      <c r="F258" t="n">
        <v>35.48</v>
      </c>
      <c r="G258" t="n">
        <v>54.58</v>
      </c>
      <c r="H258" t="n">
        <v>1.02</v>
      </c>
      <c r="I258" t="n">
        <v>39</v>
      </c>
      <c r="J258" t="n">
        <v>85.67</v>
      </c>
      <c r="K258" t="n">
        <v>35.1</v>
      </c>
      <c r="L258" t="n">
        <v>5</v>
      </c>
      <c r="M258" t="n">
        <v>37</v>
      </c>
      <c r="N258" t="n">
        <v>10.57</v>
      </c>
      <c r="O258" t="n">
        <v>10799.59</v>
      </c>
      <c r="P258" t="n">
        <v>260.55</v>
      </c>
      <c r="Q258" t="n">
        <v>444.55</v>
      </c>
      <c r="R258" t="n">
        <v>96.25</v>
      </c>
      <c r="S258" t="n">
        <v>48.21</v>
      </c>
      <c r="T258" t="n">
        <v>17936.56</v>
      </c>
      <c r="U258" t="n">
        <v>0.5</v>
      </c>
      <c r="V258" t="n">
        <v>0.77</v>
      </c>
      <c r="W258" t="n">
        <v>0.23</v>
      </c>
      <c r="X258" t="n">
        <v>1.09</v>
      </c>
      <c r="Y258" t="n">
        <v>0.5</v>
      </c>
      <c r="Z258" t="n">
        <v>10</v>
      </c>
    </row>
    <row r="259">
      <c r="A259" t="n">
        <v>5</v>
      </c>
      <c r="B259" t="n">
        <v>35</v>
      </c>
      <c r="C259" t="inlineStr">
        <is>
          <t xml:space="preserve">CONCLUIDO	</t>
        </is>
      </c>
      <c r="D259" t="n">
        <v>2.6519</v>
      </c>
      <c r="E259" t="n">
        <v>37.71</v>
      </c>
      <c r="F259" t="n">
        <v>35.27</v>
      </c>
      <c r="G259" t="n">
        <v>66.12</v>
      </c>
      <c r="H259" t="n">
        <v>1.21</v>
      </c>
      <c r="I259" t="n">
        <v>32</v>
      </c>
      <c r="J259" t="n">
        <v>86.88</v>
      </c>
      <c r="K259" t="n">
        <v>35.1</v>
      </c>
      <c r="L259" t="n">
        <v>6</v>
      </c>
      <c r="M259" t="n">
        <v>30</v>
      </c>
      <c r="N259" t="n">
        <v>10.78</v>
      </c>
      <c r="O259" t="n">
        <v>10949.33</v>
      </c>
      <c r="P259" t="n">
        <v>255.3</v>
      </c>
      <c r="Q259" t="n">
        <v>444.55</v>
      </c>
      <c r="R259" t="n">
        <v>89.18000000000001</v>
      </c>
      <c r="S259" t="n">
        <v>48.21</v>
      </c>
      <c r="T259" t="n">
        <v>14436.56</v>
      </c>
      <c r="U259" t="n">
        <v>0.54</v>
      </c>
      <c r="V259" t="n">
        <v>0.77</v>
      </c>
      <c r="W259" t="n">
        <v>0.22</v>
      </c>
      <c r="X259" t="n">
        <v>0.88</v>
      </c>
      <c r="Y259" t="n">
        <v>0.5</v>
      </c>
      <c r="Z259" t="n">
        <v>10</v>
      </c>
    </row>
    <row r="260">
      <c r="A260" t="n">
        <v>6</v>
      </c>
      <c r="B260" t="n">
        <v>35</v>
      </c>
      <c r="C260" t="inlineStr">
        <is>
          <t xml:space="preserve">CONCLUIDO	</t>
        </is>
      </c>
      <c r="D260" t="n">
        <v>2.6756</v>
      </c>
      <c r="E260" t="n">
        <v>37.38</v>
      </c>
      <c r="F260" t="n">
        <v>35.02</v>
      </c>
      <c r="G260" t="n">
        <v>77.81999999999999</v>
      </c>
      <c r="H260" t="n">
        <v>1.39</v>
      </c>
      <c r="I260" t="n">
        <v>27</v>
      </c>
      <c r="J260" t="n">
        <v>88.09999999999999</v>
      </c>
      <c r="K260" t="n">
        <v>35.1</v>
      </c>
      <c r="L260" t="n">
        <v>7</v>
      </c>
      <c r="M260" t="n">
        <v>25</v>
      </c>
      <c r="N260" t="n">
        <v>11</v>
      </c>
      <c r="O260" t="n">
        <v>11099.43</v>
      </c>
      <c r="P260" t="n">
        <v>249.11</v>
      </c>
      <c r="Q260" t="n">
        <v>444.55</v>
      </c>
      <c r="R260" t="n">
        <v>80.87</v>
      </c>
      <c r="S260" t="n">
        <v>48.21</v>
      </c>
      <c r="T260" t="n">
        <v>10303.17</v>
      </c>
      <c r="U260" t="n">
        <v>0.6</v>
      </c>
      <c r="V260" t="n">
        <v>0.78</v>
      </c>
      <c r="W260" t="n">
        <v>0.21</v>
      </c>
      <c r="X260" t="n">
        <v>0.63</v>
      </c>
      <c r="Y260" t="n">
        <v>0.5</v>
      </c>
      <c r="Z260" t="n">
        <v>10</v>
      </c>
    </row>
    <row r="261">
      <c r="A261" t="n">
        <v>7</v>
      </c>
      <c r="B261" t="n">
        <v>35</v>
      </c>
      <c r="C261" t="inlineStr">
        <is>
          <t xml:space="preserve">CONCLUIDO	</t>
        </is>
      </c>
      <c r="D261" t="n">
        <v>2.6813</v>
      </c>
      <c r="E261" t="n">
        <v>37.3</v>
      </c>
      <c r="F261" t="n">
        <v>35.01</v>
      </c>
      <c r="G261" t="n">
        <v>91.31999999999999</v>
      </c>
      <c r="H261" t="n">
        <v>1.57</v>
      </c>
      <c r="I261" t="n">
        <v>23</v>
      </c>
      <c r="J261" t="n">
        <v>89.31999999999999</v>
      </c>
      <c r="K261" t="n">
        <v>35.1</v>
      </c>
      <c r="L261" t="n">
        <v>8</v>
      </c>
      <c r="M261" t="n">
        <v>21</v>
      </c>
      <c r="N261" t="n">
        <v>11.22</v>
      </c>
      <c r="O261" t="n">
        <v>11249.89</v>
      </c>
      <c r="P261" t="n">
        <v>244.56</v>
      </c>
      <c r="Q261" t="n">
        <v>444.55</v>
      </c>
      <c r="R261" t="n">
        <v>80.79000000000001</v>
      </c>
      <c r="S261" t="n">
        <v>48.21</v>
      </c>
      <c r="T261" t="n">
        <v>10286.5</v>
      </c>
      <c r="U261" t="n">
        <v>0.6</v>
      </c>
      <c r="V261" t="n">
        <v>0.78</v>
      </c>
      <c r="W261" t="n">
        <v>0.2</v>
      </c>
      <c r="X261" t="n">
        <v>0.62</v>
      </c>
      <c r="Y261" t="n">
        <v>0.5</v>
      </c>
      <c r="Z261" t="n">
        <v>10</v>
      </c>
    </row>
    <row r="262">
      <c r="A262" t="n">
        <v>8</v>
      </c>
      <c r="B262" t="n">
        <v>35</v>
      </c>
      <c r="C262" t="inlineStr">
        <is>
          <t xml:space="preserve">CONCLUIDO	</t>
        </is>
      </c>
      <c r="D262" t="n">
        <v>2.687</v>
      </c>
      <c r="E262" t="n">
        <v>37.22</v>
      </c>
      <c r="F262" t="n">
        <v>34.96</v>
      </c>
      <c r="G262" t="n">
        <v>99.89</v>
      </c>
      <c r="H262" t="n">
        <v>1.75</v>
      </c>
      <c r="I262" t="n">
        <v>21</v>
      </c>
      <c r="J262" t="n">
        <v>90.54000000000001</v>
      </c>
      <c r="K262" t="n">
        <v>35.1</v>
      </c>
      <c r="L262" t="n">
        <v>9</v>
      </c>
      <c r="M262" t="n">
        <v>19</v>
      </c>
      <c r="N262" t="n">
        <v>11.44</v>
      </c>
      <c r="O262" t="n">
        <v>11400.71</v>
      </c>
      <c r="P262" t="n">
        <v>241.42</v>
      </c>
      <c r="Q262" t="n">
        <v>444.55</v>
      </c>
      <c r="R262" t="n">
        <v>79.31</v>
      </c>
      <c r="S262" t="n">
        <v>48.21</v>
      </c>
      <c r="T262" t="n">
        <v>9556.030000000001</v>
      </c>
      <c r="U262" t="n">
        <v>0.61</v>
      </c>
      <c r="V262" t="n">
        <v>0.78</v>
      </c>
      <c r="W262" t="n">
        <v>0.2</v>
      </c>
      <c r="X262" t="n">
        <v>0.57</v>
      </c>
      <c r="Y262" t="n">
        <v>0.5</v>
      </c>
      <c r="Z262" t="n">
        <v>10</v>
      </c>
    </row>
    <row r="263">
      <c r="A263" t="n">
        <v>9</v>
      </c>
      <c r="B263" t="n">
        <v>35</v>
      </c>
      <c r="C263" t="inlineStr">
        <is>
          <t xml:space="preserve">CONCLUIDO	</t>
        </is>
      </c>
      <c r="D263" t="n">
        <v>2.7061</v>
      </c>
      <c r="E263" t="n">
        <v>36.95</v>
      </c>
      <c r="F263" t="n">
        <v>34.75</v>
      </c>
      <c r="G263" t="n">
        <v>115.84</v>
      </c>
      <c r="H263" t="n">
        <v>1.91</v>
      </c>
      <c r="I263" t="n">
        <v>18</v>
      </c>
      <c r="J263" t="n">
        <v>91.77</v>
      </c>
      <c r="K263" t="n">
        <v>35.1</v>
      </c>
      <c r="L263" t="n">
        <v>10</v>
      </c>
      <c r="M263" t="n">
        <v>16</v>
      </c>
      <c r="N263" t="n">
        <v>11.67</v>
      </c>
      <c r="O263" t="n">
        <v>11551.91</v>
      </c>
      <c r="P263" t="n">
        <v>235</v>
      </c>
      <c r="Q263" t="n">
        <v>444.55</v>
      </c>
      <c r="R263" t="n">
        <v>72.14</v>
      </c>
      <c r="S263" t="n">
        <v>48.21</v>
      </c>
      <c r="T263" t="n">
        <v>5986.47</v>
      </c>
      <c r="U263" t="n">
        <v>0.67</v>
      </c>
      <c r="V263" t="n">
        <v>0.78</v>
      </c>
      <c r="W263" t="n">
        <v>0.19</v>
      </c>
      <c r="X263" t="n">
        <v>0.36</v>
      </c>
      <c r="Y263" t="n">
        <v>0.5</v>
      </c>
      <c r="Z263" t="n">
        <v>10</v>
      </c>
    </row>
    <row r="264">
      <c r="A264" t="n">
        <v>10</v>
      </c>
      <c r="B264" t="n">
        <v>35</v>
      </c>
      <c r="C264" t="inlineStr">
        <is>
          <t xml:space="preserve">CONCLUIDO	</t>
        </is>
      </c>
      <c r="D264" t="n">
        <v>2.7032</v>
      </c>
      <c r="E264" t="n">
        <v>36.99</v>
      </c>
      <c r="F264" t="n">
        <v>34.83</v>
      </c>
      <c r="G264" t="n">
        <v>130.6</v>
      </c>
      <c r="H264" t="n">
        <v>2.08</v>
      </c>
      <c r="I264" t="n">
        <v>16</v>
      </c>
      <c r="J264" t="n">
        <v>93</v>
      </c>
      <c r="K264" t="n">
        <v>35.1</v>
      </c>
      <c r="L264" t="n">
        <v>11</v>
      </c>
      <c r="M264" t="n">
        <v>14</v>
      </c>
      <c r="N264" t="n">
        <v>11.9</v>
      </c>
      <c r="O264" t="n">
        <v>11703.47</v>
      </c>
      <c r="P264" t="n">
        <v>230.65</v>
      </c>
      <c r="Q264" t="n">
        <v>444.55</v>
      </c>
      <c r="R264" t="n">
        <v>74.88</v>
      </c>
      <c r="S264" t="n">
        <v>48.21</v>
      </c>
      <c r="T264" t="n">
        <v>7364.93</v>
      </c>
      <c r="U264" t="n">
        <v>0.64</v>
      </c>
      <c r="V264" t="n">
        <v>0.78</v>
      </c>
      <c r="W264" t="n">
        <v>0.19</v>
      </c>
      <c r="X264" t="n">
        <v>0.44</v>
      </c>
      <c r="Y264" t="n">
        <v>0.5</v>
      </c>
      <c r="Z264" t="n">
        <v>10</v>
      </c>
    </row>
    <row r="265">
      <c r="A265" t="n">
        <v>11</v>
      </c>
      <c r="B265" t="n">
        <v>35</v>
      </c>
      <c r="C265" t="inlineStr">
        <is>
          <t xml:space="preserve">CONCLUIDO	</t>
        </is>
      </c>
      <c r="D265" t="n">
        <v>2.7065</v>
      </c>
      <c r="E265" t="n">
        <v>36.95</v>
      </c>
      <c r="F265" t="n">
        <v>34.8</v>
      </c>
      <c r="G265" t="n">
        <v>139.19</v>
      </c>
      <c r="H265" t="n">
        <v>2.24</v>
      </c>
      <c r="I265" t="n">
        <v>15</v>
      </c>
      <c r="J265" t="n">
        <v>94.23</v>
      </c>
      <c r="K265" t="n">
        <v>35.1</v>
      </c>
      <c r="L265" t="n">
        <v>12</v>
      </c>
      <c r="M265" t="n">
        <v>8</v>
      </c>
      <c r="N265" t="n">
        <v>12.13</v>
      </c>
      <c r="O265" t="n">
        <v>11855.41</v>
      </c>
      <c r="P265" t="n">
        <v>227.65</v>
      </c>
      <c r="Q265" t="n">
        <v>444.55</v>
      </c>
      <c r="R265" t="n">
        <v>73.78</v>
      </c>
      <c r="S265" t="n">
        <v>48.21</v>
      </c>
      <c r="T265" t="n">
        <v>6821.96</v>
      </c>
      <c r="U265" t="n">
        <v>0.65</v>
      </c>
      <c r="V265" t="n">
        <v>0.78</v>
      </c>
      <c r="W265" t="n">
        <v>0.2</v>
      </c>
      <c r="X265" t="n">
        <v>0.41</v>
      </c>
      <c r="Y265" t="n">
        <v>0.5</v>
      </c>
      <c r="Z265" t="n">
        <v>10</v>
      </c>
    </row>
    <row r="266">
      <c r="A266" t="n">
        <v>12</v>
      </c>
      <c r="B266" t="n">
        <v>35</v>
      </c>
      <c r="C266" t="inlineStr">
        <is>
          <t xml:space="preserve">CONCLUIDO	</t>
        </is>
      </c>
      <c r="D266" t="n">
        <v>2.7099</v>
      </c>
      <c r="E266" t="n">
        <v>36.9</v>
      </c>
      <c r="F266" t="n">
        <v>34.77</v>
      </c>
      <c r="G266" t="n">
        <v>149.01</v>
      </c>
      <c r="H266" t="n">
        <v>2.39</v>
      </c>
      <c r="I266" t="n">
        <v>14</v>
      </c>
      <c r="J266" t="n">
        <v>95.45999999999999</v>
      </c>
      <c r="K266" t="n">
        <v>35.1</v>
      </c>
      <c r="L266" t="n">
        <v>13</v>
      </c>
      <c r="M266" t="n">
        <v>3</v>
      </c>
      <c r="N266" t="n">
        <v>12.36</v>
      </c>
      <c r="O266" t="n">
        <v>12007.73</v>
      </c>
      <c r="P266" t="n">
        <v>225.38</v>
      </c>
      <c r="Q266" t="n">
        <v>444.55</v>
      </c>
      <c r="R266" t="n">
        <v>72.62</v>
      </c>
      <c r="S266" t="n">
        <v>48.21</v>
      </c>
      <c r="T266" t="n">
        <v>6244.48</v>
      </c>
      <c r="U266" t="n">
        <v>0.66</v>
      </c>
      <c r="V266" t="n">
        <v>0.78</v>
      </c>
      <c r="W266" t="n">
        <v>0.2</v>
      </c>
      <c r="X266" t="n">
        <v>0.38</v>
      </c>
      <c r="Y266" t="n">
        <v>0.5</v>
      </c>
      <c r="Z266" t="n">
        <v>10</v>
      </c>
    </row>
    <row r="267">
      <c r="A267" t="n">
        <v>13</v>
      </c>
      <c r="B267" t="n">
        <v>35</v>
      </c>
      <c r="C267" t="inlineStr">
        <is>
          <t xml:space="preserve">CONCLUIDO	</t>
        </is>
      </c>
      <c r="D267" t="n">
        <v>2.7081</v>
      </c>
      <c r="E267" t="n">
        <v>36.93</v>
      </c>
      <c r="F267" t="n">
        <v>34.79</v>
      </c>
      <c r="G267" t="n">
        <v>149.11</v>
      </c>
      <c r="H267" t="n">
        <v>2.55</v>
      </c>
      <c r="I267" t="n">
        <v>14</v>
      </c>
      <c r="J267" t="n">
        <v>96.7</v>
      </c>
      <c r="K267" t="n">
        <v>35.1</v>
      </c>
      <c r="L267" t="n">
        <v>14</v>
      </c>
      <c r="M267" t="n">
        <v>1</v>
      </c>
      <c r="N267" t="n">
        <v>12.6</v>
      </c>
      <c r="O267" t="n">
        <v>12160.43</v>
      </c>
      <c r="P267" t="n">
        <v>228.15</v>
      </c>
      <c r="Q267" t="n">
        <v>444.56</v>
      </c>
      <c r="R267" t="n">
        <v>73.44</v>
      </c>
      <c r="S267" t="n">
        <v>48.21</v>
      </c>
      <c r="T267" t="n">
        <v>6653.63</v>
      </c>
      <c r="U267" t="n">
        <v>0.66</v>
      </c>
      <c r="V267" t="n">
        <v>0.78</v>
      </c>
      <c r="W267" t="n">
        <v>0.2</v>
      </c>
      <c r="X267" t="n">
        <v>0.41</v>
      </c>
      <c r="Y267" t="n">
        <v>0.5</v>
      </c>
      <c r="Z267" t="n">
        <v>10</v>
      </c>
    </row>
    <row r="268">
      <c r="A268" t="n">
        <v>14</v>
      </c>
      <c r="B268" t="n">
        <v>35</v>
      </c>
      <c r="C268" t="inlineStr">
        <is>
          <t xml:space="preserve">CONCLUIDO	</t>
        </is>
      </c>
      <c r="D268" t="n">
        <v>2.7081</v>
      </c>
      <c r="E268" t="n">
        <v>36.93</v>
      </c>
      <c r="F268" t="n">
        <v>34.79</v>
      </c>
      <c r="G268" t="n">
        <v>149.12</v>
      </c>
      <c r="H268" t="n">
        <v>2.69</v>
      </c>
      <c r="I268" t="n">
        <v>14</v>
      </c>
      <c r="J268" t="n">
        <v>97.94</v>
      </c>
      <c r="K268" t="n">
        <v>35.1</v>
      </c>
      <c r="L268" t="n">
        <v>15</v>
      </c>
      <c r="M268" t="n">
        <v>0</v>
      </c>
      <c r="N268" t="n">
        <v>12.84</v>
      </c>
      <c r="O268" t="n">
        <v>12313.51</v>
      </c>
      <c r="P268" t="n">
        <v>230.83</v>
      </c>
      <c r="Q268" t="n">
        <v>444.56</v>
      </c>
      <c r="R268" t="n">
        <v>73.43000000000001</v>
      </c>
      <c r="S268" t="n">
        <v>48.21</v>
      </c>
      <c r="T268" t="n">
        <v>6651.85</v>
      </c>
      <c r="U268" t="n">
        <v>0.66</v>
      </c>
      <c r="V268" t="n">
        <v>0.78</v>
      </c>
      <c r="W268" t="n">
        <v>0.2</v>
      </c>
      <c r="X268" t="n">
        <v>0.41</v>
      </c>
      <c r="Y268" t="n">
        <v>0.5</v>
      </c>
      <c r="Z268" t="n">
        <v>10</v>
      </c>
    </row>
    <row r="269">
      <c r="A269" t="n">
        <v>0</v>
      </c>
      <c r="B269" t="n">
        <v>50</v>
      </c>
      <c r="C269" t="inlineStr">
        <is>
          <t xml:space="preserve">CONCLUIDO	</t>
        </is>
      </c>
      <c r="D269" t="n">
        <v>1.9421</v>
      </c>
      <c r="E269" t="n">
        <v>51.49</v>
      </c>
      <c r="F269" t="n">
        <v>42.94</v>
      </c>
      <c r="G269" t="n">
        <v>8.789999999999999</v>
      </c>
      <c r="H269" t="n">
        <v>0.16</v>
      </c>
      <c r="I269" t="n">
        <v>293</v>
      </c>
      <c r="J269" t="n">
        <v>107.41</v>
      </c>
      <c r="K269" t="n">
        <v>41.65</v>
      </c>
      <c r="L269" t="n">
        <v>1</v>
      </c>
      <c r="M269" t="n">
        <v>291</v>
      </c>
      <c r="N269" t="n">
        <v>14.77</v>
      </c>
      <c r="O269" t="n">
        <v>13481.73</v>
      </c>
      <c r="P269" t="n">
        <v>404.57</v>
      </c>
      <c r="Q269" t="n">
        <v>444.6</v>
      </c>
      <c r="R269" t="n">
        <v>340.47</v>
      </c>
      <c r="S269" t="n">
        <v>48.21</v>
      </c>
      <c r="T269" t="n">
        <v>138773.43</v>
      </c>
      <c r="U269" t="n">
        <v>0.14</v>
      </c>
      <c r="V269" t="n">
        <v>0.63</v>
      </c>
      <c r="W269" t="n">
        <v>0.63</v>
      </c>
      <c r="X269" t="n">
        <v>8.550000000000001</v>
      </c>
      <c r="Y269" t="n">
        <v>0.5</v>
      </c>
      <c r="Z269" t="n">
        <v>10</v>
      </c>
    </row>
    <row r="270">
      <c r="A270" t="n">
        <v>1</v>
      </c>
      <c r="B270" t="n">
        <v>50</v>
      </c>
      <c r="C270" t="inlineStr">
        <is>
          <t xml:space="preserve">CONCLUIDO	</t>
        </is>
      </c>
      <c r="D270" t="n">
        <v>2.327</v>
      </c>
      <c r="E270" t="n">
        <v>42.97</v>
      </c>
      <c r="F270" t="n">
        <v>38.07</v>
      </c>
      <c r="G270" t="n">
        <v>17.71</v>
      </c>
      <c r="H270" t="n">
        <v>0.32</v>
      </c>
      <c r="I270" t="n">
        <v>129</v>
      </c>
      <c r="J270" t="n">
        <v>108.68</v>
      </c>
      <c r="K270" t="n">
        <v>41.65</v>
      </c>
      <c r="L270" t="n">
        <v>2</v>
      </c>
      <c r="M270" t="n">
        <v>127</v>
      </c>
      <c r="N270" t="n">
        <v>15.03</v>
      </c>
      <c r="O270" t="n">
        <v>13638.32</v>
      </c>
      <c r="P270" t="n">
        <v>355.87</v>
      </c>
      <c r="Q270" t="n">
        <v>444.59</v>
      </c>
      <c r="R270" t="n">
        <v>180.82</v>
      </c>
      <c r="S270" t="n">
        <v>48.21</v>
      </c>
      <c r="T270" t="n">
        <v>59769.68</v>
      </c>
      <c r="U270" t="n">
        <v>0.27</v>
      </c>
      <c r="V270" t="n">
        <v>0.72</v>
      </c>
      <c r="W270" t="n">
        <v>0.37</v>
      </c>
      <c r="X270" t="n">
        <v>3.68</v>
      </c>
      <c r="Y270" t="n">
        <v>0.5</v>
      </c>
      <c r="Z270" t="n">
        <v>10</v>
      </c>
    </row>
    <row r="271">
      <c r="A271" t="n">
        <v>2</v>
      </c>
      <c r="B271" t="n">
        <v>50</v>
      </c>
      <c r="C271" t="inlineStr">
        <is>
          <t xml:space="preserve">CONCLUIDO	</t>
        </is>
      </c>
      <c r="D271" t="n">
        <v>2.4626</v>
      </c>
      <c r="E271" t="n">
        <v>40.61</v>
      </c>
      <c r="F271" t="n">
        <v>36.73</v>
      </c>
      <c r="G271" t="n">
        <v>26.55</v>
      </c>
      <c r="H271" t="n">
        <v>0.48</v>
      </c>
      <c r="I271" t="n">
        <v>83</v>
      </c>
      <c r="J271" t="n">
        <v>109.96</v>
      </c>
      <c r="K271" t="n">
        <v>41.65</v>
      </c>
      <c r="L271" t="n">
        <v>3</v>
      </c>
      <c r="M271" t="n">
        <v>81</v>
      </c>
      <c r="N271" t="n">
        <v>15.31</v>
      </c>
      <c r="O271" t="n">
        <v>13795.21</v>
      </c>
      <c r="P271" t="n">
        <v>340.95</v>
      </c>
      <c r="Q271" t="n">
        <v>444.55</v>
      </c>
      <c r="R271" t="n">
        <v>136.81</v>
      </c>
      <c r="S271" t="n">
        <v>48.21</v>
      </c>
      <c r="T271" t="n">
        <v>37994.16</v>
      </c>
      <c r="U271" t="n">
        <v>0.35</v>
      </c>
      <c r="V271" t="n">
        <v>0.74</v>
      </c>
      <c r="W271" t="n">
        <v>0.3</v>
      </c>
      <c r="X271" t="n">
        <v>2.34</v>
      </c>
      <c r="Y271" t="n">
        <v>0.5</v>
      </c>
      <c r="Z271" t="n">
        <v>10</v>
      </c>
    </row>
    <row r="272">
      <c r="A272" t="n">
        <v>3</v>
      </c>
      <c r="B272" t="n">
        <v>50</v>
      </c>
      <c r="C272" t="inlineStr">
        <is>
          <t xml:space="preserve">CONCLUIDO	</t>
        </is>
      </c>
      <c r="D272" t="n">
        <v>2.5339</v>
      </c>
      <c r="E272" t="n">
        <v>39.46</v>
      </c>
      <c r="F272" t="n">
        <v>36.07</v>
      </c>
      <c r="G272" t="n">
        <v>35.48</v>
      </c>
      <c r="H272" t="n">
        <v>0.63</v>
      </c>
      <c r="I272" t="n">
        <v>61</v>
      </c>
      <c r="J272" t="n">
        <v>111.23</v>
      </c>
      <c r="K272" t="n">
        <v>41.65</v>
      </c>
      <c r="L272" t="n">
        <v>4</v>
      </c>
      <c r="M272" t="n">
        <v>59</v>
      </c>
      <c r="N272" t="n">
        <v>15.58</v>
      </c>
      <c r="O272" t="n">
        <v>13952.52</v>
      </c>
      <c r="P272" t="n">
        <v>332.1</v>
      </c>
      <c r="Q272" t="n">
        <v>444.55</v>
      </c>
      <c r="R272" t="n">
        <v>115.38</v>
      </c>
      <c r="S272" t="n">
        <v>48.21</v>
      </c>
      <c r="T272" t="n">
        <v>27392.37</v>
      </c>
      <c r="U272" t="n">
        <v>0.42</v>
      </c>
      <c r="V272" t="n">
        <v>0.76</v>
      </c>
      <c r="W272" t="n">
        <v>0.26</v>
      </c>
      <c r="X272" t="n">
        <v>1.68</v>
      </c>
      <c r="Y272" t="n">
        <v>0.5</v>
      </c>
      <c r="Z272" t="n">
        <v>10</v>
      </c>
    </row>
    <row r="273">
      <c r="A273" t="n">
        <v>4</v>
      </c>
      <c r="B273" t="n">
        <v>50</v>
      </c>
      <c r="C273" t="inlineStr">
        <is>
          <t xml:space="preserve">CONCLUIDO	</t>
        </is>
      </c>
      <c r="D273" t="n">
        <v>2.5729</v>
      </c>
      <c r="E273" t="n">
        <v>38.87</v>
      </c>
      <c r="F273" t="n">
        <v>35.76</v>
      </c>
      <c r="G273" t="n">
        <v>44.71</v>
      </c>
      <c r="H273" t="n">
        <v>0.78</v>
      </c>
      <c r="I273" t="n">
        <v>48</v>
      </c>
      <c r="J273" t="n">
        <v>112.51</v>
      </c>
      <c r="K273" t="n">
        <v>41.65</v>
      </c>
      <c r="L273" t="n">
        <v>5</v>
      </c>
      <c r="M273" t="n">
        <v>46</v>
      </c>
      <c r="N273" t="n">
        <v>15.86</v>
      </c>
      <c r="O273" t="n">
        <v>14110.24</v>
      </c>
      <c r="P273" t="n">
        <v>327.02</v>
      </c>
      <c r="Q273" t="n">
        <v>444.55</v>
      </c>
      <c r="R273" t="n">
        <v>105.72</v>
      </c>
      <c r="S273" t="n">
        <v>48.21</v>
      </c>
      <c r="T273" t="n">
        <v>22624.33</v>
      </c>
      <c r="U273" t="n">
        <v>0.46</v>
      </c>
      <c r="V273" t="n">
        <v>0.76</v>
      </c>
      <c r="W273" t="n">
        <v>0.24</v>
      </c>
      <c r="X273" t="n">
        <v>1.38</v>
      </c>
      <c r="Y273" t="n">
        <v>0.5</v>
      </c>
      <c r="Z273" t="n">
        <v>10</v>
      </c>
    </row>
    <row r="274">
      <c r="A274" t="n">
        <v>5</v>
      </c>
      <c r="B274" t="n">
        <v>50</v>
      </c>
      <c r="C274" t="inlineStr">
        <is>
          <t xml:space="preserve">CONCLUIDO	</t>
        </is>
      </c>
      <c r="D274" t="n">
        <v>2.6014</v>
      </c>
      <c r="E274" t="n">
        <v>38.44</v>
      </c>
      <c r="F274" t="n">
        <v>35.52</v>
      </c>
      <c r="G274" t="n">
        <v>53.27</v>
      </c>
      <c r="H274" t="n">
        <v>0.93</v>
      </c>
      <c r="I274" t="n">
        <v>40</v>
      </c>
      <c r="J274" t="n">
        <v>113.79</v>
      </c>
      <c r="K274" t="n">
        <v>41.65</v>
      </c>
      <c r="L274" t="n">
        <v>6</v>
      </c>
      <c r="M274" t="n">
        <v>38</v>
      </c>
      <c r="N274" t="n">
        <v>16.14</v>
      </c>
      <c r="O274" t="n">
        <v>14268.39</v>
      </c>
      <c r="P274" t="n">
        <v>322.42</v>
      </c>
      <c r="Q274" t="n">
        <v>444.55</v>
      </c>
      <c r="R274" t="n">
        <v>97.40000000000001</v>
      </c>
      <c r="S274" t="n">
        <v>48.21</v>
      </c>
      <c r="T274" t="n">
        <v>18504.17</v>
      </c>
      <c r="U274" t="n">
        <v>0.49</v>
      </c>
      <c r="V274" t="n">
        <v>0.77</v>
      </c>
      <c r="W274" t="n">
        <v>0.23</v>
      </c>
      <c r="X274" t="n">
        <v>1.13</v>
      </c>
      <c r="Y274" t="n">
        <v>0.5</v>
      </c>
      <c r="Z274" t="n">
        <v>10</v>
      </c>
    </row>
    <row r="275">
      <c r="A275" t="n">
        <v>6</v>
      </c>
      <c r="B275" t="n">
        <v>50</v>
      </c>
      <c r="C275" t="inlineStr">
        <is>
          <t xml:space="preserve">CONCLUIDO	</t>
        </is>
      </c>
      <c r="D275" t="n">
        <v>2.6228</v>
      </c>
      <c r="E275" t="n">
        <v>38.13</v>
      </c>
      <c r="F275" t="n">
        <v>35.34</v>
      </c>
      <c r="G275" t="n">
        <v>62.36</v>
      </c>
      <c r="H275" t="n">
        <v>1.07</v>
      </c>
      <c r="I275" t="n">
        <v>34</v>
      </c>
      <c r="J275" t="n">
        <v>115.08</v>
      </c>
      <c r="K275" t="n">
        <v>41.65</v>
      </c>
      <c r="L275" t="n">
        <v>7</v>
      </c>
      <c r="M275" t="n">
        <v>32</v>
      </c>
      <c r="N275" t="n">
        <v>16.43</v>
      </c>
      <c r="O275" t="n">
        <v>14426.96</v>
      </c>
      <c r="P275" t="n">
        <v>318.31</v>
      </c>
      <c r="Q275" t="n">
        <v>444.56</v>
      </c>
      <c r="R275" t="n">
        <v>91.5</v>
      </c>
      <c r="S275" t="n">
        <v>48.21</v>
      </c>
      <c r="T275" t="n">
        <v>15585.18</v>
      </c>
      <c r="U275" t="n">
        <v>0.53</v>
      </c>
      <c r="V275" t="n">
        <v>0.77</v>
      </c>
      <c r="W275" t="n">
        <v>0.22</v>
      </c>
      <c r="X275" t="n">
        <v>0.95</v>
      </c>
      <c r="Y275" t="n">
        <v>0.5</v>
      </c>
      <c r="Z275" t="n">
        <v>10</v>
      </c>
    </row>
    <row r="276">
      <c r="A276" t="n">
        <v>7</v>
      </c>
      <c r="B276" t="n">
        <v>50</v>
      </c>
      <c r="C276" t="inlineStr">
        <is>
          <t xml:space="preserve">CONCLUIDO	</t>
        </is>
      </c>
      <c r="D276" t="n">
        <v>2.638</v>
      </c>
      <c r="E276" t="n">
        <v>37.91</v>
      </c>
      <c r="F276" t="n">
        <v>35.2</v>
      </c>
      <c r="G276" t="n">
        <v>70.41</v>
      </c>
      <c r="H276" t="n">
        <v>1.21</v>
      </c>
      <c r="I276" t="n">
        <v>30</v>
      </c>
      <c r="J276" t="n">
        <v>116.37</v>
      </c>
      <c r="K276" t="n">
        <v>41.65</v>
      </c>
      <c r="L276" t="n">
        <v>8</v>
      </c>
      <c r="M276" t="n">
        <v>28</v>
      </c>
      <c r="N276" t="n">
        <v>16.72</v>
      </c>
      <c r="O276" t="n">
        <v>14585.96</v>
      </c>
      <c r="P276" t="n">
        <v>314.31</v>
      </c>
      <c r="Q276" t="n">
        <v>444.55</v>
      </c>
      <c r="R276" t="n">
        <v>87.16</v>
      </c>
      <c r="S276" t="n">
        <v>48.21</v>
      </c>
      <c r="T276" t="n">
        <v>13436.94</v>
      </c>
      <c r="U276" t="n">
        <v>0.55</v>
      </c>
      <c r="V276" t="n">
        <v>0.77</v>
      </c>
      <c r="W276" t="n">
        <v>0.21</v>
      </c>
      <c r="X276" t="n">
        <v>0.82</v>
      </c>
      <c r="Y276" t="n">
        <v>0.5</v>
      </c>
      <c r="Z276" t="n">
        <v>10</v>
      </c>
    </row>
    <row r="277">
      <c r="A277" t="n">
        <v>8</v>
      </c>
      <c r="B277" t="n">
        <v>50</v>
      </c>
      <c r="C277" t="inlineStr">
        <is>
          <t xml:space="preserve">CONCLUIDO	</t>
        </is>
      </c>
      <c r="D277" t="n">
        <v>2.6446</v>
      </c>
      <c r="E277" t="n">
        <v>37.81</v>
      </c>
      <c r="F277" t="n">
        <v>35.2</v>
      </c>
      <c r="G277" t="n">
        <v>81.23</v>
      </c>
      <c r="H277" t="n">
        <v>1.35</v>
      </c>
      <c r="I277" t="n">
        <v>26</v>
      </c>
      <c r="J277" t="n">
        <v>117.66</v>
      </c>
      <c r="K277" t="n">
        <v>41.65</v>
      </c>
      <c r="L277" t="n">
        <v>9</v>
      </c>
      <c r="M277" t="n">
        <v>24</v>
      </c>
      <c r="N277" t="n">
        <v>17.01</v>
      </c>
      <c r="O277" t="n">
        <v>14745.39</v>
      </c>
      <c r="P277" t="n">
        <v>311.93</v>
      </c>
      <c r="Q277" t="n">
        <v>444.55</v>
      </c>
      <c r="R277" t="n">
        <v>88.02</v>
      </c>
      <c r="S277" t="n">
        <v>48.21</v>
      </c>
      <c r="T277" t="n">
        <v>13886.83</v>
      </c>
      <c r="U277" t="n">
        <v>0.55</v>
      </c>
      <c r="V277" t="n">
        <v>0.77</v>
      </c>
      <c r="W277" t="n">
        <v>0.19</v>
      </c>
      <c r="X277" t="n">
        <v>0.8100000000000001</v>
      </c>
      <c r="Y277" t="n">
        <v>0.5</v>
      </c>
      <c r="Z277" t="n">
        <v>10</v>
      </c>
    </row>
    <row r="278">
      <c r="A278" t="n">
        <v>9</v>
      </c>
      <c r="B278" t="n">
        <v>50</v>
      </c>
      <c r="C278" t="inlineStr">
        <is>
          <t xml:space="preserve">CONCLUIDO	</t>
        </is>
      </c>
      <c r="D278" t="n">
        <v>2.6623</v>
      </c>
      <c r="E278" t="n">
        <v>37.56</v>
      </c>
      <c r="F278" t="n">
        <v>35.01</v>
      </c>
      <c r="G278" t="n">
        <v>91.34</v>
      </c>
      <c r="H278" t="n">
        <v>1.48</v>
      </c>
      <c r="I278" t="n">
        <v>23</v>
      </c>
      <c r="J278" t="n">
        <v>118.96</v>
      </c>
      <c r="K278" t="n">
        <v>41.65</v>
      </c>
      <c r="L278" t="n">
        <v>10</v>
      </c>
      <c r="M278" t="n">
        <v>21</v>
      </c>
      <c r="N278" t="n">
        <v>17.31</v>
      </c>
      <c r="O278" t="n">
        <v>14905.25</v>
      </c>
      <c r="P278" t="n">
        <v>306.92</v>
      </c>
      <c r="Q278" t="n">
        <v>444.55</v>
      </c>
      <c r="R278" t="n">
        <v>81.04000000000001</v>
      </c>
      <c r="S278" t="n">
        <v>48.21</v>
      </c>
      <c r="T278" t="n">
        <v>10411.88</v>
      </c>
      <c r="U278" t="n">
        <v>0.59</v>
      </c>
      <c r="V278" t="n">
        <v>0.78</v>
      </c>
      <c r="W278" t="n">
        <v>0.2</v>
      </c>
      <c r="X278" t="n">
        <v>0.63</v>
      </c>
      <c r="Y278" t="n">
        <v>0.5</v>
      </c>
      <c r="Z278" t="n">
        <v>10</v>
      </c>
    </row>
    <row r="279">
      <c r="A279" t="n">
        <v>10</v>
      </c>
      <c r="B279" t="n">
        <v>50</v>
      </c>
      <c r="C279" t="inlineStr">
        <is>
          <t xml:space="preserve">CONCLUIDO	</t>
        </is>
      </c>
      <c r="D279" t="n">
        <v>2.6694</v>
      </c>
      <c r="E279" t="n">
        <v>37.46</v>
      </c>
      <c r="F279" t="n">
        <v>34.96</v>
      </c>
      <c r="G279" t="n">
        <v>99.88</v>
      </c>
      <c r="H279" t="n">
        <v>1.61</v>
      </c>
      <c r="I279" t="n">
        <v>21</v>
      </c>
      <c r="J279" t="n">
        <v>120.26</v>
      </c>
      <c r="K279" t="n">
        <v>41.65</v>
      </c>
      <c r="L279" t="n">
        <v>11</v>
      </c>
      <c r="M279" t="n">
        <v>19</v>
      </c>
      <c r="N279" t="n">
        <v>17.61</v>
      </c>
      <c r="O279" t="n">
        <v>15065.56</v>
      </c>
      <c r="P279" t="n">
        <v>304</v>
      </c>
      <c r="Q279" t="n">
        <v>444.55</v>
      </c>
      <c r="R279" t="n">
        <v>79.23</v>
      </c>
      <c r="S279" t="n">
        <v>48.21</v>
      </c>
      <c r="T279" t="n">
        <v>9515.17</v>
      </c>
      <c r="U279" t="n">
        <v>0.61</v>
      </c>
      <c r="V279" t="n">
        <v>0.78</v>
      </c>
      <c r="W279" t="n">
        <v>0.2</v>
      </c>
      <c r="X279" t="n">
        <v>0.57</v>
      </c>
      <c r="Y279" t="n">
        <v>0.5</v>
      </c>
      <c r="Z279" t="n">
        <v>10</v>
      </c>
    </row>
    <row r="280">
      <c r="A280" t="n">
        <v>11</v>
      </c>
      <c r="B280" t="n">
        <v>50</v>
      </c>
      <c r="C280" t="inlineStr">
        <is>
          <t xml:space="preserve">CONCLUIDO	</t>
        </is>
      </c>
      <c r="D280" t="n">
        <v>2.6773</v>
      </c>
      <c r="E280" t="n">
        <v>37.35</v>
      </c>
      <c r="F280" t="n">
        <v>34.89</v>
      </c>
      <c r="G280" t="n">
        <v>110.19</v>
      </c>
      <c r="H280" t="n">
        <v>1.74</v>
      </c>
      <c r="I280" t="n">
        <v>19</v>
      </c>
      <c r="J280" t="n">
        <v>121.56</v>
      </c>
      <c r="K280" t="n">
        <v>41.65</v>
      </c>
      <c r="L280" t="n">
        <v>12</v>
      </c>
      <c r="M280" t="n">
        <v>17</v>
      </c>
      <c r="N280" t="n">
        <v>17.91</v>
      </c>
      <c r="O280" t="n">
        <v>15226.31</v>
      </c>
      <c r="P280" t="n">
        <v>301.69</v>
      </c>
      <c r="Q280" t="n">
        <v>444.55</v>
      </c>
      <c r="R280" t="n">
        <v>76.98999999999999</v>
      </c>
      <c r="S280" t="n">
        <v>48.21</v>
      </c>
      <c r="T280" t="n">
        <v>8405.9</v>
      </c>
      <c r="U280" t="n">
        <v>0.63</v>
      </c>
      <c r="V280" t="n">
        <v>0.78</v>
      </c>
      <c r="W280" t="n">
        <v>0.2</v>
      </c>
      <c r="X280" t="n">
        <v>0.51</v>
      </c>
      <c r="Y280" t="n">
        <v>0.5</v>
      </c>
      <c r="Z280" t="n">
        <v>10</v>
      </c>
    </row>
    <row r="281">
      <c r="A281" t="n">
        <v>12</v>
      </c>
      <c r="B281" t="n">
        <v>50</v>
      </c>
      <c r="C281" t="inlineStr">
        <is>
          <t xml:space="preserve">CONCLUIDO	</t>
        </is>
      </c>
      <c r="D281" t="n">
        <v>2.6784</v>
      </c>
      <c r="E281" t="n">
        <v>37.34</v>
      </c>
      <c r="F281" t="n">
        <v>34.9</v>
      </c>
      <c r="G281" t="n">
        <v>116.33</v>
      </c>
      <c r="H281" t="n">
        <v>1.87</v>
      </c>
      <c r="I281" t="n">
        <v>18</v>
      </c>
      <c r="J281" t="n">
        <v>122.87</v>
      </c>
      <c r="K281" t="n">
        <v>41.65</v>
      </c>
      <c r="L281" t="n">
        <v>13</v>
      </c>
      <c r="M281" t="n">
        <v>16</v>
      </c>
      <c r="N281" t="n">
        <v>18.22</v>
      </c>
      <c r="O281" t="n">
        <v>15387.5</v>
      </c>
      <c r="P281" t="n">
        <v>298.1</v>
      </c>
      <c r="Q281" t="n">
        <v>444.55</v>
      </c>
      <c r="R281" t="n">
        <v>77.41</v>
      </c>
      <c r="S281" t="n">
        <v>48.21</v>
      </c>
      <c r="T281" t="n">
        <v>8622.07</v>
      </c>
      <c r="U281" t="n">
        <v>0.62</v>
      </c>
      <c r="V281" t="n">
        <v>0.78</v>
      </c>
      <c r="W281" t="n">
        <v>0.19</v>
      </c>
      <c r="X281" t="n">
        <v>0.51</v>
      </c>
      <c r="Y281" t="n">
        <v>0.5</v>
      </c>
      <c r="Z281" t="n">
        <v>10</v>
      </c>
    </row>
    <row r="282">
      <c r="A282" t="n">
        <v>13</v>
      </c>
      <c r="B282" t="n">
        <v>50</v>
      </c>
      <c r="C282" t="inlineStr">
        <is>
          <t xml:space="preserve">CONCLUIDO	</t>
        </is>
      </c>
      <c r="D282" t="n">
        <v>2.6829</v>
      </c>
      <c r="E282" t="n">
        <v>37.27</v>
      </c>
      <c r="F282" t="n">
        <v>34.86</v>
      </c>
      <c r="G282" t="n">
        <v>123.03</v>
      </c>
      <c r="H282" t="n">
        <v>1.99</v>
      </c>
      <c r="I282" t="n">
        <v>17</v>
      </c>
      <c r="J282" t="n">
        <v>124.18</v>
      </c>
      <c r="K282" t="n">
        <v>41.65</v>
      </c>
      <c r="L282" t="n">
        <v>14</v>
      </c>
      <c r="M282" t="n">
        <v>15</v>
      </c>
      <c r="N282" t="n">
        <v>18.53</v>
      </c>
      <c r="O282" t="n">
        <v>15549.15</v>
      </c>
      <c r="P282" t="n">
        <v>295.29</v>
      </c>
      <c r="Q282" t="n">
        <v>444.55</v>
      </c>
      <c r="R282" t="n">
        <v>76.09</v>
      </c>
      <c r="S282" t="n">
        <v>48.21</v>
      </c>
      <c r="T282" t="n">
        <v>7963.9</v>
      </c>
      <c r="U282" t="n">
        <v>0.63</v>
      </c>
      <c r="V282" t="n">
        <v>0.78</v>
      </c>
      <c r="W282" t="n">
        <v>0.19</v>
      </c>
      <c r="X282" t="n">
        <v>0.47</v>
      </c>
      <c r="Y282" t="n">
        <v>0.5</v>
      </c>
      <c r="Z282" t="n">
        <v>10</v>
      </c>
    </row>
    <row r="283">
      <c r="A283" t="n">
        <v>14</v>
      </c>
      <c r="B283" t="n">
        <v>50</v>
      </c>
      <c r="C283" t="inlineStr">
        <is>
          <t xml:space="preserve">CONCLUIDO	</t>
        </is>
      </c>
      <c r="D283" t="n">
        <v>2.6922</v>
      </c>
      <c r="E283" t="n">
        <v>37.14</v>
      </c>
      <c r="F283" t="n">
        <v>34.78</v>
      </c>
      <c r="G283" t="n">
        <v>139.1</v>
      </c>
      <c r="H283" t="n">
        <v>2.11</v>
      </c>
      <c r="I283" t="n">
        <v>15</v>
      </c>
      <c r="J283" t="n">
        <v>125.49</v>
      </c>
      <c r="K283" t="n">
        <v>41.65</v>
      </c>
      <c r="L283" t="n">
        <v>15</v>
      </c>
      <c r="M283" t="n">
        <v>13</v>
      </c>
      <c r="N283" t="n">
        <v>18.84</v>
      </c>
      <c r="O283" t="n">
        <v>15711.24</v>
      </c>
      <c r="P283" t="n">
        <v>292.64</v>
      </c>
      <c r="Q283" t="n">
        <v>444.55</v>
      </c>
      <c r="R283" t="n">
        <v>73.22</v>
      </c>
      <c r="S283" t="n">
        <v>48.21</v>
      </c>
      <c r="T283" t="n">
        <v>6540.85</v>
      </c>
      <c r="U283" t="n">
        <v>0.66</v>
      </c>
      <c r="V283" t="n">
        <v>0.78</v>
      </c>
      <c r="W283" t="n">
        <v>0.19</v>
      </c>
      <c r="X283" t="n">
        <v>0.39</v>
      </c>
      <c r="Y283" t="n">
        <v>0.5</v>
      </c>
      <c r="Z283" t="n">
        <v>10</v>
      </c>
    </row>
    <row r="284">
      <c r="A284" t="n">
        <v>15</v>
      </c>
      <c r="B284" t="n">
        <v>50</v>
      </c>
      <c r="C284" t="inlineStr">
        <is>
          <t xml:space="preserve">CONCLUIDO	</t>
        </is>
      </c>
      <c r="D284" t="n">
        <v>2.6958</v>
      </c>
      <c r="E284" t="n">
        <v>37.1</v>
      </c>
      <c r="F284" t="n">
        <v>34.75</v>
      </c>
      <c r="G284" t="n">
        <v>148.92</v>
      </c>
      <c r="H284" t="n">
        <v>2.23</v>
      </c>
      <c r="I284" t="n">
        <v>14</v>
      </c>
      <c r="J284" t="n">
        <v>126.81</v>
      </c>
      <c r="K284" t="n">
        <v>41.65</v>
      </c>
      <c r="L284" t="n">
        <v>16</v>
      </c>
      <c r="M284" t="n">
        <v>12</v>
      </c>
      <c r="N284" t="n">
        <v>19.16</v>
      </c>
      <c r="O284" t="n">
        <v>15873.8</v>
      </c>
      <c r="P284" t="n">
        <v>289.28</v>
      </c>
      <c r="Q284" t="n">
        <v>444.55</v>
      </c>
      <c r="R284" t="n">
        <v>72.3</v>
      </c>
      <c r="S284" t="n">
        <v>48.21</v>
      </c>
      <c r="T284" t="n">
        <v>6085.05</v>
      </c>
      <c r="U284" t="n">
        <v>0.67</v>
      </c>
      <c r="V284" t="n">
        <v>0.78</v>
      </c>
      <c r="W284" t="n">
        <v>0.19</v>
      </c>
      <c r="X284" t="n">
        <v>0.36</v>
      </c>
      <c r="Y284" t="n">
        <v>0.5</v>
      </c>
      <c r="Z284" t="n">
        <v>10</v>
      </c>
    </row>
    <row r="285">
      <c r="A285" t="n">
        <v>16</v>
      </c>
      <c r="B285" t="n">
        <v>50</v>
      </c>
      <c r="C285" t="inlineStr">
        <is>
          <t xml:space="preserve">CONCLUIDO	</t>
        </is>
      </c>
      <c r="D285" t="n">
        <v>2.6987</v>
      </c>
      <c r="E285" t="n">
        <v>37.05</v>
      </c>
      <c r="F285" t="n">
        <v>34.73</v>
      </c>
      <c r="G285" t="n">
        <v>160.29</v>
      </c>
      <c r="H285" t="n">
        <v>2.34</v>
      </c>
      <c r="I285" t="n">
        <v>13</v>
      </c>
      <c r="J285" t="n">
        <v>128.13</v>
      </c>
      <c r="K285" t="n">
        <v>41.65</v>
      </c>
      <c r="L285" t="n">
        <v>17</v>
      </c>
      <c r="M285" t="n">
        <v>11</v>
      </c>
      <c r="N285" t="n">
        <v>19.48</v>
      </c>
      <c r="O285" t="n">
        <v>16036.82</v>
      </c>
      <c r="P285" t="n">
        <v>284.87</v>
      </c>
      <c r="Q285" t="n">
        <v>444.55</v>
      </c>
      <c r="R285" t="n">
        <v>71.78</v>
      </c>
      <c r="S285" t="n">
        <v>48.21</v>
      </c>
      <c r="T285" t="n">
        <v>5830.16</v>
      </c>
      <c r="U285" t="n">
        <v>0.67</v>
      </c>
      <c r="V285" t="n">
        <v>0.78</v>
      </c>
      <c r="W285" t="n">
        <v>0.18</v>
      </c>
      <c r="X285" t="n">
        <v>0.34</v>
      </c>
      <c r="Y285" t="n">
        <v>0.5</v>
      </c>
      <c r="Z285" t="n">
        <v>10</v>
      </c>
    </row>
    <row r="286">
      <c r="A286" t="n">
        <v>17</v>
      </c>
      <c r="B286" t="n">
        <v>50</v>
      </c>
      <c r="C286" t="inlineStr">
        <is>
          <t xml:space="preserve">CONCLUIDO	</t>
        </is>
      </c>
      <c r="D286" t="n">
        <v>2.6981</v>
      </c>
      <c r="E286" t="n">
        <v>37.06</v>
      </c>
      <c r="F286" t="n">
        <v>34.74</v>
      </c>
      <c r="G286" t="n">
        <v>160.33</v>
      </c>
      <c r="H286" t="n">
        <v>2.46</v>
      </c>
      <c r="I286" t="n">
        <v>13</v>
      </c>
      <c r="J286" t="n">
        <v>129.46</v>
      </c>
      <c r="K286" t="n">
        <v>41.65</v>
      </c>
      <c r="L286" t="n">
        <v>18</v>
      </c>
      <c r="M286" t="n">
        <v>11</v>
      </c>
      <c r="N286" t="n">
        <v>19.81</v>
      </c>
      <c r="O286" t="n">
        <v>16200.3</v>
      </c>
      <c r="P286" t="n">
        <v>284.17</v>
      </c>
      <c r="Q286" t="n">
        <v>444.55</v>
      </c>
      <c r="R286" t="n">
        <v>71.98999999999999</v>
      </c>
      <c r="S286" t="n">
        <v>48.21</v>
      </c>
      <c r="T286" t="n">
        <v>5937.28</v>
      </c>
      <c r="U286" t="n">
        <v>0.67</v>
      </c>
      <c r="V286" t="n">
        <v>0.78</v>
      </c>
      <c r="W286" t="n">
        <v>0.19</v>
      </c>
      <c r="X286" t="n">
        <v>0.35</v>
      </c>
      <c r="Y286" t="n">
        <v>0.5</v>
      </c>
      <c r="Z286" t="n">
        <v>10</v>
      </c>
    </row>
    <row r="287">
      <c r="A287" t="n">
        <v>18</v>
      </c>
      <c r="B287" t="n">
        <v>50</v>
      </c>
      <c r="C287" t="inlineStr">
        <is>
          <t xml:space="preserve">CONCLUIDO	</t>
        </is>
      </c>
      <c r="D287" t="n">
        <v>2.7023</v>
      </c>
      <c r="E287" t="n">
        <v>37.01</v>
      </c>
      <c r="F287" t="n">
        <v>34.7</v>
      </c>
      <c r="G287" t="n">
        <v>173.52</v>
      </c>
      <c r="H287" t="n">
        <v>2.57</v>
      </c>
      <c r="I287" t="n">
        <v>12</v>
      </c>
      <c r="J287" t="n">
        <v>130.79</v>
      </c>
      <c r="K287" t="n">
        <v>41.65</v>
      </c>
      <c r="L287" t="n">
        <v>19</v>
      </c>
      <c r="M287" t="n">
        <v>10</v>
      </c>
      <c r="N287" t="n">
        <v>20.14</v>
      </c>
      <c r="O287" t="n">
        <v>16364.25</v>
      </c>
      <c r="P287" t="n">
        <v>281.24</v>
      </c>
      <c r="Q287" t="n">
        <v>444.56</v>
      </c>
      <c r="R287" t="n">
        <v>70.81</v>
      </c>
      <c r="S287" t="n">
        <v>48.21</v>
      </c>
      <c r="T287" t="n">
        <v>5347.83</v>
      </c>
      <c r="U287" t="n">
        <v>0.68</v>
      </c>
      <c r="V287" t="n">
        <v>0.79</v>
      </c>
      <c r="W287" t="n">
        <v>0.19</v>
      </c>
      <c r="X287" t="n">
        <v>0.32</v>
      </c>
      <c r="Y287" t="n">
        <v>0.5</v>
      </c>
      <c r="Z287" t="n">
        <v>10</v>
      </c>
    </row>
    <row r="288">
      <c r="A288" t="n">
        <v>19</v>
      </c>
      <c r="B288" t="n">
        <v>50</v>
      </c>
      <c r="C288" t="inlineStr">
        <is>
          <t xml:space="preserve">CONCLUIDO	</t>
        </is>
      </c>
      <c r="D288" t="n">
        <v>2.7048</v>
      </c>
      <c r="E288" t="n">
        <v>36.97</v>
      </c>
      <c r="F288" t="n">
        <v>34.69</v>
      </c>
      <c r="G288" t="n">
        <v>189.23</v>
      </c>
      <c r="H288" t="n">
        <v>2.67</v>
      </c>
      <c r="I288" t="n">
        <v>11</v>
      </c>
      <c r="J288" t="n">
        <v>132.12</v>
      </c>
      <c r="K288" t="n">
        <v>41.65</v>
      </c>
      <c r="L288" t="n">
        <v>20</v>
      </c>
      <c r="M288" t="n">
        <v>9</v>
      </c>
      <c r="N288" t="n">
        <v>20.47</v>
      </c>
      <c r="O288" t="n">
        <v>16528.68</v>
      </c>
      <c r="P288" t="n">
        <v>276.11</v>
      </c>
      <c r="Q288" t="n">
        <v>444.55</v>
      </c>
      <c r="R288" t="n">
        <v>70.59999999999999</v>
      </c>
      <c r="S288" t="n">
        <v>48.21</v>
      </c>
      <c r="T288" t="n">
        <v>5252.18</v>
      </c>
      <c r="U288" t="n">
        <v>0.68</v>
      </c>
      <c r="V288" t="n">
        <v>0.79</v>
      </c>
      <c r="W288" t="n">
        <v>0.18</v>
      </c>
      <c r="X288" t="n">
        <v>0.3</v>
      </c>
      <c r="Y288" t="n">
        <v>0.5</v>
      </c>
      <c r="Z288" t="n">
        <v>10</v>
      </c>
    </row>
    <row r="289">
      <c r="A289" t="n">
        <v>20</v>
      </c>
      <c r="B289" t="n">
        <v>50</v>
      </c>
      <c r="C289" t="inlineStr">
        <is>
          <t xml:space="preserve">CONCLUIDO	</t>
        </is>
      </c>
      <c r="D289" t="n">
        <v>2.7055</v>
      </c>
      <c r="E289" t="n">
        <v>36.96</v>
      </c>
      <c r="F289" t="n">
        <v>34.68</v>
      </c>
      <c r="G289" t="n">
        <v>189.17</v>
      </c>
      <c r="H289" t="n">
        <v>2.78</v>
      </c>
      <c r="I289" t="n">
        <v>11</v>
      </c>
      <c r="J289" t="n">
        <v>133.46</v>
      </c>
      <c r="K289" t="n">
        <v>41.65</v>
      </c>
      <c r="L289" t="n">
        <v>21</v>
      </c>
      <c r="M289" t="n">
        <v>8</v>
      </c>
      <c r="N289" t="n">
        <v>20.81</v>
      </c>
      <c r="O289" t="n">
        <v>16693.59</v>
      </c>
      <c r="P289" t="n">
        <v>276.13</v>
      </c>
      <c r="Q289" t="n">
        <v>444.55</v>
      </c>
      <c r="R289" t="n">
        <v>70.18000000000001</v>
      </c>
      <c r="S289" t="n">
        <v>48.21</v>
      </c>
      <c r="T289" t="n">
        <v>5039.95</v>
      </c>
      <c r="U289" t="n">
        <v>0.6899999999999999</v>
      </c>
      <c r="V289" t="n">
        <v>0.79</v>
      </c>
      <c r="W289" t="n">
        <v>0.18</v>
      </c>
      <c r="X289" t="n">
        <v>0.29</v>
      </c>
      <c r="Y289" t="n">
        <v>0.5</v>
      </c>
      <c r="Z289" t="n">
        <v>10</v>
      </c>
    </row>
    <row r="290">
      <c r="A290" t="n">
        <v>21</v>
      </c>
      <c r="B290" t="n">
        <v>50</v>
      </c>
      <c r="C290" t="inlineStr">
        <is>
          <t xml:space="preserve">CONCLUIDO	</t>
        </is>
      </c>
      <c r="D290" t="n">
        <v>2.7052</v>
      </c>
      <c r="E290" t="n">
        <v>36.97</v>
      </c>
      <c r="F290" t="n">
        <v>34.68</v>
      </c>
      <c r="G290" t="n">
        <v>189.19</v>
      </c>
      <c r="H290" t="n">
        <v>2.88</v>
      </c>
      <c r="I290" t="n">
        <v>11</v>
      </c>
      <c r="J290" t="n">
        <v>134.8</v>
      </c>
      <c r="K290" t="n">
        <v>41.65</v>
      </c>
      <c r="L290" t="n">
        <v>22</v>
      </c>
      <c r="M290" t="n">
        <v>4</v>
      </c>
      <c r="N290" t="n">
        <v>21.15</v>
      </c>
      <c r="O290" t="n">
        <v>16859.1</v>
      </c>
      <c r="P290" t="n">
        <v>274.88</v>
      </c>
      <c r="Q290" t="n">
        <v>444.55</v>
      </c>
      <c r="R290" t="n">
        <v>70.12</v>
      </c>
      <c r="S290" t="n">
        <v>48.21</v>
      </c>
      <c r="T290" t="n">
        <v>5011.21</v>
      </c>
      <c r="U290" t="n">
        <v>0.6899999999999999</v>
      </c>
      <c r="V290" t="n">
        <v>0.79</v>
      </c>
      <c r="W290" t="n">
        <v>0.19</v>
      </c>
      <c r="X290" t="n">
        <v>0.3</v>
      </c>
      <c r="Y290" t="n">
        <v>0.5</v>
      </c>
      <c r="Z290" t="n">
        <v>10</v>
      </c>
    </row>
    <row r="291">
      <c r="A291" t="n">
        <v>22</v>
      </c>
      <c r="B291" t="n">
        <v>50</v>
      </c>
      <c r="C291" t="inlineStr">
        <is>
          <t xml:space="preserve">CONCLUIDO	</t>
        </is>
      </c>
      <c r="D291" t="n">
        <v>2.709</v>
      </c>
      <c r="E291" t="n">
        <v>36.91</v>
      </c>
      <c r="F291" t="n">
        <v>34.66</v>
      </c>
      <c r="G291" t="n">
        <v>207.93</v>
      </c>
      <c r="H291" t="n">
        <v>2.99</v>
      </c>
      <c r="I291" t="n">
        <v>10</v>
      </c>
      <c r="J291" t="n">
        <v>136.14</v>
      </c>
      <c r="K291" t="n">
        <v>41.65</v>
      </c>
      <c r="L291" t="n">
        <v>23</v>
      </c>
      <c r="M291" t="n">
        <v>1</v>
      </c>
      <c r="N291" t="n">
        <v>21.49</v>
      </c>
      <c r="O291" t="n">
        <v>17024.98</v>
      </c>
      <c r="P291" t="n">
        <v>275.47</v>
      </c>
      <c r="Q291" t="n">
        <v>444.55</v>
      </c>
      <c r="R291" t="n">
        <v>69.13</v>
      </c>
      <c r="S291" t="n">
        <v>48.21</v>
      </c>
      <c r="T291" t="n">
        <v>4520.96</v>
      </c>
      <c r="U291" t="n">
        <v>0.7</v>
      </c>
      <c r="V291" t="n">
        <v>0.79</v>
      </c>
      <c r="W291" t="n">
        <v>0.19</v>
      </c>
      <c r="X291" t="n">
        <v>0.27</v>
      </c>
      <c r="Y291" t="n">
        <v>0.5</v>
      </c>
      <c r="Z291" t="n">
        <v>10</v>
      </c>
    </row>
    <row r="292">
      <c r="A292" t="n">
        <v>23</v>
      </c>
      <c r="B292" t="n">
        <v>50</v>
      </c>
      <c r="C292" t="inlineStr">
        <is>
          <t xml:space="preserve">CONCLUIDO	</t>
        </is>
      </c>
      <c r="D292" t="n">
        <v>2.7101</v>
      </c>
      <c r="E292" t="n">
        <v>36.9</v>
      </c>
      <c r="F292" t="n">
        <v>34.64</v>
      </c>
      <c r="G292" t="n">
        <v>207.84</v>
      </c>
      <c r="H292" t="n">
        <v>3.09</v>
      </c>
      <c r="I292" t="n">
        <v>10</v>
      </c>
      <c r="J292" t="n">
        <v>137.49</v>
      </c>
      <c r="K292" t="n">
        <v>41.65</v>
      </c>
      <c r="L292" t="n">
        <v>24</v>
      </c>
      <c r="M292" t="n">
        <v>0</v>
      </c>
      <c r="N292" t="n">
        <v>21.84</v>
      </c>
      <c r="O292" t="n">
        <v>17191.35</v>
      </c>
      <c r="P292" t="n">
        <v>277.57</v>
      </c>
      <c r="Q292" t="n">
        <v>444.55</v>
      </c>
      <c r="R292" t="n">
        <v>68.45</v>
      </c>
      <c r="S292" t="n">
        <v>48.21</v>
      </c>
      <c r="T292" t="n">
        <v>4180.24</v>
      </c>
      <c r="U292" t="n">
        <v>0.7</v>
      </c>
      <c r="V292" t="n">
        <v>0.79</v>
      </c>
      <c r="W292" t="n">
        <v>0.19</v>
      </c>
      <c r="X292" t="n">
        <v>0.25</v>
      </c>
      <c r="Y292" t="n">
        <v>0.5</v>
      </c>
      <c r="Z292" t="n">
        <v>10</v>
      </c>
    </row>
    <row r="293">
      <c r="A293" t="n">
        <v>0</v>
      </c>
      <c r="B293" t="n">
        <v>25</v>
      </c>
      <c r="C293" t="inlineStr">
        <is>
          <t xml:space="preserve">CONCLUIDO	</t>
        </is>
      </c>
      <c r="D293" t="n">
        <v>2.2705</v>
      </c>
      <c r="E293" t="n">
        <v>44.04</v>
      </c>
      <c r="F293" t="n">
        <v>39.69</v>
      </c>
      <c r="G293" t="n">
        <v>12.94</v>
      </c>
      <c r="H293" t="n">
        <v>0.28</v>
      </c>
      <c r="I293" t="n">
        <v>184</v>
      </c>
      <c r="J293" t="n">
        <v>61.76</v>
      </c>
      <c r="K293" t="n">
        <v>28.92</v>
      </c>
      <c r="L293" t="n">
        <v>1</v>
      </c>
      <c r="M293" t="n">
        <v>182</v>
      </c>
      <c r="N293" t="n">
        <v>6.84</v>
      </c>
      <c r="O293" t="n">
        <v>7851.41</v>
      </c>
      <c r="P293" t="n">
        <v>253.63</v>
      </c>
      <c r="Q293" t="n">
        <v>444.57</v>
      </c>
      <c r="R293" t="n">
        <v>233.77</v>
      </c>
      <c r="S293" t="n">
        <v>48.21</v>
      </c>
      <c r="T293" t="n">
        <v>85969.41</v>
      </c>
      <c r="U293" t="n">
        <v>0.21</v>
      </c>
      <c r="V293" t="n">
        <v>0.6899999999999999</v>
      </c>
      <c r="W293" t="n">
        <v>0.45</v>
      </c>
      <c r="X293" t="n">
        <v>5.3</v>
      </c>
      <c r="Y293" t="n">
        <v>0.5</v>
      </c>
      <c r="Z293" t="n">
        <v>10</v>
      </c>
    </row>
    <row r="294">
      <c r="A294" t="n">
        <v>1</v>
      </c>
      <c r="B294" t="n">
        <v>25</v>
      </c>
      <c r="C294" t="inlineStr">
        <is>
          <t xml:space="preserve">CONCLUIDO	</t>
        </is>
      </c>
      <c r="D294" t="n">
        <v>2.5174</v>
      </c>
      <c r="E294" t="n">
        <v>39.72</v>
      </c>
      <c r="F294" t="n">
        <v>36.76</v>
      </c>
      <c r="G294" t="n">
        <v>26.26</v>
      </c>
      <c r="H294" t="n">
        <v>0.55</v>
      </c>
      <c r="I294" t="n">
        <v>84</v>
      </c>
      <c r="J294" t="n">
        <v>62.92</v>
      </c>
      <c r="K294" t="n">
        <v>28.92</v>
      </c>
      <c r="L294" t="n">
        <v>2</v>
      </c>
      <c r="M294" t="n">
        <v>82</v>
      </c>
      <c r="N294" t="n">
        <v>7</v>
      </c>
      <c r="O294" t="n">
        <v>7994.37</v>
      </c>
      <c r="P294" t="n">
        <v>229.92</v>
      </c>
      <c r="Q294" t="n">
        <v>444.55</v>
      </c>
      <c r="R294" t="n">
        <v>137.84</v>
      </c>
      <c r="S294" t="n">
        <v>48.21</v>
      </c>
      <c r="T294" t="n">
        <v>38506.69</v>
      </c>
      <c r="U294" t="n">
        <v>0.35</v>
      </c>
      <c r="V294" t="n">
        <v>0.74</v>
      </c>
      <c r="W294" t="n">
        <v>0.3</v>
      </c>
      <c r="X294" t="n">
        <v>2.37</v>
      </c>
      <c r="Y294" t="n">
        <v>0.5</v>
      </c>
      <c r="Z294" t="n">
        <v>10</v>
      </c>
    </row>
    <row r="295">
      <c r="A295" t="n">
        <v>2</v>
      </c>
      <c r="B295" t="n">
        <v>25</v>
      </c>
      <c r="C295" t="inlineStr">
        <is>
          <t xml:space="preserve">CONCLUIDO	</t>
        </is>
      </c>
      <c r="D295" t="n">
        <v>2.617</v>
      </c>
      <c r="E295" t="n">
        <v>38.21</v>
      </c>
      <c r="F295" t="n">
        <v>35.68</v>
      </c>
      <c r="G295" t="n">
        <v>40.39</v>
      </c>
      <c r="H295" t="n">
        <v>0.8100000000000001</v>
      </c>
      <c r="I295" t="n">
        <v>53</v>
      </c>
      <c r="J295" t="n">
        <v>64.08</v>
      </c>
      <c r="K295" t="n">
        <v>28.92</v>
      </c>
      <c r="L295" t="n">
        <v>3</v>
      </c>
      <c r="M295" t="n">
        <v>51</v>
      </c>
      <c r="N295" t="n">
        <v>7.16</v>
      </c>
      <c r="O295" t="n">
        <v>8137.65</v>
      </c>
      <c r="P295" t="n">
        <v>217.57</v>
      </c>
      <c r="Q295" t="n">
        <v>444.56</v>
      </c>
      <c r="R295" t="n">
        <v>101.87</v>
      </c>
      <c r="S295" t="n">
        <v>48.21</v>
      </c>
      <c r="T295" t="n">
        <v>20674.64</v>
      </c>
      <c r="U295" t="n">
        <v>0.47</v>
      </c>
      <c r="V295" t="n">
        <v>0.76</v>
      </c>
      <c r="W295" t="n">
        <v>0.25</v>
      </c>
      <c r="X295" t="n">
        <v>1.29</v>
      </c>
      <c r="Y295" t="n">
        <v>0.5</v>
      </c>
      <c r="Z295" t="n">
        <v>10</v>
      </c>
    </row>
    <row r="296">
      <c r="A296" t="n">
        <v>3</v>
      </c>
      <c r="B296" t="n">
        <v>25</v>
      </c>
      <c r="C296" t="inlineStr">
        <is>
          <t xml:space="preserve">CONCLUIDO	</t>
        </is>
      </c>
      <c r="D296" t="n">
        <v>2.6457</v>
      </c>
      <c r="E296" t="n">
        <v>37.8</v>
      </c>
      <c r="F296" t="n">
        <v>35.46</v>
      </c>
      <c r="G296" t="n">
        <v>54.55</v>
      </c>
      <c r="H296" t="n">
        <v>1.07</v>
      </c>
      <c r="I296" t="n">
        <v>39</v>
      </c>
      <c r="J296" t="n">
        <v>65.25</v>
      </c>
      <c r="K296" t="n">
        <v>28.92</v>
      </c>
      <c r="L296" t="n">
        <v>4</v>
      </c>
      <c r="M296" t="n">
        <v>37</v>
      </c>
      <c r="N296" t="n">
        <v>7.33</v>
      </c>
      <c r="O296" t="n">
        <v>8281.25</v>
      </c>
      <c r="P296" t="n">
        <v>211.34</v>
      </c>
      <c r="Q296" t="n">
        <v>444.55</v>
      </c>
      <c r="R296" t="n">
        <v>95.47</v>
      </c>
      <c r="S296" t="n">
        <v>48.21</v>
      </c>
      <c r="T296" t="n">
        <v>17546.9</v>
      </c>
      <c r="U296" t="n">
        <v>0.5</v>
      </c>
      <c r="V296" t="n">
        <v>0.77</v>
      </c>
      <c r="W296" t="n">
        <v>0.23</v>
      </c>
      <c r="X296" t="n">
        <v>1.07</v>
      </c>
      <c r="Y296" t="n">
        <v>0.5</v>
      </c>
      <c r="Z296" t="n">
        <v>10</v>
      </c>
    </row>
    <row r="297">
      <c r="A297" t="n">
        <v>4</v>
      </c>
      <c r="B297" t="n">
        <v>25</v>
      </c>
      <c r="C297" t="inlineStr">
        <is>
          <t xml:space="preserve">CONCLUIDO	</t>
        </is>
      </c>
      <c r="D297" t="n">
        <v>2.6686</v>
      </c>
      <c r="E297" t="n">
        <v>37.47</v>
      </c>
      <c r="F297" t="n">
        <v>35.25</v>
      </c>
      <c r="G297" t="n">
        <v>68.22</v>
      </c>
      <c r="H297" t="n">
        <v>1.31</v>
      </c>
      <c r="I297" t="n">
        <v>31</v>
      </c>
      <c r="J297" t="n">
        <v>66.42</v>
      </c>
      <c r="K297" t="n">
        <v>28.92</v>
      </c>
      <c r="L297" t="n">
        <v>5</v>
      </c>
      <c r="M297" t="n">
        <v>29</v>
      </c>
      <c r="N297" t="n">
        <v>7.49</v>
      </c>
      <c r="O297" t="n">
        <v>8425.16</v>
      </c>
      <c r="P297" t="n">
        <v>204.17</v>
      </c>
      <c r="Q297" t="n">
        <v>444.57</v>
      </c>
      <c r="R297" t="n">
        <v>88.59</v>
      </c>
      <c r="S297" t="n">
        <v>48.21</v>
      </c>
      <c r="T297" t="n">
        <v>14145.87</v>
      </c>
      <c r="U297" t="n">
        <v>0.54</v>
      </c>
      <c r="V297" t="n">
        <v>0.77</v>
      </c>
      <c r="W297" t="n">
        <v>0.21</v>
      </c>
      <c r="X297" t="n">
        <v>0.86</v>
      </c>
      <c r="Y297" t="n">
        <v>0.5</v>
      </c>
      <c r="Z297" t="n">
        <v>10</v>
      </c>
    </row>
    <row r="298">
      <c r="A298" t="n">
        <v>5</v>
      </c>
      <c r="B298" t="n">
        <v>25</v>
      </c>
      <c r="C298" t="inlineStr">
        <is>
          <t xml:space="preserve">CONCLUIDO	</t>
        </is>
      </c>
      <c r="D298" t="n">
        <v>2.6853</v>
      </c>
      <c r="E298" t="n">
        <v>37.24</v>
      </c>
      <c r="F298" t="n">
        <v>35.1</v>
      </c>
      <c r="G298" t="n">
        <v>84.23</v>
      </c>
      <c r="H298" t="n">
        <v>1.55</v>
      </c>
      <c r="I298" t="n">
        <v>25</v>
      </c>
      <c r="J298" t="n">
        <v>67.59</v>
      </c>
      <c r="K298" t="n">
        <v>28.92</v>
      </c>
      <c r="L298" t="n">
        <v>6</v>
      </c>
      <c r="M298" t="n">
        <v>23</v>
      </c>
      <c r="N298" t="n">
        <v>7.66</v>
      </c>
      <c r="O298" t="n">
        <v>8569.4</v>
      </c>
      <c r="P298" t="n">
        <v>198.04</v>
      </c>
      <c r="Q298" t="n">
        <v>444.55</v>
      </c>
      <c r="R298" t="n">
        <v>83.84</v>
      </c>
      <c r="S298" t="n">
        <v>48.21</v>
      </c>
      <c r="T298" t="n">
        <v>11800.23</v>
      </c>
      <c r="U298" t="n">
        <v>0.57</v>
      </c>
      <c r="V298" t="n">
        <v>0.78</v>
      </c>
      <c r="W298" t="n">
        <v>0.2</v>
      </c>
      <c r="X298" t="n">
        <v>0.71</v>
      </c>
      <c r="Y298" t="n">
        <v>0.5</v>
      </c>
      <c r="Z298" t="n">
        <v>10</v>
      </c>
    </row>
    <row r="299">
      <c r="A299" t="n">
        <v>6</v>
      </c>
      <c r="B299" t="n">
        <v>25</v>
      </c>
      <c r="C299" t="inlineStr">
        <is>
          <t xml:space="preserve">CONCLUIDO	</t>
        </is>
      </c>
      <c r="D299" t="n">
        <v>2.6982</v>
      </c>
      <c r="E299" t="n">
        <v>37.06</v>
      </c>
      <c r="F299" t="n">
        <v>34.97</v>
      </c>
      <c r="G299" t="n">
        <v>99.92</v>
      </c>
      <c r="H299" t="n">
        <v>1.78</v>
      </c>
      <c r="I299" t="n">
        <v>21</v>
      </c>
      <c r="J299" t="n">
        <v>68.76000000000001</v>
      </c>
      <c r="K299" t="n">
        <v>28.92</v>
      </c>
      <c r="L299" t="n">
        <v>7</v>
      </c>
      <c r="M299" t="n">
        <v>15</v>
      </c>
      <c r="N299" t="n">
        <v>7.83</v>
      </c>
      <c r="O299" t="n">
        <v>8713.950000000001</v>
      </c>
      <c r="P299" t="n">
        <v>190.93</v>
      </c>
      <c r="Q299" t="n">
        <v>444.56</v>
      </c>
      <c r="R299" t="n">
        <v>79.66</v>
      </c>
      <c r="S299" t="n">
        <v>48.21</v>
      </c>
      <c r="T299" t="n">
        <v>9728.360000000001</v>
      </c>
      <c r="U299" t="n">
        <v>0.61</v>
      </c>
      <c r="V299" t="n">
        <v>0.78</v>
      </c>
      <c r="W299" t="n">
        <v>0.2</v>
      </c>
      <c r="X299" t="n">
        <v>0.59</v>
      </c>
      <c r="Y299" t="n">
        <v>0.5</v>
      </c>
      <c r="Z299" t="n">
        <v>10</v>
      </c>
    </row>
    <row r="300">
      <c r="A300" t="n">
        <v>7</v>
      </c>
      <c r="B300" t="n">
        <v>25</v>
      </c>
      <c r="C300" t="inlineStr">
        <is>
          <t xml:space="preserve">CONCLUIDO	</t>
        </is>
      </c>
      <c r="D300" t="n">
        <v>2.7015</v>
      </c>
      <c r="E300" t="n">
        <v>37.02</v>
      </c>
      <c r="F300" t="n">
        <v>34.94</v>
      </c>
      <c r="G300" t="n">
        <v>104.83</v>
      </c>
      <c r="H300" t="n">
        <v>2</v>
      </c>
      <c r="I300" t="n">
        <v>20</v>
      </c>
      <c r="J300" t="n">
        <v>69.93000000000001</v>
      </c>
      <c r="K300" t="n">
        <v>28.92</v>
      </c>
      <c r="L300" t="n">
        <v>8</v>
      </c>
      <c r="M300" t="n">
        <v>3</v>
      </c>
      <c r="N300" t="n">
        <v>8.01</v>
      </c>
      <c r="O300" t="n">
        <v>8858.84</v>
      </c>
      <c r="P300" t="n">
        <v>189.45</v>
      </c>
      <c r="Q300" t="n">
        <v>444.56</v>
      </c>
      <c r="R300" t="n">
        <v>78.13</v>
      </c>
      <c r="S300" t="n">
        <v>48.21</v>
      </c>
      <c r="T300" t="n">
        <v>8969.83</v>
      </c>
      <c r="U300" t="n">
        <v>0.62</v>
      </c>
      <c r="V300" t="n">
        <v>0.78</v>
      </c>
      <c r="W300" t="n">
        <v>0.21</v>
      </c>
      <c r="X300" t="n">
        <v>0.5600000000000001</v>
      </c>
      <c r="Y300" t="n">
        <v>0.5</v>
      </c>
      <c r="Z300" t="n">
        <v>10</v>
      </c>
    </row>
    <row r="301">
      <c r="A301" t="n">
        <v>8</v>
      </c>
      <c r="B301" t="n">
        <v>25</v>
      </c>
      <c r="C301" t="inlineStr">
        <is>
          <t xml:space="preserve">CONCLUIDO	</t>
        </is>
      </c>
      <c r="D301" t="n">
        <v>2.7055</v>
      </c>
      <c r="E301" t="n">
        <v>36.96</v>
      </c>
      <c r="F301" t="n">
        <v>34.9</v>
      </c>
      <c r="G301" t="n">
        <v>110.22</v>
      </c>
      <c r="H301" t="n">
        <v>2.21</v>
      </c>
      <c r="I301" t="n">
        <v>19</v>
      </c>
      <c r="J301" t="n">
        <v>71.11</v>
      </c>
      <c r="K301" t="n">
        <v>28.92</v>
      </c>
      <c r="L301" t="n">
        <v>9</v>
      </c>
      <c r="M301" t="n">
        <v>0</v>
      </c>
      <c r="N301" t="n">
        <v>8.19</v>
      </c>
      <c r="O301" t="n">
        <v>9004.040000000001</v>
      </c>
      <c r="P301" t="n">
        <v>191.49</v>
      </c>
      <c r="Q301" t="n">
        <v>444.56</v>
      </c>
      <c r="R301" t="n">
        <v>76.56999999999999</v>
      </c>
      <c r="S301" t="n">
        <v>48.21</v>
      </c>
      <c r="T301" t="n">
        <v>8192.940000000001</v>
      </c>
      <c r="U301" t="n">
        <v>0.63</v>
      </c>
      <c r="V301" t="n">
        <v>0.78</v>
      </c>
      <c r="W301" t="n">
        <v>0.22</v>
      </c>
      <c r="X301" t="n">
        <v>0.51</v>
      </c>
      <c r="Y301" t="n">
        <v>0.5</v>
      </c>
      <c r="Z301" t="n">
        <v>10</v>
      </c>
    </row>
    <row r="302">
      <c r="A302" t="n">
        <v>0</v>
      </c>
      <c r="B302" t="n">
        <v>85</v>
      </c>
      <c r="C302" t="inlineStr">
        <is>
          <t xml:space="preserve">CONCLUIDO	</t>
        </is>
      </c>
      <c r="D302" t="n">
        <v>1.5557</v>
      </c>
      <c r="E302" t="n">
        <v>64.28</v>
      </c>
      <c r="F302" t="n">
        <v>47.23</v>
      </c>
      <c r="G302" t="n">
        <v>6.54</v>
      </c>
      <c r="H302" t="n">
        <v>0.11</v>
      </c>
      <c r="I302" t="n">
        <v>433</v>
      </c>
      <c r="J302" t="n">
        <v>167.88</v>
      </c>
      <c r="K302" t="n">
        <v>51.39</v>
      </c>
      <c r="L302" t="n">
        <v>1</v>
      </c>
      <c r="M302" t="n">
        <v>431</v>
      </c>
      <c r="N302" t="n">
        <v>30.49</v>
      </c>
      <c r="O302" t="n">
        <v>20939.59</v>
      </c>
      <c r="P302" t="n">
        <v>597.72</v>
      </c>
      <c r="Q302" t="n">
        <v>444.64</v>
      </c>
      <c r="R302" t="n">
        <v>480.68</v>
      </c>
      <c r="S302" t="n">
        <v>48.21</v>
      </c>
      <c r="T302" t="n">
        <v>208181.58</v>
      </c>
      <c r="U302" t="n">
        <v>0.1</v>
      </c>
      <c r="V302" t="n">
        <v>0.58</v>
      </c>
      <c r="W302" t="n">
        <v>0.86</v>
      </c>
      <c r="X302" t="n">
        <v>12.84</v>
      </c>
      <c r="Y302" t="n">
        <v>0.5</v>
      </c>
      <c r="Z302" t="n">
        <v>10</v>
      </c>
    </row>
    <row r="303">
      <c r="A303" t="n">
        <v>1</v>
      </c>
      <c r="B303" t="n">
        <v>85</v>
      </c>
      <c r="C303" t="inlineStr">
        <is>
          <t xml:space="preserve">CONCLUIDO	</t>
        </is>
      </c>
      <c r="D303" t="n">
        <v>2.0788</v>
      </c>
      <c r="E303" t="n">
        <v>48.1</v>
      </c>
      <c r="F303" t="n">
        <v>39.6</v>
      </c>
      <c r="G303" t="n">
        <v>13.13</v>
      </c>
      <c r="H303" t="n">
        <v>0.21</v>
      </c>
      <c r="I303" t="n">
        <v>181</v>
      </c>
      <c r="J303" t="n">
        <v>169.33</v>
      </c>
      <c r="K303" t="n">
        <v>51.39</v>
      </c>
      <c r="L303" t="n">
        <v>2</v>
      </c>
      <c r="M303" t="n">
        <v>179</v>
      </c>
      <c r="N303" t="n">
        <v>30.94</v>
      </c>
      <c r="O303" t="n">
        <v>21118.46</v>
      </c>
      <c r="P303" t="n">
        <v>499.26</v>
      </c>
      <c r="Q303" t="n">
        <v>444.57</v>
      </c>
      <c r="R303" t="n">
        <v>230.69</v>
      </c>
      <c r="S303" t="n">
        <v>48.21</v>
      </c>
      <c r="T303" t="n">
        <v>84442.52</v>
      </c>
      <c r="U303" t="n">
        <v>0.21</v>
      </c>
      <c r="V303" t="n">
        <v>0.6899999999999999</v>
      </c>
      <c r="W303" t="n">
        <v>0.45</v>
      </c>
      <c r="X303" t="n">
        <v>5.21</v>
      </c>
      <c r="Y303" t="n">
        <v>0.5</v>
      </c>
      <c r="Z303" t="n">
        <v>10</v>
      </c>
    </row>
    <row r="304">
      <c r="A304" t="n">
        <v>2</v>
      </c>
      <c r="B304" t="n">
        <v>85</v>
      </c>
      <c r="C304" t="inlineStr">
        <is>
          <t xml:space="preserve">CONCLUIDO	</t>
        </is>
      </c>
      <c r="D304" t="n">
        <v>2.2759</v>
      </c>
      <c r="E304" t="n">
        <v>43.94</v>
      </c>
      <c r="F304" t="n">
        <v>37.67</v>
      </c>
      <c r="G304" t="n">
        <v>19.65</v>
      </c>
      <c r="H304" t="n">
        <v>0.31</v>
      </c>
      <c r="I304" t="n">
        <v>115</v>
      </c>
      <c r="J304" t="n">
        <v>170.79</v>
      </c>
      <c r="K304" t="n">
        <v>51.39</v>
      </c>
      <c r="L304" t="n">
        <v>3</v>
      </c>
      <c r="M304" t="n">
        <v>113</v>
      </c>
      <c r="N304" t="n">
        <v>31.4</v>
      </c>
      <c r="O304" t="n">
        <v>21297.94</v>
      </c>
      <c r="P304" t="n">
        <v>473.72</v>
      </c>
      <c r="Q304" t="n">
        <v>444.56</v>
      </c>
      <c r="R304" t="n">
        <v>167.49</v>
      </c>
      <c r="S304" t="n">
        <v>48.21</v>
      </c>
      <c r="T304" t="n">
        <v>53176.4</v>
      </c>
      <c r="U304" t="n">
        <v>0.29</v>
      </c>
      <c r="V304" t="n">
        <v>0.72</v>
      </c>
      <c r="W304" t="n">
        <v>0.35</v>
      </c>
      <c r="X304" t="n">
        <v>3.28</v>
      </c>
      <c r="Y304" t="n">
        <v>0.5</v>
      </c>
      <c r="Z304" t="n">
        <v>10</v>
      </c>
    </row>
    <row r="305">
      <c r="A305" t="n">
        <v>3</v>
      </c>
      <c r="B305" t="n">
        <v>85</v>
      </c>
      <c r="C305" t="inlineStr">
        <is>
          <t xml:space="preserve">CONCLUIDO	</t>
        </is>
      </c>
      <c r="D305" t="n">
        <v>2.3824</v>
      </c>
      <c r="E305" t="n">
        <v>41.98</v>
      </c>
      <c r="F305" t="n">
        <v>36.76</v>
      </c>
      <c r="G305" t="n">
        <v>26.25</v>
      </c>
      <c r="H305" t="n">
        <v>0.41</v>
      </c>
      <c r="I305" t="n">
        <v>84</v>
      </c>
      <c r="J305" t="n">
        <v>172.25</v>
      </c>
      <c r="K305" t="n">
        <v>51.39</v>
      </c>
      <c r="L305" t="n">
        <v>4</v>
      </c>
      <c r="M305" t="n">
        <v>82</v>
      </c>
      <c r="N305" t="n">
        <v>31.86</v>
      </c>
      <c r="O305" t="n">
        <v>21478.05</v>
      </c>
      <c r="P305" t="n">
        <v>460.96</v>
      </c>
      <c r="Q305" t="n">
        <v>444.55</v>
      </c>
      <c r="R305" t="n">
        <v>137.93</v>
      </c>
      <c r="S305" t="n">
        <v>48.21</v>
      </c>
      <c r="T305" t="n">
        <v>38549.45</v>
      </c>
      <c r="U305" t="n">
        <v>0.35</v>
      </c>
      <c r="V305" t="n">
        <v>0.74</v>
      </c>
      <c r="W305" t="n">
        <v>0.29</v>
      </c>
      <c r="X305" t="n">
        <v>2.37</v>
      </c>
      <c r="Y305" t="n">
        <v>0.5</v>
      </c>
      <c r="Z305" t="n">
        <v>10</v>
      </c>
    </row>
    <row r="306">
      <c r="A306" t="n">
        <v>4</v>
      </c>
      <c r="B306" t="n">
        <v>85</v>
      </c>
      <c r="C306" t="inlineStr">
        <is>
          <t xml:space="preserve">CONCLUIDO	</t>
        </is>
      </c>
      <c r="D306" t="n">
        <v>2.4485</v>
      </c>
      <c r="E306" t="n">
        <v>40.84</v>
      </c>
      <c r="F306" t="n">
        <v>36.23</v>
      </c>
      <c r="G306" t="n">
        <v>32.94</v>
      </c>
      <c r="H306" t="n">
        <v>0.51</v>
      </c>
      <c r="I306" t="n">
        <v>66</v>
      </c>
      <c r="J306" t="n">
        <v>173.71</v>
      </c>
      <c r="K306" t="n">
        <v>51.39</v>
      </c>
      <c r="L306" t="n">
        <v>5</v>
      </c>
      <c r="M306" t="n">
        <v>64</v>
      </c>
      <c r="N306" t="n">
        <v>32.32</v>
      </c>
      <c r="O306" t="n">
        <v>21658.78</v>
      </c>
      <c r="P306" t="n">
        <v>453.29</v>
      </c>
      <c r="Q306" t="n">
        <v>444.56</v>
      </c>
      <c r="R306" t="n">
        <v>120.61</v>
      </c>
      <c r="S306" t="n">
        <v>48.21</v>
      </c>
      <c r="T306" t="n">
        <v>29977.52</v>
      </c>
      <c r="U306" t="n">
        <v>0.4</v>
      </c>
      <c r="V306" t="n">
        <v>0.75</v>
      </c>
      <c r="W306" t="n">
        <v>0.27</v>
      </c>
      <c r="X306" t="n">
        <v>1.84</v>
      </c>
      <c r="Y306" t="n">
        <v>0.5</v>
      </c>
      <c r="Z306" t="n">
        <v>10</v>
      </c>
    </row>
    <row r="307">
      <c r="A307" t="n">
        <v>5</v>
      </c>
      <c r="B307" t="n">
        <v>85</v>
      </c>
      <c r="C307" t="inlineStr">
        <is>
          <t xml:space="preserve">CONCLUIDO	</t>
        </is>
      </c>
      <c r="D307" t="n">
        <v>2.4942</v>
      </c>
      <c r="E307" t="n">
        <v>40.09</v>
      </c>
      <c r="F307" t="n">
        <v>35.86</v>
      </c>
      <c r="G307" t="n">
        <v>39.12</v>
      </c>
      <c r="H307" t="n">
        <v>0.61</v>
      </c>
      <c r="I307" t="n">
        <v>55</v>
      </c>
      <c r="J307" t="n">
        <v>175.18</v>
      </c>
      <c r="K307" t="n">
        <v>51.39</v>
      </c>
      <c r="L307" t="n">
        <v>6</v>
      </c>
      <c r="M307" t="n">
        <v>53</v>
      </c>
      <c r="N307" t="n">
        <v>32.79</v>
      </c>
      <c r="O307" t="n">
        <v>21840.16</v>
      </c>
      <c r="P307" t="n">
        <v>447.58</v>
      </c>
      <c r="Q307" t="n">
        <v>444.56</v>
      </c>
      <c r="R307" t="n">
        <v>108.07</v>
      </c>
      <c r="S307" t="n">
        <v>48.21</v>
      </c>
      <c r="T307" t="n">
        <v>23762.95</v>
      </c>
      <c r="U307" t="n">
        <v>0.45</v>
      </c>
      <c r="V307" t="n">
        <v>0.76</v>
      </c>
      <c r="W307" t="n">
        <v>0.26</v>
      </c>
      <c r="X307" t="n">
        <v>1.47</v>
      </c>
      <c r="Y307" t="n">
        <v>0.5</v>
      </c>
      <c r="Z307" t="n">
        <v>10</v>
      </c>
    </row>
    <row r="308">
      <c r="A308" t="n">
        <v>6</v>
      </c>
      <c r="B308" t="n">
        <v>85</v>
      </c>
      <c r="C308" t="inlineStr">
        <is>
          <t xml:space="preserve">CONCLUIDO	</t>
        </is>
      </c>
      <c r="D308" t="n">
        <v>2.5185</v>
      </c>
      <c r="E308" t="n">
        <v>39.71</v>
      </c>
      <c r="F308" t="n">
        <v>35.74</v>
      </c>
      <c r="G308" t="n">
        <v>45.63</v>
      </c>
      <c r="H308" t="n">
        <v>0.7</v>
      </c>
      <c r="I308" t="n">
        <v>47</v>
      </c>
      <c r="J308" t="n">
        <v>176.66</v>
      </c>
      <c r="K308" t="n">
        <v>51.39</v>
      </c>
      <c r="L308" t="n">
        <v>7</v>
      </c>
      <c r="M308" t="n">
        <v>45</v>
      </c>
      <c r="N308" t="n">
        <v>33.27</v>
      </c>
      <c r="O308" t="n">
        <v>22022.17</v>
      </c>
      <c r="P308" t="n">
        <v>444.87</v>
      </c>
      <c r="Q308" t="n">
        <v>444.55</v>
      </c>
      <c r="R308" t="n">
        <v>105.09</v>
      </c>
      <c r="S308" t="n">
        <v>48.21</v>
      </c>
      <c r="T308" t="n">
        <v>22315.24</v>
      </c>
      <c r="U308" t="n">
        <v>0.46</v>
      </c>
      <c r="V308" t="n">
        <v>0.76</v>
      </c>
      <c r="W308" t="n">
        <v>0.23</v>
      </c>
      <c r="X308" t="n">
        <v>1.35</v>
      </c>
      <c r="Y308" t="n">
        <v>0.5</v>
      </c>
      <c r="Z308" t="n">
        <v>10</v>
      </c>
    </row>
    <row r="309">
      <c r="A309" t="n">
        <v>7</v>
      </c>
      <c r="B309" t="n">
        <v>85</v>
      </c>
      <c r="C309" t="inlineStr">
        <is>
          <t xml:space="preserve">CONCLUIDO	</t>
        </is>
      </c>
      <c r="D309" t="n">
        <v>2.5446</v>
      </c>
      <c r="E309" t="n">
        <v>39.3</v>
      </c>
      <c r="F309" t="n">
        <v>35.54</v>
      </c>
      <c r="G309" t="n">
        <v>52.01</v>
      </c>
      <c r="H309" t="n">
        <v>0.8</v>
      </c>
      <c r="I309" t="n">
        <v>41</v>
      </c>
      <c r="J309" t="n">
        <v>178.14</v>
      </c>
      <c r="K309" t="n">
        <v>51.39</v>
      </c>
      <c r="L309" t="n">
        <v>8</v>
      </c>
      <c r="M309" t="n">
        <v>39</v>
      </c>
      <c r="N309" t="n">
        <v>33.75</v>
      </c>
      <c r="O309" t="n">
        <v>22204.83</v>
      </c>
      <c r="P309" t="n">
        <v>441.74</v>
      </c>
      <c r="Q309" t="n">
        <v>444.55</v>
      </c>
      <c r="R309" t="n">
        <v>98.18000000000001</v>
      </c>
      <c r="S309" t="n">
        <v>48.21</v>
      </c>
      <c r="T309" t="n">
        <v>18891.32</v>
      </c>
      <c r="U309" t="n">
        <v>0.49</v>
      </c>
      <c r="V309" t="n">
        <v>0.77</v>
      </c>
      <c r="W309" t="n">
        <v>0.23</v>
      </c>
      <c r="X309" t="n">
        <v>1.15</v>
      </c>
      <c r="Y309" t="n">
        <v>0.5</v>
      </c>
      <c r="Z309" t="n">
        <v>10</v>
      </c>
    </row>
    <row r="310">
      <c r="A310" t="n">
        <v>8</v>
      </c>
      <c r="B310" t="n">
        <v>85</v>
      </c>
      <c r="C310" t="inlineStr">
        <is>
          <t xml:space="preserve">CONCLUIDO	</t>
        </is>
      </c>
      <c r="D310" t="n">
        <v>2.5658</v>
      </c>
      <c r="E310" t="n">
        <v>38.97</v>
      </c>
      <c r="F310" t="n">
        <v>35.38</v>
      </c>
      <c r="G310" t="n">
        <v>58.97</v>
      </c>
      <c r="H310" t="n">
        <v>0.89</v>
      </c>
      <c r="I310" t="n">
        <v>36</v>
      </c>
      <c r="J310" t="n">
        <v>179.63</v>
      </c>
      <c r="K310" t="n">
        <v>51.39</v>
      </c>
      <c r="L310" t="n">
        <v>9</v>
      </c>
      <c r="M310" t="n">
        <v>34</v>
      </c>
      <c r="N310" t="n">
        <v>34.24</v>
      </c>
      <c r="O310" t="n">
        <v>22388.15</v>
      </c>
      <c r="P310" t="n">
        <v>438.66</v>
      </c>
      <c r="Q310" t="n">
        <v>444.55</v>
      </c>
      <c r="R310" t="n">
        <v>93.02</v>
      </c>
      <c r="S310" t="n">
        <v>48.21</v>
      </c>
      <c r="T310" t="n">
        <v>16334.85</v>
      </c>
      <c r="U310" t="n">
        <v>0.52</v>
      </c>
      <c r="V310" t="n">
        <v>0.77</v>
      </c>
      <c r="W310" t="n">
        <v>0.22</v>
      </c>
      <c r="X310" t="n">
        <v>0.99</v>
      </c>
      <c r="Y310" t="n">
        <v>0.5</v>
      </c>
      <c r="Z310" t="n">
        <v>10</v>
      </c>
    </row>
    <row r="311">
      <c r="A311" t="n">
        <v>9</v>
      </c>
      <c r="B311" t="n">
        <v>85</v>
      </c>
      <c r="C311" t="inlineStr">
        <is>
          <t xml:space="preserve">CONCLUIDO	</t>
        </is>
      </c>
      <c r="D311" t="n">
        <v>2.5774</v>
      </c>
      <c r="E311" t="n">
        <v>38.8</v>
      </c>
      <c r="F311" t="n">
        <v>35.31</v>
      </c>
      <c r="G311" t="n">
        <v>64.2</v>
      </c>
      <c r="H311" t="n">
        <v>0.98</v>
      </c>
      <c r="I311" t="n">
        <v>33</v>
      </c>
      <c r="J311" t="n">
        <v>181.12</v>
      </c>
      <c r="K311" t="n">
        <v>51.39</v>
      </c>
      <c r="L311" t="n">
        <v>10</v>
      </c>
      <c r="M311" t="n">
        <v>31</v>
      </c>
      <c r="N311" t="n">
        <v>34.73</v>
      </c>
      <c r="O311" t="n">
        <v>22572.13</v>
      </c>
      <c r="P311" t="n">
        <v>436.58</v>
      </c>
      <c r="Q311" t="n">
        <v>444.56</v>
      </c>
      <c r="R311" t="n">
        <v>90.54000000000001</v>
      </c>
      <c r="S311" t="n">
        <v>48.21</v>
      </c>
      <c r="T311" t="n">
        <v>15107.69</v>
      </c>
      <c r="U311" t="n">
        <v>0.53</v>
      </c>
      <c r="V311" t="n">
        <v>0.77</v>
      </c>
      <c r="W311" t="n">
        <v>0.22</v>
      </c>
      <c r="X311" t="n">
        <v>0.92</v>
      </c>
      <c r="Y311" t="n">
        <v>0.5</v>
      </c>
      <c r="Z311" t="n">
        <v>10</v>
      </c>
    </row>
    <row r="312">
      <c r="A312" t="n">
        <v>10</v>
      </c>
      <c r="B312" t="n">
        <v>85</v>
      </c>
      <c r="C312" t="inlineStr">
        <is>
          <t xml:space="preserve">CONCLUIDO	</t>
        </is>
      </c>
      <c r="D312" t="n">
        <v>2.5903</v>
      </c>
      <c r="E312" t="n">
        <v>38.61</v>
      </c>
      <c r="F312" t="n">
        <v>35.22</v>
      </c>
      <c r="G312" t="n">
        <v>70.43000000000001</v>
      </c>
      <c r="H312" t="n">
        <v>1.07</v>
      </c>
      <c r="I312" t="n">
        <v>30</v>
      </c>
      <c r="J312" t="n">
        <v>182.62</v>
      </c>
      <c r="K312" t="n">
        <v>51.39</v>
      </c>
      <c r="L312" t="n">
        <v>11</v>
      </c>
      <c r="M312" t="n">
        <v>28</v>
      </c>
      <c r="N312" t="n">
        <v>35.22</v>
      </c>
      <c r="O312" t="n">
        <v>22756.91</v>
      </c>
      <c r="P312" t="n">
        <v>434.93</v>
      </c>
      <c r="Q312" t="n">
        <v>444.55</v>
      </c>
      <c r="R312" t="n">
        <v>87.68000000000001</v>
      </c>
      <c r="S312" t="n">
        <v>48.21</v>
      </c>
      <c r="T312" t="n">
        <v>13695.88</v>
      </c>
      <c r="U312" t="n">
        <v>0.55</v>
      </c>
      <c r="V312" t="n">
        <v>0.77</v>
      </c>
      <c r="W312" t="n">
        <v>0.21</v>
      </c>
      <c r="X312" t="n">
        <v>0.83</v>
      </c>
      <c r="Y312" t="n">
        <v>0.5</v>
      </c>
      <c r="Z312" t="n">
        <v>10</v>
      </c>
    </row>
    <row r="313">
      <c r="A313" t="n">
        <v>11</v>
      </c>
      <c r="B313" t="n">
        <v>85</v>
      </c>
      <c r="C313" t="inlineStr">
        <is>
          <t xml:space="preserve">CONCLUIDO	</t>
        </is>
      </c>
      <c r="D313" t="n">
        <v>2.6079</v>
      </c>
      <c r="E313" t="n">
        <v>38.35</v>
      </c>
      <c r="F313" t="n">
        <v>35.06</v>
      </c>
      <c r="G313" t="n">
        <v>77.91</v>
      </c>
      <c r="H313" t="n">
        <v>1.16</v>
      </c>
      <c r="I313" t="n">
        <v>27</v>
      </c>
      <c r="J313" t="n">
        <v>184.12</v>
      </c>
      <c r="K313" t="n">
        <v>51.39</v>
      </c>
      <c r="L313" t="n">
        <v>12</v>
      </c>
      <c r="M313" t="n">
        <v>25</v>
      </c>
      <c r="N313" t="n">
        <v>35.73</v>
      </c>
      <c r="O313" t="n">
        <v>22942.24</v>
      </c>
      <c r="P313" t="n">
        <v>431.56</v>
      </c>
      <c r="Q313" t="n">
        <v>444.55</v>
      </c>
      <c r="R313" t="n">
        <v>81.94</v>
      </c>
      <c r="S313" t="n">
        <v>48.21</v>
      </c>
      <c r="T313" t="n">
        <v>10841.93</v>
      </c>
      <c r="U313" t="n">
        <v>0.59</v>
      </c>
      <c r="V313" t="n">
        <v>0.78</v>
      </c>
      <c r="W313" t="n">
        <v>0.21</v>
      </c>
      <c r="X313" t="n">
        <v>0.67</v>
      </c>
      <c r="Y313" t="n">
        <v>0.5</v>
      </c>
      <c r="Z313" t="n">
        <v>10</v>
      </c>
    </row>
    <row r="314">
      <c r="A314" t="n">
        <v>12</v>
      </c>
      <c r="B314" t="n">
        <v>85</v>
      </c>
      <c r="C314" t="inlineStr">
        <is>
          <t xml:space="preserve">CONCLUIDO	</t>
        </is>
      </c>
      <c r="D314" t="n">
        <v>2.6101</v>
      </c>
      <c r="E314" t="n">
        <v>38.31</v>
      </c>
      <c r="F314" t="n">
        <v>35.09</v>
      </c>
      <c r="G314" t="n">
        <v>84.22</v>
      </c>
      <c r="H314" t="n">
        <v>1.24</v>
      </c>
      <c r="I314" t="n">
        <v>25</v>
      </c>
      <c r="J314" t="n">
        <v>185.63</v>
      </c>
      <c r="K314" t="n">
        <v>51.39</v>
      </c>
      <c r="L314" t="n">
        <v>13</v>
      </c>
      <c r="M314" t="n">
        <v>23</v>
      </c>
      <c r="N314" t="n">
        <v>36.24</v>
      </c>
      <c r="O314" t="n">
        <v>23128.27</v>
      </c>
      <c r="P314" t="n">
        <v>431.43</v>
      </c>
      <c r="Q314" t="n">
        <v>444.55</v>
      </c>
      <c r="R314" t="n">
        <v>83.68000000000001</v>
      </c>
      <c r="S314" t="n">
        <v>48.21</v>
      </c>
      <c r="T314" t="n">
        <v>11719.6</v>
      </c>
      <c r="U314" t="n">
        <v>0.58</v>
      </c>
      <c r="V314" t="n">
        <v>0.78</v>
      </c>
      <c r="W314" t="n">
        <v>0.2</v>
      </c>
      <c r="X314" t="n">
        <v>0.71</v>
      </c>
      <c r="Y314" t="n">
        <v>0.5</v>
      </c>
      <c r="Z314" t="n">
        <v>10</v>
      </c>
    </row>
    <row r="315">
      <c r="A315" t="n">
        <v>13</v>
      </c>
      <c r="B315" t="n">
        <v>85</v>
      </c>
      <c r="C315" t="inlineStr">
        <is>
          <t xml:space="preserve">CONCLUIDO	</t>
        </is>
      </c>
      <c r="D315" t="n">
        <v>2.62</v>
      </c>
      <c r="E315" t="n">
        <v>38.17</v>
      </c>
      <c r="F315" t="n">
        <v>35.02</v>
      </c>
      <c r="G315" t="n">
        <v>91.34</v>
      </c>
      <c r="H315" t="n">
        <v>1.33</v>
      </c>
      <c r="I315" t="n">
        <v>23</v>
      </c>
      <c r="J315" t="n">
        <v>187.14</v>
      </c>
      <c r="K315" t="n">
        <v>51.39</v>
      </c>
      <c r="L315" t="n">
        <v>14</v>
      </c>
      <c r="M315" t="n">
        <v>21</v>
      </c>
      <c r="N315" t="n">
        <v>36.75</v>
      </c>
      <c r="O315" t="n">
        <v>23314.98</v>
      </c>
      <c r="P315" t="n">
        <v>428.73</v>
      </c>
      <c r="Q315" t="n">
        <v>444.55</v>
      </c>
      <c r="R315" t="n">
        <v>81.01000000000001</v>
      </c>
      <c r="S315" t="n">
        <v>48.21</v>
      </c>
      <c r="T315" t="n">
        <v>10394.12</v>
      </c>
      <c r="U315" t="n">
        <v>0.6</v>
      </c>
      <c r="V315" t="n">
        <v>0.78</v>
      </c>
      <c r="W315" t="n">
        <v>0.2</v>
      </c>
      <c r="X315" t="n">
        <v>0.63</v>
      </c>
      <c r="Y315" t="n">
        <v>0.5</v>
      </c>
      <c r="Z315" t="n">
        <v>10</v>
      </c>
    </row>
    <row r="316">
      <c r="A316" t="n">
        <v>14</v>
      </c>
      <c r="B316" t="n">
        <v>85</v>
      </c>
      <c r="C316" t="inlineStr">
        <is>
          <t xml:space="preserve">CONCLUIDO	</t>
        </is>
      </c>
      <c r="D316" t="n">
        <v>2.6243</v>
      </c>
      <c r="E316" t="n">
        <v>38.11</v>
      </c>
      <c r="F316" t="n">
        <v>34.99</v>
      </c>
      <c r="G316" t="n">
        <v>95.42</v>
      </c>
      <c r="H316" t="n">
        <v>1.41</v>
      </c>
      <c r="I316" t="n">
        <v>22</v>
      </c>
      <c r="J316" t="n">
        <v>188.66</v>
      </c>
      <c r="K316" t="n">
        <v>51.39</v>
      </c>
      <c r="L316" t="n">
        <v>15</v>
      </c>
      <c r="M316" t="n">
        <v>20</v>
      </c>
      <c r="N316" t="n">
        <v>37.27</v>
      </c>
      <c r="O316" t="n">
        <v>23502.4</v>
      </c>
      <c r="P316" t="n">
        <v>428.4</v>
      </c>
      <c r="Q316" t="n">
        <v>444.55</v>
      </c>
      <c r="R316" t="n">
        <v>80.09999999999999</v>
      </c>
      <c r="S316" t="n">
        <v>48.21</v>
      </c>
      <c r="T316" t="n">
        <v>9947.01</v>
      </c>
      <c r="U316" t="n">
        <v>0.6</v>
      </c>
      <c r="V316" t="n">
        <v>0.78</v>
      </c>
      <c r="W316" t="n">
        <v>0.2</v>
      </c>
      <c r="X316" t="n">
        <v>0.6</v>
      </c>
      <c r="Y316" t="n">
        <v>0.5</v>
      </c>
      <c r="Z316" t="n">
        <v>10</v>
      </c>
    </row>
    <row r="317">
      <c r="A317" t="n">
        <v>15</v>
      </c>
      <c r="B317" t="n">
        <v>85</v>
      </c>
      <c r="C317" t="inlineStr">
        <is>
          <t xml:space="preserve">CONCLUIDO	</t>
        </is>
      </c>
      <c r="D317" t="n">
        <v>2.6288</v>
      </c>
      <c r="E317" t="n">
        <v>38.04</v>
      </c>
      <c r="F317" t="n">
        <v>34.96</v>
      </c>
      <c r="G317" t="n">
        <v>99.88</v>
      </c>
      <c r="H317" t="n">
        <v>1.49</v>
      </c>
      <c r="I317" t="n">
        <v>21</v>
      </c>
      <c r="J317" t="n">
        <v>190.19</v>
      </c>
      <c r="K317" t="n">
        <v>51.39</v>
      </c>
      <c r="L317" t="n">
        <v>16</v>
      </c>
      <c r="M317" t="n">
        <v>19</v>
      </c>
      <c r="N317" t="n">
        <v>37.79</v>
      </c>
      <c r="O317" t="n">
        <v>23690.52</v>
      </c>
      <c r="P317" t="n">
        <v>426.95</v>
      </c>
      <c r="Q317" t="n">
        <v>444.55</v>
      </c>
      <c r="R317" t="n">
        <v>79.11</v>
      </c>
      <c r="S317" t="n">
        <v>48.21</v>
      </c>
      <c r="T317" t="n">
        <v>9456.059999999999</v>
      </c>
      <c r="U317" t="n">
        <v>0.61</v>
      </c>
      <c r="V317" t="n">
        <v>0.78</v>
      </c>
      <c r="W317" t="n">
        <v>0.2</v>
      </c>
      <c r="X317" t="n">
        <v>0.57</v>
      </c>
      <c r="Y317" t="n">
        <v>0.5</v>
      </c>
      <c r="Z317" t="n">
        <v>10</v>
      </c>
    </row>
    <row r="318">
      <c r="A318" t="n">
        <v>16</v>
      </c>
      <c r="B318" t="n">
        <v>85</v>
      </c>
      <c r="C318" t="inlineStr">
        <is>
          <t xml:space="preserve">CONCLUIDO	</t>
        </is>
      </c>
      <c r="D318" t="n">
        <v>2.6382</v>
      </c>
      <c r="E318" t="n">
        <v>37.91</v>
      </c>
      <c r="F318" t="n">
        <v>34.89</v>
      </c>
      <c r="G318" t="n">
        <v>110.18</v>
      </c>
      <c r="H318" t="n">
        <v>1.57</v>
      </c>
      <c r="I318" t="n">
        <v>19</v>
      </c>
      <c r="J318" t="n">
        <v>191.72</v>
      </c>
      <c r="K318" t="n">
        <v>51.39</v>
      </c>
      <c r="L318" t="n">
        <v>17</v>
      </c>
      <c r="M318" t="n">
        <v>17</v>
      </c>
      <c r="N318" t="n">
        <v>38.33</v>
      </c>
      <c r="O318" t="n">
        <v>23879.37</v>
      </c>
      <c r="P318" t="n">
        <v>425.4</v>
      </c>
      <c r="Q318" t="n">
        <v>444.55</v>
      </c>
      <c r="R318" t="n">
        <v>76.91</v>
      </c>
      <c r="S318" t="n">
        <v>48.21</v>
      </c>
      <c r="T318" t="n">
        <v>8366.25</v>
      </c>
      <c r="U318" t="n">
        <v>0.63</v>
      </c>
      <c r="V318" t="n">
        <v>0.78</v>
      </c>
      <c r="W318" t="n">
        <v>0.2</v>
      </c>
      <c r="X318" t="n">
        <v>0.5</v>
      </c>
      <c r="Y318" t="n">
        <v>0.5</v>
      </c>
      <c r="Z318" t="n">
        <v>10</v>
      </c>
    </row>
    <row r="319">
      <c r="A319" t="n">
        <v>17</v>
      </c>
      <c r="B319" t="n">
        <v>85</v>
      </c>
      <c r="C319" t="inlineStr">
        <is>
          <t xml:space="preserve">CONCLUIDO	</t>
        </is>
      </c>
      <c r="D319" t="n">
        <v>2.6513</v>
      </c>
      <c r="E319" t="n">
        <v>37.72</v>
      </c>
      <c r="F319" t="n">
        <v>34.73</v>
      </c>
      <c r="G319" t="n">
        <v>115.78</v>
      </c>
      <c r="H319" t="n">
        <v>1.65</v>
      </c>
      <c r="I319" t="n">
        <v>18</v>
      </c>
      <c r="J319" t="n">
        <v>193.26</v>
      </c>
      <c r="K319" t="n">
        <v>51.39</v>
      </c>
      <c r="L319" t="n">
        <v>18</v>
      </c>
      <c r="M319" t="n">
        <v>16</v>
      </c>
      <c r="N319" t="n">
        <v>38.86</v>
      </c>
      <c r="O319" t="n">
        <v>24068.93</v>
      </c>
      <c r="P319" t="n">
        <v>422.17</v>
      </c>
      <c r="Q319" t="n">
        <v>444.55</v>
      </c>
      <c r="R319" t="n">
        <v>71.53</v>
      </c>
      <c r="S319" t="n">
        <v>48.21</v>
      </c>
      <c r="T319" t="n">
        <v>5679.5</v>
      </c>
      <c r="U319" t="n">
        <v>0.67</v>
      </c>
      <c r="V319" t="n">
        <v>0.78</v>
      </c>
      <c r="W319" t="n">
        <v>0.19</v>
      </c>
      <c r="X319" t="n">
        <v>0.35</v>
      </c>
      <c r="Y319" t="n">
        <v>0.5</v>
      </c>
      <c r="Z319" t="n">
        <v>10</v>
      </c>
    </row>
    <row r="320">
      <c r="A320" t="n">
        <v>18</v>
      </c>
      <c r="B320" t="n">
        <v>85</v>
      </c>
      <c r="C320" t="inlineStr">
        <is>
          <t xml:space="preserve">CONCLUIDO	</t>
        </is>
      </c>
      <c r="D320" t="n">
        <v>2.6464</v>
      </c>
      <c r="E320" t="n">
        <v>37.79</v>
      </c>
      <c r="F320" t="n">
        <v>34.84</v>
      </c>
      <c r="G320" t="n">
        <v>122.96</v>
      </c>
      <c r="H320" t="n">
        <v>1.73</v>
      </c>
      <c r="I320" t="n">
        <v>17</v>
      </c>
      <c r="J320" t="n">
        <v>194.8</v>
      </c>
      <c r="K320" t="n">
        <v>51.39</v>
      </c>
      <c r="L320" t="n">
        <v>19</v>
      </c>
      <c r="M320" t="n">
        <v>15</v>
      </c>
      <c r="N320" t="n">
        <v>39.41</v>
      </c>
      <c r="O320" t="n">
        <v>24259.23</v>
      </c>
      <c r="P320" t="n">
        <v>422.36</v>
      </c>
      <c r="Q320" t="n">
        <v>444.57</v>
      </c>
      <c r="R320" t="n">
        <v>75.38</v>
      </c>
      <c r="S320" t="n">
        <v>48.21</v>
      </c>
      <c r="T320" t="n">
        <v>7610.53</v>
      </c>
      <c r="U320" t="n">
        <v>0.64</v>
      </c>
      <c r="V320" t="n">
        <v>0.78</v>
      </c>
      <c r="W320" t="n">
        <v>0.19</v>
      </c>
      <c r="X320" t="n">
        <v>0.45</v>
      </c>
      <c r="Y320" t="n">
        <v>0.5</v>
      </c>
      <c r="Z320" t="n">
        <v>10</v>
      </c>
    </row>
    <row r="321">
      <c r="A321" t="n">
        <v>19</v>
      </c>
      <c r="B321" t="n">
        <v>85</v>
      </c>
      <c r="C321" t="inlineStr">
        <is>
          <t xml:space="preserve">CONCLUIDO	</t>
        </is>
      </c>
      <c r="D321" t="n">
        <v>2.6452</v>
      </c>
      <c r="E321" t="n">
        <v>37.8</v>
      </c>
      <c r="F321" t="n">
        <v>34.86</v>
      </c>
      <c r="G321" t="n">
        <v>123.02</v>
      </c>
      <c r="H321" t="n">
        <v>1.81</v>
      </c>
      <c r="I321" t="n">
        <v>17</v>
      </c>
      <c r="J321" t="n">
        <v>196.35</v>
      </c>
      <c r="K321" t="n">
        <v>51.39</v>
      </c>
      <c r="L321" t="n">
        <v>20</v>
      </c>
      <c r="M321" t="n">
        <v>15</v>
      </c>
      <c r="N321" t="n">
        <v>39.96</v>
      </c>
      <c r="O321" t="n">
        <v>24450.27</v>
      </c>
      <c r="P321" t="n">
        <v>421.56</v>
      </c>
      <c r="Q321" t="n">
        <v>444.56</v>
      </c>
      <c r="R321" t="n">
        <v>75.87</v>
      </c>
      <c r="S321" t="n">
        <v>48.21</v>
      </c>
      <c r="T321" t="n">
        <v>7852.87</v>
      </c>
      <c r="U321" t="n">
        <v>0.64</v>
      </c>
      <c r="V321" t="n">
        <v>0.78</v>
      </c>
      <c r="W321" t="n">
        <v>0.19</v>
      </c>
      <c r="X321" t="n">
        <v>0.47</v>
      </c>
      <c r="Y321" t="n">
        <v>0.5</v>
      </c>
      <c r="Z321" t="n">
        <v>10</v>
      </c>
    </row>
    <row r="322">
      <c r="A322" t="n">
        <v>20</v>
      </c>
      <c r="B322" t="n">
        <v>85</v>
      </c>
      <c r="C322" t="inlineStr">
        <is>
          <t xml:space="preserve">CONCLUIDO	</t>
        </is>
      </c>
      <c r="D322" t="n">
        <v>2.6493</v>
      </c>
      <c r="E322" t="n">
        <v>37.75</v>
      </c>
      <c r="F322" t="n">
        <v>34.83</v>
      </c>
      <c r="G322" t="n">
        <v>130.62</v>
      </c>
      <c r="H322" t="n">
        <v>1.88</v>
      </c>
      <c r="I322" t="n">
        <v>16</v>
      </c>
      <c r="J322" t="n">
        <v>197.9</v>
      </c>
      <c r="K322" t="n">
        <v>51.39</v>
      </c>
      <c r="L322" t="n">
        <v>21</v>
      </c>
      <c r="M322" t="n">
        <v>14</v>
      </c>
      <c r="N322" t="n">
        <v>40.51</v>
      </c>
      <c r="O322" t="n">
        <v>24642.07</v>
      </c>
      <c r="P322" t="n">
        <v>421.55</v>
      </c>
      <c r="Q322" t="n">
        <v>444.56</v>
      </c>
      <c r="R322" t="n">
        <v>75.15000000000001</v>
      </c>
      <c r="S322" t="n">
        <v>48.21</v>
      </c>
      <c r="T322" t="n">
        <v>7500.19</v>
      </c>
      <c r="U322" t="n">
        <v>0.64</v>
      </c>
      <c r="V322" t="n">
        <v>0.78</v>
      </c>
      <c r="W322" t="n">
        <v>0.19</v>
      </c>
      <c r="X322" t="n">
        <v>0.44</v>
      </c>
      <c r="Y322" t="n">
        <v>0.5</v>
      </c>
      <c r="Z322" t="n">
        <v>10</v>
      </c>
    </row>
    <row r="323">
      <c r="A323" t="n">
        <v>21</v>
      </c>
      <c r="B323" t="n">
        <v>85</v>
      </c>
      <c r="C323" t="inlineStr">
        <is>
          <t xml:space="preserve">CONCLUIDO	</t>
        </is>
      </c>
      <c r="D323" t="n">
        <v>2.6548</v>
      </c>
      <c r="E323" t="n">
        <v>37.67</v>
      </c>
      <c r="F323" t="n">
        <v>34.79</v>
      </c>
      <c r="G323" t="n">
        <v>139.15</v>
      </c>
      <c r="H323" t="n">
        <v>1.96</v>
      </c>
      <c r="I323" t="n">
        <v>15</v>
      </c>
      <c r="J323" t="n">
        <v>199.46</v>
      </c>
      <c r="K323" t="n">
        <v>51.39</v>
      </c>
      <c r="L323" t="n">
        <v>22</v>
      </c>
      <c r="M323" t="n">
        <v>13</v>
      </c>
      <c r="N323" t="n">
        <v>41.07</v>
      </c>
      <c r="O323" t="n">
        <v>24834.62</v>
      </c>
      <c r="P323" t="n">
        <v>419.84</v>
      </c>
      <c r="Q323" t="n">
        <v>444.55</v>
      </c>
      <c r="R323" t="n">
        <v>73.73</v>
      </c>
      <c r="S323" t="n">
        <v>48.21</v>
      </c>
      <c r="T323" t="n">
        <v>6792.54</v>
      </c>
      <c r="U323" t="n">
        <v>0.65</v>
      </c>
      <c r="V323" t="n">
        <v>0.78</v>
      </c>
      <c r="W323" t="n">
        <v>0.19</v>
      </c>
      <c r="X323" t="n">
        <v>0.4</v>
      </c>
      <c r="Y323" t="n">
        <v>0.5</v>
      </c>
      <c r="Z323" t="n">
        <v>10</v>
      </c>
    </row>
    <row r="324">
      <c r="A324" t="n">
        <v>22</v>
      </c>
      <c r="B324" t="n">
        <v>85</v>
      </c>
      <c r="C324" t="inlineStr">
        <is>
          <t xml:space="preserve">CONCLUIDO	</t>
        </is>
      </c>
      <c r="D324" t="n">
        <v>2.6597</v>
      </c>
      <c r="E324" t="n">
        <v>37.6</v>
      </c>
      <c r="F324" t="n">
        <v>34.75</v>
      </c>
      <c r="G324" t="n">
        <v>148.94</v>
      </c>
      <c r="H324" t="n">
        <v>2.03</v>
      </c>
      <c r="I324" t="n">
        <v>14</v>
      </c>
      <c r="J324" t="n">
        <v>201.03</v>
      </c>
      <c r="K324" t="n">
        <v>51.39</v>
      </c>
      <c r="L324" t="n">
        <v>23</v>
      </c>
      <c r="M324" t="n">
        <v>12</v>
      </c>
      <c r="N324" t="n">
        <v>41.64</v>
      </c>
      <c r="O324" t="n">
        <v>25027.94</v>
      </c>
      <c r="P324" t="n">
        <v>417.67</v>
      </c>
      <c r="Q324" t="n">
        <v>444.55</v>
      </c>
      <c r="R324" t="n">
        <v>72.5</v>
      </c>
      <c r="S324" t="n">
        <v>48.21</v>
      </c>
      <c r="T324" t="n">
        <v>6185.44</v>
      </c>
      <c r="U324" t="n">
        <v>0.66</v>
      </c>
      <c r="V324" t="n">
        <v>0.78</v>
      </c>
      <c r="W324" t="n">
        <v>0.19</v>
      </c>
      <c r="X324" t="n">
        <v>0.36</v>
      </c>
      <c r="Y324" t="n">
        <v>0.5</v>
      </c>
      <c r="Z324" t="n">
        <v>10</v>
      </c>
    </row>
    <row r="325">
      <c r="A325" t="n">
        <v>23</v>
      </c>
      <c r="B325" t="n">
        <v>85</v>
      </c>
      <c r="C325" t="inlineStr">
        <is>
          <t xml:space="preserve">CONCLUIDO	</t>
        </is>
      </c>
      <c r="D325" t="n">
        <v>2.6611</v>
      </c>
      <c r="E325" t="n">
        <v>37.58</v>
      </c>
      <c r="F325" t="n">
        <v>34.73</v>
      </c>
      <c r="G325" t="n">
        <v>148.85</v>
      </c>
      <c r="H325" t="n">
        <v>2.1</v>
      </c>
      <c r="I325" t="n">
        <v>14</v>
      </c>
      <c r="J325" t="n">
        <v>202.61</v>
      </c>
      <c r="K325" t="n">
        <v>51.39</v>
      </c>
      <c r="L325" t="n">
        <v>24</v>
      </c>
      <c r="M325" t="n">
        <v>12</v>
      </c>
      <c r="N325" t="n">
        <v>42.21</v>
      </c>
      <c r="O325" t="n">
        <v>25222.04</v>
      </c>
      <c r="P325" t="n">
        <v>418.41</v>
      </c>
      <c r="Q325" t="n">
        <v>444.55</v>
      </c>
      <c r="R325" t="n">
        <v>71.97</v>
      </c>
      <c r="S325" t="n">
        <v>48.21</v>
      </c>
      <c r="T325" t="n">
        <v>5920.15</v>
      </c>
      <c r="U325" t="n">
        <v>0.67</v>
      </c>
      <c r="V325" t="n">
        <v>0.78</v>
      </c>
      <c r="W325" t="n">
        <v>0.18</v>
      </c>
      <c r="X325" t="n">
        <v>0.34</v>
      </c>
      <c r="Y325" t="n">
        <v>0.5</v>
      </c>
      <c r="Z325" t="n">
        <v>10</v>
      </c>
    </row>
    <row r="326">
      <c r="A326" t="n">
        <v>24</v>
      </c>
      <c r="B326" t="n">
        <v>85</v>
      </c>
      <c r="C326" t="inlineStr">
        <is>
          <t xml:space="preserve">CONCLUIDO	</t>
        </is>
      </c>
      <c r="D326" t="n">
        <v>2.6639</v>
      </c>
      <c r="E326" t="n">
        <v>37.54</v>
      </c>
      <c r="F326" t="n">
        <v>34.73</v>
      </c>
      <c r="G326" t="n">
        <v>160.27</v>
      </c>
      <c r="H326" t="n">
        <v>2.17</v>
      </c>
      <c r="I326" t="n">
        <v>13</v>
      </c>
      <c r="J326" t="n">
        <v>204.19</v>
      </c>
      <c r="K326" t="n">
        <v>51.39</v>
      </c>
      <c r="L326" t="n">
        <v>25</v>
      </c>
      <c r="M326" t="n">
        <v>11</v>
      </c>
      <c r="N326" t="n">
        <v>42.79</v>
      </c>
      <c r="O326" t="n">
        <v>25417.05</v>
      </c>
      <c r="P326" t="n">
        <v>415.96</v>
      </c>
      <c r="Q326" t="n">
        <v>444.55</v>
      </c>
      <c r="R326" t="n">
        <v>71.66</v>
      </c>
      <c r="S326" t="n">
        <v>48.21</v>
      </c>
      <c r="T326" t="n">
        <v>5771.79</v>
      </c>
      <c r="U326" t="n">
        <v>0.67</v>
      </c>
      <c r="V326" t="n">
        <v>0.78</v>
      </c>
      <c r="W326" t="n">
        <v>0.18</v>
      </c>
      <c r="X326" t="n">
        <v>0.34</v>
      </c>
      <c r="Y326" t="n">
        <v>0.5</v>
      </c>
      <c r="Z326" t="n">
        <v>10</v>
      </c>
    </row>
    <row r="327">
      <c r="A327" t="n">
        <v>25</v>
      </c>
      <c r="B327" t="n">
        <v>85</v>
      </c>
      <c r="C327" t="inlineStr">
        <is>
          <t xml:space="preserve">CONCLUIDO	</t>
        </is>
      </c>
      <c r="D327" t="n">
        <v>2.6635</v>
      </c>
      <c r="E327" t="n">
        <v>37.54</v>
      </c>
      <c r="F327" t="n">
        <v>34.73</v>
      </c>
      <c r="G327" t="n">
        <v>160.3</v>
      </c>
      <c r="H327" t="n">
        <v>2.24</v>
      </c>
      <c r="I327" t="n">
        <v>13</v>
      </c>
      <c r="J327" t="n">
        <v>205.77</v>
      </c>
      <c r="K327" t="n">
        <v>51.39</v>
      </c>
      <c r="L327" t="n">
        <v>26</v>
      </c>
      <c r="M327" t="n">
        <v>11</v>
      </c>
      <c r="N327" t="n">
        <v>43.38</v>
      </c>
      <c r="O327" t="n">
        <v>25612.75</v>
      </c>
      <c r="P327" t="n">
        <v>416</v>
      </c>
      <c r="Q327" t="n">
        <v>444.55</v>
      </c>
      <c r="R327" t="n">
        <v>71.92</v>
      </c>
      <c r="S327" t="n">
        <v>48.21</v>
      </c>
      <c r="T327" t="n">
        <v>5900.6</v>
      </c>
      <c r="U327" t="n">
        <v>0.67</v>
      </c>
      <c r="V327" t="n">
        <v>0.78</v>
      </c>
      <c r="W327" t="n">
        <v>0.18</v>
      </c>
      <c r="X327" t="n">
        <v>0.34</v>
      </c>
      <c r="Y327" t="n">
        <v>0.5</v>
      </c>
      <c r="Z327" t="n">
        <v>10</v>
      </c>
    </row>
    <row r="328">
      <c r="A328" t="n">
        <v>26</v>
      </c>
      <c r="B328" t="n">
        <v>85</v>
      </c>
      <c r="C328" t="inlineStr">
        <is>
          <t xml:space="preserve">CONCLUIDO	</t>
        </is>
      </c>
      <c r="D328" t="n">
        <v>2.6692</v>
      </c>
      <c r="E328" t="n">
        <v>37.46</v>
      </c>
      <c r="F328" t="n">
        <v>34.69</v>
      </c>
      <c r="G328" t="n">
        <v>173.43</v>
      </c>
      <c r="H328" t="n">
        <v>2.31</v>
      </c>
      <c r="I328" t="n">
        <v>12</v>
      </c>
      <c r="J328" t="n">
        <v>207.37</v>
      </c>
      <c r="K328" t="n">
        <v>51.39</v>
      </c>
      <c r="L328" t="n">
        <v>27</v>
      </c>
      <c r="M328" t="n">
        <v>10</v>
      </c>
      <c r="N328" t="n">
        <v>43.97</v>
      </c>
      <c r="O328" t="n">
        <v>25809.25</v>
      </c>
      <c r="P328" t="n">
        <v>412.84</v>
      </c>
      <c r="Q328" t="n">
        <v>444.55</v>
      </c>
      <c r="R328" t="n">
        <v>70.31</v>
      </c>
      <c r="S328" t="n">
        <v>48.21</v>
      </c>
      <c r="T328" t="n">
        <v>5097.73</v>
      </c>
      <c r="U328" t="n">
        <v>0.6899999999999999</v>
      </c>
      <c r="V328" t="n">
        <v>0.79</v>
      </c>
      <c r="W328" t="n">
        <v>0.18</v>
      </c>
      <c r="X328" t="n">
        <v>0.3</v>
      </c>
      <c r="Y328" t="n">
        <v>0.5</v>
      </c>
      <c r="Z328" t="n">
        <v>10</v>
      </c>
    </row>
    <row r="329">
      <c r="A329" t="n">
        <v>27</v>
      </c>
      <c r="B329" t="n">
        <v>85</v>
      </c>
      <c r="C329" t="inlineStr">
        <is>
          <t xml:space="preserve">CONCLUIDO	</t>
        </is>
      </c>
      <c r="D329" t="n">
        <v>2.6676</v>
      </c>
      <c r="E329" t="n">
        <v>37.49</v>
      </c>
      <c r="F329" t="n">
        <v>34.71</v>
      </c>
      <c r="G329" t="n">
        <v>173.54</v>
      </c>
      <c r="H329" t="n">
        <v>2.38</v>
      </c>
      <c r="I329" t="n">
        <v>12</v>
      </c>
      <c r="J329" t="n">
        <v>208.97</v>
      </c>
      <c r="K329" t="n">
        <v>51.39</v>
      </c>
      <c r="L329" t="n">
        <v>28</v>
      </c>
      <c r="M329" t="n">
        <v>10</v>
      </c>
      <c r="N329" t="n">
        <v>44.57</v>
      </c>
      <c r="O329" t="n">
        <v>26006.56</v>
      </c>
      <c r="P329" t="n">
        <v>414.41</v>
      </c>
      <c r="Q329" t="n">
        <v>444.55</v>
      </c>
      <c r="R329" t="n">
        <v>71.01000000000001</v>
      </c>
      <c r="S329" t="n">
        <v>48.21</v>
      </c>
      <c r="T329" t="n">
        <v>5452.14</v>
      </c>
      <c r="U329" t="n">
        <v>0.68</v>
      </c>
      <c r="V329" t="n">
        <v>0.79</v>
      </c>
      <c r="W329" t="n">
        <v>0.19</v>
      </c>
      <c r="X329" t="n">
        <v>0.32</v>
      </c>
      <c r="Y329" t="n">
        <v>0.5</v>
      </c>
      <c r="Z329" t="n">
        <v>10</v>
      </c>
    </row>
    <row r="330">
      <c r="A330" t="n">
        <v>28</v>
      </c>
      <c r="B330" t="n">
        <v>85</v>
      </c>
      <c r="C330" t="inlineStr">
        <is>
          <t xml:space="preserve">CONCLUIDO	</t>
        </is>
      </c>
      <c r="D330" t="n">
        <v>2.6701</v>
      </c>
      <c r="E330" t="n">
        <v>37.45</v>
      </c>
      <c r="F330" t="n">
        <v>34.67</v>
      </c>
      <c r="G330" t="n">
        <v>173.37</v>
      </c>
      <c r="H330" t="n">
        <v>2.45</v>
      </c>
      <c r="I330" t="n">
        <v>12</v>
      </c>
      <c r="J330" t="n">
        <v>210.57</v>
      </c>
      <c r="K330" t="n">
        <v>51.39</v>
      </c>
      <c r="L330" t="n">
        <v>29</v>
      </c>
      <c r="M330" t="n">
        <v>10</v>
      </c>
      <c r="N330" t="n">
        <v>45.18</v>
      </c>
      <c r="O330" t="n">
        <v>26204.71</v>
      </c>
      <c r="P330" t="n">
        <v>413.67</v>
      </c>
      <c r="Q330" t="n">
        <v>444.55</v>
      </c>
      <c r="R330" t="n">
        <v>69.76000000000001</v>
      </c>
      <c r="S330" t="n">
        <v>48.21</v>
      </c>
      <c r="T330" t="n">
        <v>4826.44</v>
      </c>
      <c r="U330" t="n">
        <v>0.6899999999999999</v>
      </c>
      <c r="V330" t="n">
        <v>0.79</v>
      </c>
      <c r="W330" t="n">
        <v>0.19</v>
      </c>
      <c r="X330" t="n">
        <v>0.29</v>
      </c>
      <c r="Y330" t="n">
        <v>0.5</v>
      </c>
      <c r="Z330" t="n">
        <v>10</v>
      </c>
    </row>
    <row r="331">
      <c r="A331" t="n">
        <v>29</v>
      </c>
      <c r="B331" t="n">
        <v>85</v>
      </c>
      <c r="C331" t="inlineStr">
        <is>
          <t xml:space="preserve">CONCLUIDO	</t>
        </is>
      </c>
      <c r="D331" t="n">
        <v>2.6728</v>
      </c>
      <c r="E331" t="n">
        <v>37.41</v>
      </c>
      <c r="F331" t="n">
        <v>34.67</v>
      </c>
      <c r="G331" t="n">
        <v>189.1</v>
      </c>
      <c r="H331" t="n">
        <v>2.51</v>
      </c>
      <c r="I331" t="n">
        <v>11</v>
      </c>
      <c r="J331" t="n">
        <v>212.19</v>
      </c>
      <c r="K331" t="n">
        <v>51.39</v>
      </c>
      <c r="L331" t="n">
        <v>30</v>
      </c>
      <c r="M331" t="n">
        <v>9</v>
      </c>
      <c r="N331" t="n">
        <v>45.79</v>
      </c>
      <c r="O331" t="n">
        <v>26403.69</v>
      </c>
      <c r="P331" t="n">
        <v>411.43</v>
      </c>
      <c r="Q331" t="n">
        <v>444.55</v>
      </c>
      <c r="R331" t="n">
        <v>69.83</v>
      </c>
      <c r="S331" t="n">
        <v>48.21</v>
      </c>
      <c r="T331" t="n">
        <v>4865.84</v>
      </c>
      <c r="U331" t="n">
        <v>0.6899999999999999</v>
      </c>
      <c r="V331" t="n">
        <v>0.79</v>
      </c>
      <c r="W331" t="n">
        <v>0.18</v>
      </c>
      <c r="X331" t="n">
        <v>0.28</v>
      </c>
      <c r="Y331" t="n">
        <v>0.5</v>
      </c>
      <c r="Z331" t="n">
        <v>10</v>
      </c>
    </row>
    <row r="332">
      <c r="A332" t="n">
        <v>30</v>
      </c>
      <c r="B332" t="n">
        <v>85</v>
      </c>
      <c r="C332" t="inlineStr">
        <is>
          <t xml:space="preserve">CONCLUIDO	</t>
        </is>
      </c>
      <c r="D332" t="n">
        <v>2.6723</v>
      </c>
      <c r="E332" t="n">
        <v>37.42</v>
      </c>
      <c r="F332" t="n">
        <v>34.68</v>
      </c>
      <c r="G332" t="n">
        <v>189.14</v>
      </c>
      <c r="H332" t="n">
        <v>2.58</v>
      </c>
      <c r="I332" t="n">
        <v>11</v>
      </c>
      <c r="J332" t="n">
        <v>213.81</v>
      </c>
      <c r="K332" t="n">
        <v>51.39</v>
      </c>
      <c r="L332" t="n">
        <v>31</v>
      </c>
      <c r="M332" t="n">
        <v>9</v>
      </c>
      <c r="N332" t="n">
        <v>46.41</v>
      </c>
      <c r="O332" t="n">
        <v>26603.52</v>
      </c>
      <c r="P332" t="n">
        <v>412.12</v>
      </c>
      <c r="Q332" t="n">
        <v>444.55</v>
      </c>
      <c r="R332" t="n">
        <v>70.01000000000001</v>
      </c>
      <c r="S332" t="n">
        <v>48.21</v>
      </c>
      <c r="T332" t="n">
        <v>4956.31</v>
      </c>
      <c r="U332" t="n">
        <v>0.6899999999999999</v>
      </c>
      <c r="V332" t="n">
        <v>0.79</v>
      </c>
      <c r="W332" t="n">
        <v>0.18</v>
      </c>
      <c r="X332" t="n">
        <v>0.29</v>
      </c>
      <c r="Y332" t="n">
        <v>0.5</v>
      </c>
      <c r="Z332" t="n">
        <v>10</v>
      </c>
    </row>
    <row r="333">
      <c r="A333" t="n">
        <v>31</v>
      </c>
      <c r="B333" t="n">
        <v>85</v>
      </c>
      <c r="C333" t="inlineStr">
        <is>
          <t xml:space="preserve">CONCLUIDO	</t>
        </is>
      </c>
      <c r="D333" t="n">
        <v>2.6725</v>
      </c>
      <c r="E333" t="n">
        <v>37.42</v>
      </c>
      <c r="F333" t="n">
        <v>34.67</v>
      </c>
      <c r="G333" t="n">
        <v>189.13</v>
      </c>
      <c r="H333" t="n">
        <v>2.64</v>
      </c>
      <c r="I333" t="n">
        <v>11</v>
      </c>
      <c r="J333" t="n">
        <v>215.43</v>
      </c>
      <c r="K333" t="n">
        <v>51.39</v>
      </c>
      <c r="L333" t="n">
        <v>32</v>
      </c>
      <c r="M333" t="n">
        <v>9</v>
      </c>
      <c r="N333" t="n">
        <v>47.04</v>
      </c>
      <c r="O333" t="n">
        <v>26804.21</v>
      </c>
      <c r="P333" t="n">
        <v>410.37</v>
      </c>
      <c r="Q333" t="n">
        <v>444.55</v>
      </c>
      <c r="R333" t="n">
        <v>69.95999999999999</v>
      </c>
      <c r="S333" t="n">
        <v>48.21</v>
      </c>
      <c r="T333" t="n">
        <v>4931.12</v>
      </c>
      <c r="U333" t="n">
        <v>0.6899999999999999</v>
      </c>
      <c r="V333" t="n">
        <v>0.79</v>
      </c>
      <c r="W333" t="n">
        <v>0.18</v>
      </c>
      <c r="X333" t="n">
        <v>0.29</v>
      </c>
      <c r="Y333" t="n">
        <v>0.5</v>
      </c>
      <c r="Z333" t="n">
        <v>10</v>
      </c>
    </row>
    <row r="334">
      <c r="A334" t="n">
        <v>32</v>
      </c>
      <c r="B334" t="n">
        <v>85</v>
      </c>
      <c r="C334" t="inlineStr">
        <is>
          <t xml:space="preserve">CONCLUIDO	</t>
        </is>
      </c>
      <c r="D334" t="n">
        <v>2.6777</v>
      </c>
      <c r="E334" t="n">
        <v>37.35</v>
      </c>
      <c r="F334" t="n">
        <v>34.63</v>
      </c>
      <c r="G334" t="n">
        <v>207.8</v>
      </c>
      <c r="H334" t="n">
        <v>2.7</v>
      </c>
      <c r="I334" t="n">
        <v>10</v>
      </c>
      <c r="J334" t="n">
        <v>217.07</v>
      </c>
      <c r="K334" t="n">
        <v>51.39</v>
      </c>
      <c r="L334" t="n">
        <v>33</v>
      </c>
      <c r="M334" t="n">
        <v>8</v>
      </c>
      <c r="N334" t="n">
        <v>47.68</v>
      </c>
      <c r="O334" t="n">
        <v>27005.77</v>
      </c>
      <c r="P334" t="n">
        <v>409.5</v>
      </c>
      <c r="Q334" t="n">
        <v>444.55</v>
      </c>
      <c r="R334" t="n">
        <v>68.72</v>
      </c>
      <c r="S334" t="n">
        <v>48.21</v>
      </c>
      <c r="T334" t="n">
        <v>4313.25</v>
      </c>
      <c r="U334" t="n">
        <v>0.7</v>
      </c>
      <c r="V334" t="n">
        <v>0.79</v>
      </c>
      <c r="W334" t="n">
        <v>0.18</v>
      </c>
      <c r="X334" t="n">
        <v>0.25</v>
      </c>
      <c r="Y334" t="n">
        <v>0.5</v>
      </c>
      <c r="Z334" t="n">
        <v>10</v>
      </c>
    </row>
    <row r="335">
      <c r="A335" t="n">
        <v>33</v>
      </c>
      <c r="B335" t="n">
        <v>85</v>
      </c>
      <c r="C335" t="inlineStr">
        <is>
          <t xml:space="preserve">CONCLUIDO	</t>
        </is>
      </c>
      <c r="D335" t="n">
        <v>2.6772</v>
      </c>
      <c r="E335" t="n">
        <v>37.35</v>
      </c>
      <c r="F335" t="n">
        <v>34.64</v>
      </c>
      <c r="G335" t="n">
        <v>207.85</v>
      </c>
      <c r="H335" t="n">
        <v>2.76</v>
      </c>
      <c r="I335" t="n">
        <v>10</v>
      </c>
      <c r="J335" t="n">
        <v>218.71</v>
      </c>
      <c r="K335" t="n">
        <v>51.39</v>
      </c>
      <c r="L335" t="n">
        <v>34</v>
      </c>
      <c r="M335" t="n">
        <v>8</v>
      </c>
      <c r="N335" t="n">
        <v>48.32</v>
      </c>
      <c r="O335" t="n">
        <v>27208.22</v>
      </c>
      <c r="P335" t="n">
        <v>411.21</v>
      </c>
      <c r="Q335" t="n">
        <v>444.55</v>
      </c>
      <c r="R335" t="n">
        <v>68.84999999999999</v>
      </c>
      <c r="S335" t="n">
        <v>48.21</v>
      </c>
      <c r="T335" t="n">
        <v>4382.11</v>
      </c>
      <c r="U335" t="n">
        <v>0.7</v>
      </c>
      <c r="V335" t="n">
        <v>0.79</v>
      </c>
      <c r="W335" t="n">
        <v>0.18</v>
      </c>
      <c r="X335" t="n">
        <v>0.25</v>
      </c>
      <c r="Y335" t="n">
        <v>0.5</v>
      </c>
      <c r="Z335" t="n">
        <v>10</v>
      </c>
    </row>
    <row r="336">
      <c r="A336" t="n">
        <v>34</v>
      </c>
      <c r="B336" t="n">
        <v>85</v>
      </c>
      <c r="C336" t="inlineStr">
        <is>
          <t xml:space="preserve">CONCLUIDO	</t>
        </is>
      </c>
      <c r="D336" t="n">
        <v>2.679</v>
      </c>
      <c r="E336" t="n">
        <v>37.33</v>
      </c>
      <c r="F336" t="n">
        <v>34.62</v>
      </c>
      <c r="G336" t="n">
        <v>207.69</v>
      </c>
      <c r="H336" t="n">
        <v>2.82</v>
      </c>
      <c r="I336" t="n">
        <v>10</v>
      </c>
      <c r="J336" t="n">
        <v>220.36</v>
      </c>
      <c r="K336" t="n">
        <v>51.39</v>
      </c>
      <c r="L336" t="n">
        <v>35</v>
      </c>
      <c r="M336" t="n">
        <v>8</v>
      </c>
      <c r="N336" t="n">
        <v>48.97</v>
      </c>
      <c r="O336" t="n">
        <v>27411.55</v>
      </c>
      <c r="P336" t="n">
        <v>408.7</v>
      </c>
      <c r="Q336" t="n">
        <v>444.55</v>
      </c>
      <c r="R336" t="n">
        <v>68.15000000000001</v>
      </c>
      <c r="S336" t="n">
        <v>48.21</v>
      </c>
      <c r="T336" t="n">
        <v>4030.68</v>
      </c>
      <c r="U336" t="n">
        <v>0.71</v>
      </c>
      <c r="V336" t="n">
        <v>0.79</v>
      </c>
      <c r="W336" t="n">
        <v>0.17</v>
      </c>
      <c r="X336" t="n">
        <v>0.23</v>
      </c>
      <c r="Y336" t="n">
        <v>0.5</v>
      </c>
      <c r="Z336" t="n">
        <v>10</v>
      </c>
    </row>
    <row r="337">
      <c r="A337" t="n">
        <v>35</v>
      </c>
      <c r="B337" t="n">
        <v>85</v>
      </c>
      <c r="C337" t="inlineStr">
        <is>
          <t xml:space="preserve">CONCLUIDO	</t>
        </is>
      </c>
      <c r="D337" t="n">
        <v>2.6764</v>
      </c>
      <c r="E337" t="n">
        <v>37.36</v>
      </c>
      <c r="F337" t="n">
        <v>34.65</v>
      </c>
      <c r="G337" t="n">
        <v>207.91</v>
      </c>
      <c r="H337" t="n">
        <v>2.88</v>
      </c>
      <c r="I337" t="n">
        <v>10</v>
      </c>
      <c r="J337" t="n">
        <v>222.01</v>
      </c>
      <c r="K337" t="n">
        <v>51.39</v>
      </c>
      <c r="L337" t="n">
        <v>36</v>
      </c>
      <c r="M337" t="n">
        <v>8</v>
      </c>
      <c r="N337" t="n">
        <v>49.62</v>
      </c>
      <c r="O337" t="n">
        <v>27615.8</v>
      </c>
      <c r="P337" t="n">
        <v>405.42</v>
      </c>
      <c r="Q337" t="n">
        <v>444.55</v>
      </c>
      <c r="R337" t="n">
        <v>69.27</v>
      </c>
      <c r="S337" t="n">
        <v>48.21</v>
      </c>
      <c r="T337" t="n">
        <v>4592.05</v>
      </c>
      <c r="U337" t="n">
        <v>0.7</v>
      </c>
      <c r="V337" t="n">
        <v>0.79</v>
      </c>
      <c r="W337" t="n">
        <v>0.18</v>
      </c>
      <c r="X337" t="n">
        <v>0.27</v>
      </c>
      <c r="Y337" t="n">
        <v>0.5</v>
      </c>
      <c r="Z337" t="n">
        <v>10</v>
      </c>
    </row>
    <row r="338">
      <c r="A338" t="n">
        <v>36</v>
      </c>
      <c r="B338" t="n">
        <v>85</v>
      </c>
      <c r="C338" t="inlineStr">
        <is>
          <t xml:space="preserve">CONCLUIDO	</t>
        </is>
      </c>
      <c r="D338" t="n">
        <v>2.6816</v>
      </c>
      <c r="E338" t="n">
        <v>37.29</v>
      </c>
      <c r="F338" t="n">
        <v>34.61</v>
      </c>
      <c r="G338" t="n">
        <v>230.76</v>
      </c>
      <c r="H338" t="n">
        <v>2.94</v>
      </c>
      <c r="I338" t="n">
        <v>9</v>
      </c>
      <c r="J338" t="n">
        <v>223.68</v>
      </c>
      <c r="K338" t="n">
        <v>51.39</v>
      </c>
      <c r="L338" t="n">
        <v>37</v>
      </c>
      <c r="M338" t="n">
        <v>7</v>
      </c>
      <c r="N338" t="n">
        <v>50.29</v>
      </c>
      <c r="O338" t="n">
        <v>27821.09</v>
      </c>
      <c r="P338" t="n">
        <v>405.12</v>
      </c>
      <c r="Q338" t="n">
        <v>444.55</v>
      </c>
      <c r="R338" t="n">
        <v>68.09999999999999</v>
      </c>
      <c r="S338" t="n">
        <v>48.21</v>
      </c>
      <c r="T338" t="n">
        <v>4012</v>
      </c>
      <c r="U338" t="n">
        <v>0.71</v>
      </c>
      <c r="V338" t="n">
        <v>0.79</v>
      </c>
      <c r="W338" t="n">
        <v>0.18</v>
      </c>
      <c r="X338" t="n">
        <v>0.23</v>
      </c>
      <c r="Y338" t="n">
        <v>0.5</v>
      </c>
      <c r="Z338" t="n">
        <v>10</v>
      </c>
    </row>
    <row r="339">
      <c r="A339" t="n">
        <v>37</v>
      </c>
      <c r="B339" t="n">
        <v>85</v>
      </c>
      <c r="C339" t="inlineStr">
        <is>
          <t xml:space="preserve">CONCLUIDO	</t>
        </is>
      </c>
      <c r="D339" t="n">
        <v>2.6816</v>
      </c>
      <c r="E339" t="n">
        <v>37.29</v>
      </c>
      <c r="F339" t="n">
        <v>34.61</v>
      </c>
      <c r="G339" t="n">
        <v>230.76</v>
      </c>
      <c r="H339" t="n">
        <v>3</v>
      </c>
      <c r="I339" t="n">
        <v>9</v>
      </c>
      <c r="J339" t="n">
        <v>225.35</v>
      </c>
      <c r="K339" t="n">
        <v>51.39</v>
      </c>
      <c r="L339" t="n">
        <v>38</v>
      </c>
      <c r="M339" t="n">
        <v>7</v>
      </c>
      <c r="N339" t="n">
        <v>50.96</v>
      </c>
      <c r="O339" t="n">
        <v>28027.19</v>
      </c>
      <c r="P339" t="n">
        <v>406.71</v>
      </c>
      <c r="Q339" t="n">
        <v>444.55</v>
      </c>
      <c r="R339" t="n">
        <v>67.98</v>
      </c>
      <c r="S339" t="n">
        <v>48.21</v>
      </c>
      <c r="T339" t="n">
        <v>3948.52</v>
      </c>
      <c r="U339" t="n">
        <v>0.71</v>
      </c>
      <c r="V339" t="n">
        <v>0.79</v>
      </c>
      <c r="W339" t="n">
        <v>0.18</v>
      </c>
      <c r="X339" t="n">
        <v>0.23</v>
      </c>
      <c r="Y339" t="n">
        <v>0.5</v>
      </c>
      <c r="Z339" t="n">
        <v>10</v>
      </c>
    </row>
    <row r="340">
      <c r="A340" t="n">
        <v>38</v>
      </c>
      <c r="B340" t="n">
        <v>85</v>
      </c>
      <c r="C340" t="inlineStr">
        <is>
          <t xml:space="preserve">CONCLUIDO	</t>
        </is>
      </c>
      <c r="D340" t="n">
        <v>2.6816</v>
      </c>
      <c r="E340" t="n">
        <v>37.29</v>
      </c>
      <c r="F340" t="n">
        <v>34.61</v>
      </c>
      <c r="G340" t="n">
        <v>230.76</v>
      </c>
      <c r="H340" t="n">
        <v>3.05</v>
      </c>
      <c r="I340" t="n">
        <v>9</v>
      </c>
      <c r="J340" t="n">
        <v>227.03</v>
      </c>
      <c r="K340" t="n">
        <v>51.39</v>
      </c>
      <c r="L340" t="n">
        <v>39</v>
      </c>
      <c r="M340" t="n">
        <v>7</v>
      </c>
      <c r="N340" t="n">
        <v>51.64</v>
      </c>
      <c r="O340" t="n">
        <v>28234.24</v>
      </c>
      <c r="P340" t="n">
        <v>407.62</v>
      </c>
      <c r="Q340" t="n">
        <v>444.55</v>
      </c>
      <c r="R340" t="n">
        <v>68.04000000000001</v>
      </c>
      <c r="S340" t="n">
        <v>48.21</v>
      </c>
      <c r="T340" t="n">
        <v>3980.06</v>
      </c>
      <c r="U340" t="n">
        <v>0.71</v>
      </c>
      <c r="V340" t="n">
        <v>0.79</v>
      </c>
      <c r="W340" t="n">
        <v>0.18</v>
      </c>
      <c r="X340" t="n">
        <v>0.23</v>
      </c>
      <c r="Y340" t="n">
        <v>0.5</v>
      </c>
      <c r="Z340" t="n">
        <v>10</v>
      </c>
    </row>
    <row r="341">
      <c r="A341" t="n">
        <v>39</v>
      </c>
      <c r="B341" t="n">
        <v>85</v>
      </c>
      <c r="C341" t="inlineStr">
        <is>
          <t xml:space="preserve">CONCLUIDO	</t>
        </is>
      </c>
      <c r="D341" t="n">
        <v>2.6844</v>
      </c>
      <c r="E341" t="n">
        <v>37.25</v>
      </c>
      <c r="F341" t="n">
        <v>34.58</v>
      </c>
      <c r="G341" t="n">
        <v>230.5</v>
      </c>
      <c r="H341" t="n">
        <v>3.11</v>
      </c>
      <c r="I341" t="n">
        <v>9</v>
      </c>
      <c r="J341" t="n">
        <v>228.71</v>
      </c>
      <c r="K341" t="n">
        <v>51.39</v>
      </c>
      <c r="L341" t="n">
        <v>40</v>
      </c>
      <c r="M341" t="n">
        <v>7</v>
      </c>
      <c r="N341" t="n">
        <v>52.32</v>
      </c>
      <c r="O341" t="n">
        <v>28442.24</v>
      </c>
      <c r="P341" t="n">
        <v>405.23</v>
      </c>
      <c r="Q341" t="n">
        <v>444.55</v>
      </c>
      <c r="R341" t="n">
        <v>66.63</v>
      </c>
      <c r="S341" t="n">
        <v>48.21</v>
      </c>
      <c r="T341" t="n">
        <v>3274.15</v>
      </c>
      <c r="U341" t="n">
        <v>0.72</v>
      </c>
      <c r="V341" t="n">
        <v>0.79</v>
      </c>
      <c r="W341" t="n">
        <v>0.18</v>
      </c>
      <c r="X341" t="n">
        <v>0.19</v>
      </c>
      <c r="Y341" t="n">
        <v>0.5</v>
      </c>
      <c r="Z341" t="n">
        <v>10</v>
      </c>
    </row>
    <row r="342">
      <c r="A342" t="n">
        <v>0</v>
      </c>
      <c r="B342" t="n">
        <v>20</v>
      </c>
      <c r="C342" t="inlineStr">
        <is>
          <t xml:space="preserve">CONCLUIDO	</t>
        </is>
      </c>
      <c r="D342" t="n">
        <v>2.3509</v>
      </c>
      <c r="E342" t="n">
        <v>42.54</v>
      </c>
      <c r="F342" t="n">
        <v>38.87</v>
      </c>
      <c r="G342" t="n">
        <v>14.85</v>
      </c>
      <c r="H342" t="n">
        <v>0.34</v>
      </c>
      <c r="I342" t="n">
        <v>157</v>
      </c>
      <c r="J342" t="n">
        <v>51.33</v>
      </c>
      <c r="K342" t="n">
        <v>24.83</v>
      </c>
      <c r="L342" t="n">
        <v>1</v>
      </c>
      <c r="M342" t="n">
        <v>155</v>
      </c>
      <c r="N342" t="n">
        <v>5.51</v>
      </c>
      <c r="O342" t="n">
        <v>6564.78</v>
      </c>
      <c r="P342" t="n">
        <v>216.4</v>
      </c>
      <c r="Q342" t="n">
        <v>444.6</v>
      </c>
      <c r="R342" t="n">
        <v>206.88</v>
      </c>
      <c r="S342" t="n">
        <v>48.21</v>
      </c>
      <c r="T342" t="n">
        <v>72661.39</v>
      </c>
      <c r="U342" t="n">
        <v>0.23</v>
      </c>
      <c r="V342" t="n">
        <v>0.7</v>
      </c>
      <c r="W342" t="n">
        <v>0.41</v>
      </c>
      <c r="X342" t="n">
        <v>4.48</v>
      </c>
      <c r="Y342" t="n">
        <v>0.5</v>
      </c>
      <c r="Z342" t="n">
        <v>10</v>
      </c>
    </row>
    <row r="343">
      <c r="A343" t="n">
        <v>1</v>
      </c>
      <c r="B343" t="n">
        <v>20</v>
      </c>
      <c r="C343" t="inlineStr">
        <is>
          <t xml:space="preserve">CONCLUIDO	</t>
        </is>
      </c>
      <c r="D343" t="n">
        <v>2.5619</v>
      </c>
      <c r="E343" t="n">
        <v>39.03</v>
      </c>
      <c r="F343" t="n">
        <v>36.41</v>
      </c>
      <c r="G343" t="n">
        <v>30.34</v>
      </c>
      <c r="H343" t="n">
        <v>0.66</v>
      </c>
      <c r="I343" t="n">
        <v>72</v>
      </c>
      <c r="J343" t="n">
        <v>52.47</v>
      </c>
      <c r="K343" t="n">
        <v>24.83</v>
      </c>
      <c r="L343" t="n">
        <v>2</v>
      </c>
      <c r="M343" t="n">
        <v>70</v>
      </c>
      <c r="N343" t="n">
        <v>5.64</v>
      </c>
      <c r="O343" t="n">
        <v>6705.1</v>
      </c>
      <c r="P343" t="n">
        <v>196.53</v>
      </c>
      <c r="Q343" t="n">
        <v>444.55</v>
      </c>
      <c r="R343" t="n">
        <v>126.38</v>
      </c>
      <c r="S343" t="n">
        <v>48.21</v>
      </c>
      <c r="T343" t="n">
        <v>32837.41</v>
      </c>
      <c r="U343" t="n">
        <v>0.38</v>
      </c>
      <c r="V343" t="n">
        <v>0.75</v>
      </c>
      <c r="W343" t="n">
        <v>0.28</v>
      </c>
      <c r="X343" t="n">
        <v>2.02</v>
      </c>
      <c r="Y343" t="n">
        <v>0.5</v>
      </c>
      <c r="Z343" t="n">
        <v>10</v>
      </c>
    </row>
    <row r="344">
      <c r="A344" t="n">
        <v>2</v>
      </c>
      <c r="B344" t="n">
        <v>20</v>
      </c>
      <c r="C344" t="inlineStr">
        <is>
          <t xml:space="preserve">CONCLUIDO	</t>
        </is>
      </c>
      <c r="D344" t="n">
        <v>2.6308</v>
      </c>
      <c r="E344" t="n">
        <v>38.01</v>
      </c>
      <c r="F344" t="n">
        <v>35.7</v>
      </c>
      <c r="G344" t="n">
        <v>46.57</v>
      </c>
      <c r="H344" t="n">
        <v>0.97</v>
      </c>
      <c r="I344" t="n">
        <v>46</v>
      </c>
      <c r="J344" t="n">
        <v>53.61</v>
      </c>
      <c r="K344" t="n">
        <v>24.83</v>
      </c>
      <c r="L344" t="n">
        <v>3</v>
      </c>
      <c r="M344" t="n">
        <v>44</v>
      </c>
      <c r="N344" t="n">
        <v>5.78</v>
      </c>
      <c r="O344" t="n">
        <v>6845.59</v>
      </c>
      <c r="P344" t="n">
        <v>185.81</v>
      </c>
      <c r="Q344" t="n">
        <v>444.55</v>
      </c>
      <c r="R344" t="n">
        <v>103.46</v>
      </c>
      <c r="S344" t="n">
        <v>48.21</v>
      </c>
      <c r="T344" t="n">
        <v>21505.59</v>
      </c>
      <c r="U344" t="n">
        <v>0.47</v>
      </c>
      <c r="V344" t="n">
        <v>0.76</v>
      </c>
      <c r="W344" t="n">
        <v>0.24</v>
      </c>
      <c r="X344" t="n">
        <v>1.31</v>
      </c>
      <c r="Y344" t="n">
        <v>0.5</v>
      </c>
      <c r="Z344" t="n">
        <v>10</v>
      </c>
    </row>
    <row r="345">
      <c r="A345" t="n">
        <v>3</v>
      </c>
      <c r="B345" t="n">
        <v>20</v>
      </c>
      <c r="C345" t="inlineStr">
        <is>
          <t xml:space="preserve">CONCLUIDO	</t>
        </is>
      </c>
      <c r="D345" t="n">
        <v>2.6695</v>
      </c>
      <c r="E345" t="n">
        <v>37.46</v>
      </c>
      <c r="F345" t="n">
        <v>35.31</v>
      </c>
      <c r="G345" t="n">
        <v>64.2</v>
      </c>
      <c r="H345" t="n">
        <v>1.27</v>
      </c>
      <c r="I345" t="n">
        <v>33</v>
      </c>
      <c r="J345" t="n">
        <v>54.75</v>
      </c>
      <c r="K345" t="n">
        <v>24.83</v>
      </c>
      <c r="L345" t="n">
        <v>4</v>
      </c>
      <c r="M345" t="n">
        <v>31</v>
      </c>
      <c r="N345" t="n">
        <v>5.92</v>
      </c>
      <c r="O345" t="n">
        <v>6986.39</v>
      </c>
      <c r="P345" t="n">
        <v>176.58</v>
      </c>
      <c r="Q345" t="n">
        <v>444.55</v>
      </c>
      <c r="R345" t="n">
        <v>90.69</v>
      </c>
      <c r="S345" t="n">
        <v>48.21</v>
      </c>
      <c r="T345" t="n">
        <v>15186.37</v>
      </c>
      <c r="U345" t="n">
        <v>0.53</v>
      </c>
      <c r="V345" t="n">
        <v>0.77</v>
      </c>
      <c r="W345" t="n">
        <v>0.22</v>
      </c>
      <c r="X345" t="n">
        <v>0.92</v>
      </c>
      <c r="Y345" t="n">
        <v>0.5</v>
      </c>
      <c r="Z345" t="n">
        <v>10</v>
      </c>
    </row>
    <row r="346">
      <c r="A346" t="n">
        <v>4</v>
      </c>
      <c r="B346" t="n">
        <v>20</v>
      </c>
      <c r="C346" t="inlineStr">
        <is>
          <t xml:space="preserve">CONCLUIDO	</t>
        </is>
      </c>
      <c r="D346" t="n">
        <v>2.6909</v>
      </c>
      <c r="E346" t="n">
        <v>37.16</v>
      </c>
      <c r="F346" t="n">
        <v>35.1</v>
      </c>
      <c r="G346" t="n">
        <v>80.98999999999999</v>
      </c>
      <c r="H346" t="n">
        <v>1.55</v>
      </c>
      <c r="I346" t="n">
        <v>26</v>
      </c>
      <c r="J346" t="n">
        <v>55.89</v>
      </c>
      <c r="K346" t="n">
        <v>24.83</v>
      </c>
      <c r="L346" t="n">
        <v>5</v>
      </c>
      <c r="M346" t="n">
        <v>20</v>
      </c>
      <c r="N346" t="n">
        <v>6.07</v>
      </c>
      <c r="O346" t="n">
        <v>7127.49</v>
      </c>
      <c r="P346" t="n">
        <v>168.49</v>
      </c>
      <c r="Q346" t="n">
        <v>444.56</v>
      </c>
      <c r="R346" t="n">
        <v>83.89</v>
      </c>
      <c r="S346" t="n">
        <v>48.21</v>
      </c>
      <c r="T346" t="n">
        <v>11820.88</v>
      </c>
      <c r="U346" t="n">
        <v>0.57</v>
      </c>
      <c r="V346" t="n">
        <v>0.78</v>
      </c>
      <c r="W346" t="n">
        <v>0.2</v>
      </c>
      <c r="X346" t="n">
        <v>0.71</v>
      </c>
      <c r="Y346" t="n">
        <v>0.5</v>
      </c>
      <c r="Z346" t="n">
        <v>10</v>
      </c>
    </row>
    <row r="347">
      <c r="A347" t="n">
        <v>5</v>
      </c>
      <c r="B347" t="n">
        <v>20</v>
      </c>
      <c r="C347" t="inlineStr">
        <is>
          <t xml:space="preserve">CONCLUIDO	</t>
        </is>
      </c>
      <c r="D347" t="n">
        <v>2.6935</v>
      </c>
      <c r="E347" t="n">
        <v>37.13</v>
      </c>
      <c r="F347" t="n">
        <v>35.09</v>
      </c>
      <c r="G347" t="n">
        <v>87.70999999999999</v>
      </c>
      <c r="H347" t="n">
        <v>1.82</v>
      </c>
      <c r="I347" t="n">
        <v>24</v>
      </c>
      <c r="J347" t="n">
        <v>57.04</v>
      </c>
      <c r="K347" t="n">
        <v>24.83</v>
      </c>
      <c r="L347" t="n">
        <v>6</v>
      </c>
      <c r="M347" t="n">
        <v>1</v>
      </c>
      <c r="N347" t="n">
        <v>6.21</v>
      </c>
      <c r="O347" t="n">
        <v>7268.89</v>
      </c>
      <c r="P347" t="n">
        <v>168.22</v>
      </c>
      <c r="Q347" t="n">
        <v>444.59</v>
      </c>
      <c r="R347" t="n">
        <v>82.40000000000001</v>
      </c>
      <c r="S347" t="n">
        <v>48.21</v>
      </c>
      <c r="T347" t="n">
        <v>11086.48</v>
      </c>
      <c r="U347" t="n">
        <v>0.59</v>
      </c>
      <c r="V347" t="n">
        <v>0.78</v>
      </c>
      <c r="W347" t="n">
        <v>0.23</v>
      </c>
      <c r="X347" t="n">
        <v>0.7</v>
      </c>
      <c r="Y347" t="n">
        <v>0.5</v>
      </c>
      <c r="Z347" t="n">
        <v>10</v>
      </c>
    </row>
    <row r="348">
      <c r="A348" t="n">
        <v>6</v>
      </c>
      <c r="B348" t="n">
        <v>20</v>
      </c>
      <c r="C348" t="inlineStr">
        <is>
          <t xml:space="preserve">CONCLUIDO	</t>
        </is>
      </c>
      <c r="D348" t="n">
        <v>2.6943</v>
      </c>
      <c r="E348" t="n">
        <v>37.12</v>
      </c>
      <c r="F348" t="n">
        <v>35.07</v>
      </c>
      <c r="G348" t="n">
        <v>87.69</v>
      </c>
      <c r="H348" t="n">
        <v>2.09</v>
      </c>
      <c r="I348" t="n">
        <v>24</v>
      </c>
      <c r="J348" t="n">
        <v>58.19</v>
      </c>
      <c r="K348" t="n">
        <v>24.83</v>
      </c>
      <c r="L348" t="n">
        <v>7</v>
      </c>
      <c r="M348" t="n">
        <v>0</v>
      </c>
      <c r="N348" t="n">
        <v>6.36</v>
      </c>
      <c r="O348" t="n">
        <v>7410.59</v>
      </c>
      <c r="P348" t="n">
        <v>170.93</v>
      </c>
      <c r="Q348" t="n">
        <v>444.56</v>
      </c>
      <c r="R348" t="n">
        <v>81.98</v>
      </c>
      <c r="S348" t="n">
        <v>48.21</v>
      </c>
      <c r="T348" t="n">
        <v>10876.92</v>
      </c>
      <c r="U348" t="n">
        <v>0.59</v>
      </c>
      <c r="V348" t="n">
        <v>0.78</v>
      </c>
      <c r="W348" t="n">
        <v>0.23</v>
      </c>
      <c r="X348" t="n">
        <v>0.6899999999999999</v>
      </c>
      <c r="Y348" t="n">
        <v>0.5</v>
      </c>
      <c r="Z348" t="n">
        <v>10</v>
      </c>
    </row>
    <row r="349">
      <c r="A349" t="n">
        <v>0</v>
      </c>
      <c r="B349" t="n">
        <v>65</v>
      </c>
      <c r="C349" t="inlineStr">
        <is>
          <t xml:space="preserve">CONCLUIDO	</t>
        </is>
      </c>
      <c r="D349" t="n">
        <v>1.7675</v>
      </c>
      <c r="E349" t="n">
        <v>56.58</v>
      </c>
      <c r="F349" t="n">
        <v>44.79</v>
      </c>
      <c r="G349" t="n">
        <v>7.61</v>
      </c>
      <c r="H349" t="n">
        <v>0.13</v>
      </c>
      <c r="I349" t="n">
        <v>353</v>
      </c>
      <c r="J349" t="n">
        <v>133.21</v>
      </c>
      <c r="K349" t="n">
        <v>46.47</v>
      </c>
      <c r="L349" t="n">
        <v>1</v>
      </c>
      <c r="M349" t="n">
        <v>351</v>
      </c>
      <c r="N349" t="n">
        <v>20.75</v>
      </c>
      <c r="O349" t="n">
        <v>16663.42</v>
      </c>
      <c r="P349" t="n">
        <v>487.19</v>
      </c>
      <c r="Q349" t="n">
        <v>444.56</v>
      </c>
      <c r="R349" t="n">
        <v>400.26</v>
      </c>
      <c r="S349" t="n">
        <v>48.21</v>
      </c>
      <c r="T349" t="n">
        <v>168369.33</v>
      </c>
      <c r="U349" t="n">
        <v>0.12</v>
      </c>
      <c r="V349" t="n">
        <v>0.61</v>
      </c>
      <c r="W349" t="n">
        <v>0.73</v>
      </c>
      <c r="X349" t="n">
        <v>10.39</v>
      </c>
      <c r="Y349" t="n">
        <v>0.5</v>
      </c>
      <c r="Z349" t="n">
        <v>10</v>
      </c>
    </row>
    <row r="350">
      <c r="A350" t="n">
        <v>1</v>
      </c>
      <c r="B350" t="n">
        <v>65</v>
      </c>
      <c r="C350" t="inlineStr">
        <is>
          <t xml:space="preserve">CONCLUIDO	</t>
        </is>
      </c>
      <c r="D350" t="n">
        <v>2.2186</v>
      </c>
      <c r="E350" t="n">
        <v>45.07</v>
      </c>
      <c r="F350" t="n">
        <v>38.76</v>
      </c>
      <c r="G350" t="n">
        <v>15.3</v>
      </c>
      <c r="H350" t="n">
        <v>0.26</v>
      </c>
      <c r="I350" t="n">
        <v>152</v>
      </c>
      <c r="J350" t="n">
        <v>134.55</v>
      </c>
      <c r="K350" t="n">
        <v>46.47</v>
      </c>
      <c r="L350" t="n">
        <v>2</v>
      </c>
      <c r="M350" t="n">
        <v>150</v>
      </c>
      <c r="N350" t="n">
        <v>21.09</v>
      </c>
      <c r="O350" t="n">
        <v>16828.84</v>
      </c>
      <c r="P350" t="n">
        <v>419.25</v>
      </c>
      <c r="Q350" t="n">
        <v>444.58</v>
      </c>
      <c r="R350" t="n">
        <v>202.78</v>
      </c>
      <c r="S350" t="n">
        <v>48.21</v>
      </c>
      <c r="T350" t="n">
        <v>70633.12</v>
      </c>
      <c r="U350" t="n">
        <v>0.24</v>
      </c>
      <c r="V350" t="n">
        <v>0.7</v>
      </c>
      <c r="W350" t="n">
        <v>0.42</v>
      </c>
      <c r="X350" t="n">
        <v>4.37</v>
      </c>
      <c r="Y350" t="n">
        <v>0.5</v>
      </c>
      <c r="Z350" t="n">
        <v>10</v>
      </c>
    </row>
    <row r="351">
      <c r="A351" t="n">
        <v>2</v>
      </c>
      <c r="B351" t="n">
        <v>65</v>
      </c>
      <c r="C351" t="inlineStr">
        <is>
          <t xml:space="preserve">CONCLUIDO	</t>
        </is>
      </c>
      <c r="D351" t="n">
        <v>2.3833</v>
      </c>
      <c r="E351" t="n">
        <v>41.96</v>
      </c>
      <c r="F351" t="n">
        <v>37.14</v>
      </c>
      <c r="G351" t="n">
        <v>22.97</v>
      </c>
      <c r="H351" t="n">
        <v>0.39</v>
      </c>
      <c r="I351" t="n">
        <v>97</v>
      </c>
      <c r="J351" t="n">
        <v>135.9</v>
      </c>
      <c r="K351" t="n">
        <v>46.47</v>
      </c>
      <c r="L351" t="n">
        <v>3</v>
      </c>
      <c r="M351" t="n">
        <v>95</v>
      </c>
      <c r="N351" t="n">
        <v>21.43</v>
      </c>
      <c r="O351" t="n">
        <v>16994.64</v>
      </c>
      <c r="P351" t="n">
        <v>399.76</v>
      </c>
      <c r="Q351" t="n">
        <v>444.56</v>
      </c>
      <c r="R351" t="n">
        <v>150.33</v>
      </c>
      <c r="S351" t="n">
        <v>48.21</v>
      </c>
      <c r="T351" t="n">
        <v>44683.56</v>
      </c>
      <c r="U351" t="n">
        <v>0.32</v>
      </c>
      <c r="V351" t="n">
        <v>0.73</v>
      </c>
      <c r="W351" t="n">
        <v>0.32</v>
      </c>
      <c r="X351" t="n">
        <v>2.75</v>
      </c>
      <c r="Y351" t="n">
        <v>0.5</v>
      </c>
      <c r="Z351" t="n">
        <v>10</v>
      </c>
    </row>
    <row r="352">
      <c r="A352" t="n">
        <v>3</v>
      </c>
      <c r="B352" t="n">
        <v>65</v>
      </c>
      <c r="C352" t="inlineStr">
        <is>
          <t xml:space="preserve">CONCLUIDO	</t>
        </is>
      </c>
      <c r="D352" t="n">
        <v>2.4699</v>
      </c>
      <c r="E352" t="n">
        <v>40.49</v>
      </c>
      <c r="F352" t="n">
        <v>36.37</v>
      </c>
      <c r="G352" t="n">
        <v>30.74</v>
      </c>
      <c r="H352" t="n">
        <v>0.52</v>
      </c>
      <c r="I352" t="n">
        <v>71</v>
      </c>
      <c r="J352" t="n">
        <v>137.25</v>
      </c>
      <c r="K352" t="n">
        <v>46.47</v>
      </c>
      <c r="L352" t="n">
        <v>4</v>
      </c>
      <c r="M352" t="n">
        <v>69</v>
      </c>
      <c r="N352" t="n">
        <v>21.78</v>
      </c>
      <c r="O352" t="n">
        <v>17160.92</v>
      </c>
      <c r="P352" t="n">
        <v>389.75</v>
      </c>
      <c r="Q352" t="n">
        <v>444.55</v>
      </c>
      <c r="R352" t="n">
        <v>125.44</v>
      </c>
      <c r="S352" t="n">
        <v>48.21</v>
      </c>
      <c r="T352" t="n">
        <v>32368.49</v>
      </c>
      <c r="U352" t="n">
        <v>0.38</v>
      </c>
      <c r="V352" t="n">
        <v>0.75</v>
      </c>
      <c r="W352" t="n">
        <v>0.28</v>
      </c>
      <c r="X352" t="n">
        <v>1.99</v>
      </c>
      <c r="Y352" t="n">
        <v>0.5</v>
      </c>
      <c r="Z352" t="n">
        <v>10</v>
      </c>
    </row>
    <row r="353">
      <c r="A353" t="n">
        <v>4</v>
      </c>
      <c r="B353" t="n">
        <v>65</v>
      </c>
      <c r="C353" t="inlineStr">
        <is>
          <t xml:space="preserve">CONCLUIDO	</t>
        </is>
      </c>
      <c r="D353" t="n">
        <v>2.5238</v>
      </c>
      <c r="E353" t="n">
        <v>39.62</v>
      </c>
      <c r="F353" t="n">
        <v>35.92</v>
      </c>
      <c r="G353" t="n">
        <v>38.48</v>
      </c>
      <c r="H353" t="n">
        <v>0.64</v>
      </c>
      <c r="I353" t="n">
        <v>56</v>
      </c>
      <c r="J353" t="n">
        <v>138.6</v>
      </c>
      <c r="K353" t="n">
        <v>46.47</v>
      </c>
      <c r="L353" t="n">
        <v>5</v>
      </c>
      <c r="M353" t="n">
        <v>54</v>
      </c>
      <c r="N353" t="n">
        <v>22.13</v>
      </c>
      <c r="O353" t="n">
        <v>17327.69</v>
      </c>
      <c r="P353" t="n">
        <v>383.28</v>
      </c>
      <c r="Q353" t="n">
        <v>444.55</v>
      </c>
      <c r="R353" t="n">
        <v>110.28</v>
      </c>
      <c r="S353" t="n">
        <v>48.21</v>
      </c>
      <c r="T353" t="n">
        <v>24864.48</v>
      </c>
      <c r="U353" t="n">
        <v>0.44</v>
      </c>
      <c r="V353" t="n">
        <v>0.76</v>
      </c>
      <c r="W353" t="n">
        <v>0.26</v>
      </c>
      <c r="X353" t="n">
        <v>1.53</v>
      </c>
      <c r="Y353" t="n">
        <v>0.5</v>
      </c>
      <c r="Z353" t="n">
        <v>10</v>
      </c>
    </row>
    <row r="354">
      <c r="A354" t="n">
        <v>5</v>
      </c>
      <c r="B354" t="n">
        <v>65</v>
      </c>
      <c r="C354" t="inlineStr">
        <is>
          <t xml:space="preserve">CONCLUIDO	</t>
        </is>
      </c>
      <c r="D354" t="n">
        <v>2.5499</v>
      </c>
      <c r="E354" t="n">
        <v>39.22</v>
      </c>
      <c r="F354" t="n">
        <v>35.76</v>
      </c>
      <c r="G354" t="n">
        <v>45.65</v>
      </c>
      <c r="H354" t="n">
        <v>0.76</v>
      </c>
      <c r="I354" t="n">
        <v>47</v>
      </c>
      <c r="J354" t="n">
        <v>139.95</v>
      </c>
      <c r="K354" t="n">
        <v>46.47</v>
      </c>
      <c r="L354" t="n">
        <v>6</v>
      </c>
      <c r="M354" t="n">
        <v>45</v>
      </c>
      <c r="N354" t="n">
        <v>22.49</v>
      </c>
      <c r="O354" t="n">
        <v>17494.97</v>
      </c>
      <c r="P354" t="n">
        <v>379.91</v>
      </c>
      <c r="Q354" t="n">
        <v>444.55</v>
      </c>
      <c r="R354" t="n">
        <v>105.48</v>
      </c>
      <c r="S354" t="n">
        <v>48.21</v>
      </c>
      <c r="T354" t="n">
        <v>22511.69</v>
      </c>
      <c r="U354" t="n">
        <v>0.46</v>
      </c>
      <c r="V354" t="n">
        <v>0.76</v>
      </c>
      <c r="W354" t="n">
        <v>0.24</v>
      </c>
      <c r="X354" t="n">
        <v>1.37</v>
      </c>
      <c r="Y354" t="n">
        <v>0.5</v>
      </c>
      <c r="Z354" t="n">
        <v>10</v>
      </c>
    </row>
    <row r="355">
      <c r="A355" t="n">
        <v>6</v>
      </c>
      <c r="B355" t="n">
        <v>65</v>
      </c>
      <c r="C355" t="inlineStr">
        <is>
          <t xml:space="preserve">CONCLUIDO	</t>
        </is>
      </c>
      <c r="D355" t="n">
        <v>2.5783</v>
      </c>
      <c r="E355" t="n">
        <v>38.78</v>
      </c>
      <c r="F355" t="n">
        <v>35.52</v>
      </c>
      <c r="G355" t="n">
        <v>53.27</v>
      </c>
      <c r="H355" t="n">
        <v>0.88</v>
      </c>
      <c r="I355" t="n">
        <v>40</v>
      </c>
      <c r="J355" t="n">
        <v>141.31</v>
      </c>
      <c r="K355" t="n">
        <v>46.47</v>
      </c>
      <c r="L355" t="n">
        <v>7</v>
      </c>
      <c r="M355" t="n">
        <v>38</v>
      </c>
      <c r="N355" t="n">
        <v>22.85</v>
      </c>
      <c r="O355" t="n">
        <v>17662.75</v>
      </c>
      <c r="P355" t="n">
        <v>375.75</v>
      </c>
      <c r="Q355" t="n">
        <v>444.55</v>
      </c>
      <c r="R355" t="n">
        <v>97.43000000000001</v>
      </c>
      <c r="S355" t="n">
        <v>48.21</v>
      </c>
      <c r="T355" t="n">
        <v>18520.45</v>
      </c>
      <c r="U355" t="n">
        <v>0.49</v>
      </c>
      <c r="V355" t="n">
        <v>0.77</v>
      </c>
      <c r="W355" t="n">
        <v>0.23</v>
      </c>
      <c r="X355" t="n">
        <v>1.13</v>
      </c>
      <c r="Y355" t="n">
        <v>0.5</v>
      </c>
      <c r="Z355" t="n">
        <v>10</v>
      </c>
    </row>
    <row r="356">
      <c r="A356" t="n">
        <v>7</v>
      </c>
      <c r="B356" t="n">
        <v>65</v>
      </c>
      <c r="C356" t="inlineStr">
        <is>
          <t xml:space="preserve">CONCLUIDO	</t>
        </is>
      </c>
      <c r="D356" t="n">
        <v>2.5987</v>
      </c>
      <c r="E356" t="n">
        <v>38.48</v>
      </c>
      <c r="F356" t="n">
        <v>35.35</v>
      </c>
      <c r="G356" t="n">
        <v>60.6</v>
      </c>
      <c r="H356" t="n">
        <v>0.99</v>
      </c>
      <c r="I356" t="n">
        <v>35</v>
      </c>
      <c r="J356" t="n">
        <v>142.68</v>
      </c>
      <c r="K356" t="n">
        <v>46.47</v>
      </c>
      <c r="L356" t="n">
        <v>8</v>
      </c>
      <c r="M356" t="n">
        <v>33</v>
      </c>
      <c r="N356" t="n">
        <v>23.21</v>
      </c>
      <c r="O356" t="n">
        <v>17831.04</v>
      </c>
      <c r="P356" t="n">
        <v>372.16</v>
      </c>
      <c r="Q356" t="n">
        <v>444.55</v>
      </c>
      <c r="R356" t="n">
        <v>91.7</v>
      </c>
      <c r="S356" t="n">
        <v>48.21</v>
      </c>
      <c r="T356" t="n">
        <v>15679.47</v>
      </c>
      <c r="U356" t="n">
        <v>0.53</v>
      </c>
      <c r="V356" t="n">
        <v>0.77</v>
      </c>
      <c r="W356" t="n">
        <v>0.22</v>
      </c>
      <c r="X356" t="n">
        <v>0.96</v>
      </c>
      <c r="Y356" t="n">
        <v>0.5</v>
      </c>
      <c r="Z356" t="n">
        <v>10</v>
      </c>
    </row>
    <row r="357">
      <c r="A357" t="n">
        <v>8</v>
      </c>
      <c r="B357" t="n">
        <v>65</v>
      </c>
      <c r="C357" t="inlineStr">
        <is>
          <t xml:space="preserve">CONCLUIDO	</t>
        </is>
      </c>
      <c r="D357" t="n">
        <v>2.613</v>
      </c>
      <c r="E357" t="n">
        <v>38.27</v>
      </c>
      <c r="F357" t="n">
        <v>35.25</v>
      </c>
      <c r="G357" t="n">
        <v>68.22</v>
      </c>
      <c r="H357" t="n">
        <v>1.11</v>
      </c>
      <c r="I357" t="n">
        <v>31</v>
      </c>
      <c r="J357" t="n">
        <v>144.05</v>
      </c>
      <c r="K357" t="n">
        <v>46.47</v>
      </c>
      <c r="L357" t="n">
        <v>9</v>
      </c>
      <c r="M357" t="n">
        <v>29</v>
      </c>
      <c r="N357" t="n">
        <v>23.58</v>
      </c>
      <c r="O357" t="n">
        <v>17999.83</v>
      </c>
      <c r="P357" t="n">
        <v>369.35</v>
      </c>
      <c r="Q357" t="n">
        <v>444.55</v>
      </c>
      <c r="R357" t="n">
        <v>88.61</v>
      </c>
      <c r="S357" t="n">
        <v>48.21</v>
      </c>
      <c r="T357" t="n">
        <v>14153.32</v>
      </c>
      <c r="U357" t="n">
        <v>0.54</v>
      </c>
      <c r="V357" t="n">
        <v>0.77</v>
      </c>
      <c r="W357" t="n">
        <v>0.21</v>
      </c>
      <c r="X357" t="n">
        <v>0.86</v>
      </c>
      <c r="Y357" t="n">
        <v>0.5</v>
      </c>
      <c r="Z357" t="n">
        <v>10</v>
      </c>
    </row>
    <row r="358">
      <c r="A358" t="n">
        <v>9</v>
      </c>
      <c r="B358" t="n">
        <v>65</v>
      </c>
      <c r="C358" t="inlineStr">
        <is>
          <t xml:space="preserve">CONCLUIDO	</t>
        </is>
      </c>
      <c r="D358" t="n">
        <v>2.6259</v>
      </c>
      <c r="E358" t="n">
        <v>38.08</v>
      </c>
      <c r="F358" t="n">
        <v>35.14</v>
      </c>
      <c r="G358" t="n">
        <v>75.3</v>
      </c>
      <c r="H358" t="n">
        <v>1.22</v>
      </c>
      <c r="I358" t="n">
        <v>28</v>
      </c>
      <c r="J358" t="n">
        <v>145.42</v>
      </c>
      <c r="K358" t="n">
        <v>46.47</v>
      </c>
      <c r="L358" t="n">
        <v>10</v>
      </c>
      <c r="M358" t="n">
        <v>26</v>
      </c>
      <c r="N358" t="n">
        <v>23.95</v>
      </c>
      <c r="O358" t="n">
        <v>18169.15</v>
      </c>
      <c r="P358" t="n">
        <v>366.93</v>
      </c>
      <c r="Q358" t="n">
        <v>444.55</v>
      </c>
      <c r="R358" t="n">
        <v>85.02</v>
      </c>
      <c r="S358" t="n">
        <v>48.21</v>
      </c>
      <c r="T358" t="n">
        <v>12376.4</v>
      </c>
      <c r="U358" t="n">
        <v>0.57</v>
      </c>
      <c r="V358" t="n">
        <v>0.78</v>
      </c>
      <c r="W358" t="n">
        <v>0.21</v>
      </c>
      <c r="X358" t="n">
        <v>0.75</v>
      </c>
      <c r="Y358" t="n">
        <v>0.5</v>
      </c>
      <c r="Z358" t="n">
        <v>10</v>
      </c>
    </row>
    <row r="359">
      <c r="A359" t="n">
        <v>10</v>
      </c>
      <c r="B359" t="n">
        <v>65</v>
      </c>
      <c r="C359" t="inlineStr">
        <is>
          <t xml:space="preserve">CONCLUIDO	</t>
        </is>
      </c>
      <c r="D359" t="n">
        <v>2.6346</v>
      </c>
      <c r="E359" t="n">
        <v>37.96</v>
      </c>
      <c r="F359" t="n">
        <v>35.1</v>
      </c>
      <c r="G359" t="n">
        <v>84.23</v>
      </c>
      <c r="H359" t="n">
        <v>1.33</v>
      </c>
      <c r="I359" t="n">
        <v>25</v>
      </c>
      <c r="J359" t="n">
        <v>146.8</v>
      </c>
      <c r="K359" t="n">
        <v>46.47</v>
      </c>
      <c r="L359" t="n">
        <v>11</v>
      </c>
      <c r="M359" t="n">
        <v>23</v>
      </c>
      <c r="N359" t="n">
        <v>24.33</v>
      </c>
      <c r="O359" t="n">
        <v>18338.99</v>
      </c>
      <c r="P359" t="n">
        <v>364.6</v>
      </c>
      <c r="Q359" t="n">
        <v>444.55</v>
      </c>
      <c r="R359" t="n">
        <v>83.83</v>
      </c>
      <c r="S359" t="n">
        <v>48.21</v>
      </c>
      <c r="T359" t="n">
        <v>11793.92</v>
      </c>
      <c r="U359" t="n">
        <v>0.58</v>
      </c>
      <c r="V359" t="n">
        <v>0.78</v>
      </c>
      <c r="W359" t="n">
        <v>0.2</v>
      </c>
      <c r="X359" t="n">
        <v>0.71</v>
      </c>
      <c r="Y359" t="n">
        <v>0.5</v>
      </c>
      <c r="Z359" t="n">
        <v>10</v>
      </c>
    </row>
    <row r="360">
      <c r="A360" t="n">
        <v>11</v>
      </c>
      <c r="B360" t="n">
        <v>65</v>
      </c>
      <c r="C360" t="inlineStr">
        <is>
          <t xml:space="preserve">CONCLUIDO	</t>
        </is>
      </c>
      <c r="D360" t="n">
        <v>2.6441</v>
      </c>
      <c r="E360" t="n">
        <v>37.82</v>
      </c>
      <c r="F360" t="n">
        <v>35.01</v>
      </c>
      <c r="G360" t="n">
        <v>91.34</v>
      </c>
      <c r="H360" t="n">
        <v>1.43</v>
      </c>
      <c r="I360" t="n">
        <v>23</v>
      </c>
      <c r="J360" t="n">
        <v>148.18</v>
      </c>
      <c r="K360" t="n">
        <v>46.47</v>
      </c>
      <c r="L360" t="n">
        <v>12</v>
      </c>
      <c r="M360" t="n">
        <v>21</v>
      </c>
      <c r="N360" t="n">
        <v>24.71</v>
      </c>
      <c r="O360" t="n">
        <v>18509.36</v>
      </c>
      <c r="P360" t="n">
        <v>361.9</v>
      </c>
      <c r="Q360" t="n">
        <v>444.55</v>
      </c>
      <c r="R360" t="n">
        <v>81.06999999999999</v>
      </c>
      <c r="S360" t="n">
        <v>48.21</v>
      </c>
      <c r="T360" t="n">
        <v>10425.21</v>
      </c>
      <c r="U360" t="n">
        <v>0.59</v>
      </c>
      <c r="V360" t="n">
        <v>0.78</v>
      </c>
      <c r="W360" t="n">
        <v>0.2</v>
      </c>
      <c r="X360" t="n">
        <v>0.63</v>
      </c>
      <c r="Y360" t="n">
        <v>0.5</v>
      </c>
      <c r="Z360" t="n">
        <v>10</v>
      </c>
    </row>
    <row r="361">
      <c r="A361" t="n">
        <v>12</v>
      </c>
      <c r="B361" t="n">
        <v>65</v>
      </c>
      <c r="C361" t="inlineStr">
        <is>
          <t xml:space="preserve">CONCLUIDO	</t>
        </is>
      </c>
      <c r="D361" t="n">
        <v>2.6518</v>
      </c>
      <c r="E361" t="n">
        <v>37.71</v>
      </c>
      <c r="F361" t="n">
        <v>34.96</v>
      </c>
      <c r="G361" t="n">
        <v>99.88</v>
      </c>
      <c r="H361" t="n">
        <v>1.54</v>
      </c>
      <c r="I361" t="n">
        <v>21</v>
      </c>
      <c r="J361" t="n">
        <v>149.56</v>
      </c>
      <c r="K361" t="n">
        <v>46.47</v>
      </c>
      <c r="L361" t="n">
        <v>13</v>
      </c>
      <c r="M361" t="n">
        <v>19</v>
      </c>
      <c r="N361" t="n">
        <v>25.1</v>
      </c>
      <c r="O361" t="n">
        <v>18680.25</v>
      </c>
      <c r="P361" t="n">
        <v>359.08</v>
      </c>
      <c r="Q361" t="n">
        <v>444.55</v>
      </c>
      <c r="R361" t="n">
        <v>79.20999999999999</v>
      </c>
      <c r="S361" t="n">
        <v>48.21</v>
      </c>
      <c r="T361" t="n">
        <v>9503.91</v>
      </c>
      <c r="U361" t="n">
        <v>0.61</v>
      </c>
      <c r="V361" t="n">
        <v>0.78</v>
      </c>
      <c r="W361" t="n">
        <v>0.2</v>
      </c>
      <c r="X361" t="n">
        <v>0.57</v>
      </c>
      <c r="Y361" t="n">
        <v>0.5</v>
      </c>
      <c r="Z361" t="n">
        <v>10</v>
      </c>
    </row>
    <row r="362">
      <c r="A362" t="n">
        <v>13</v>
      </c>
      <c r="B362" t="n">
        <v>65</v>
      </c>
      <c r="C362" t="inlineStr">
        <is>
          <t xml:space="preserve">CONCLUIDO	</t>
        </is>
      </c>
      <c r="D362" t="n">
        <v>2.6558</v>
      </c>
      <c r="E362" t="n">
        <v>37.65</v>
      </c>
      <c r="F362" t="n">
        <v>34.93</v>
      </c>
      <c r="G362" t="n">
        <v>104.79</v>
      </c>
      <c r="H362" t="n">
        <v>1.64</v>
      </c>
      <c r="I362" t="n">
        <v>20</v>
      </c>
      <c r="J362" t="n">
        <v>150.95</v>
      </c>
      <c r="K362" t="n">
        <v>46.47</v>
      </c>
      <c r="L362" t="n">
        <v>14</v>
      </c>
      <c r="M362" t="n">
        <v>18</v>
      </c>
      <c r="N362" t="n">
        <v>25.49</v>
      </c>
      <c r="O362" t="n">
        <v>18851.69</v>
      </c>
      <c r="P362" t="n">
        <v>357.99</v>
      </c>
      <c r="Q362" t="n">
        <v>444.55</v>
      </c>
      <c r="R362" t="n">
        <v>78.20999999999999</v>
      </c>
      <c r="S362" t="n">
        <v>48.21</v>
      </c>
      <c r="T362" t="n">
        <v>9011.25</v>
      </c>
      <c r="U362" t="n">
        <v>0.62</v>
      </c>
      <c r="V362" t="n">
        <v>0.78</v>
      </c>
      <c r="W362" t="n">
        <v>0.2</v>
      </c>
      <c r="X362" t="n">
        <v>0.54</v>
      </c>
      <c r="Y362" t="n">
        <v>0.5</v>
      </c>
      <c r="Z362" t="n">
        <v>10</v>
      </c>
    </row>
    <row r="363">
      <c r="A363" t="n">
        <v>14</v>
      </c>
      <c r="B363" t="n">
        <v>65</v>
      </c>
      <c r="C363" t="inlineStr">
        <is>
          <t xml:space="preserve">CONCLUIDO	</t>
        </is>
      </c>
      <c r="D363" t="n">
        <v>2.6697</v>
      </c>
      <c r="E363" t="n">
        <v>37.46</v>
      </c>
      <c r="F363" t="n">
        <v>34.79</v>
      </c>
      <c r="G363" t="n">
        <v>115.96</v>
      </c>
      <c r="H363" t="n">
        <v>1.74</v>
      </c>
      <c r="I363" t="n">
        <v>18</v>
      </c>
      <c r="J363" t="n">
        <v>152.35</v>
      </c>
      <c r="K363" t="n">
        <v>46.47</v>
      </c>
      <c r="L363" t="n">
        <v>15</v>
      </c>
      <c r="M363" t="n">
        <v>16</v>
      </c>
      <c r="N363" t="n">
        <v>25.88</v>
      </c>
      <c r="O363" t="n">
        <v>19023.66</v>
      </c>
      <c r="P363" t="n">
        <v>354.02</v>
      </c>
      <c r="Q363" t="n">
        <v>444.55</v>
      </c>
      <c r="R363" t="n">
        <v>73.2</v>
      </c>
      <c r="S363" t="n">
        <v>48.21</v>
      </c>
      <c r="T363" t="n">
        <v>6512.52</v>
      </c>
      <c r="U363" t="n">
        <v>0.66</v>
      </c>
      <c r="V363" t="n">
        <v>0.78</v>
      </c>
      <c r="W363" t="n">
        <v>0.2</v>
      </c>
      <c r="X363" t="n">
        <v>0.4</v>
      </c>
      <c r="Y363" t="n">
        <v>0.5</v>
      </c>
      <c r="Z363" t="n">
        <v>10</v>
      </c>
    </row>
    <row r="364">
      <c r="A364" t="n">
        <v>15</v>
      </c>
      <c r="B364" t="n">
        <v>65</v>
      </c>
      <c r="C364" t="inlineStr">
        <is>
          <t xml:space="preserve">CONCLUIDO	</t>
        </is>
      </c>
      <c r="D364" t="n">
        <v>2.667</v>
      </c>
      <c r="E364" t="n">
        <v>37.5</v>
      </c>
      <c r="F364" t="n">
        <v>34.85</v>
      </c>
      <c r="G364" t="n">
        <v>123.01</v>
      </c>
      <c r="H364" t="n">
        <v>1.84</v>
      </c>
      <c r="I364" t="n">
        <v>17</v>
      </c>
      <c r="J364" t="n">
        <v>153.75</v>
      </c>
      <c r="K364" t="n">
        <v>46.47</v>
      </c>
      <c r="L364" t="n">
        <v>16</v>
      </c>
      <c r="M364" t="n">
        <v>15</v>
      </c>
      <c r="N364" t="n">
        <v>26.28</v>
      </c>
      <c r="O364" t="n">
        <v>19196.18</v>
      </c>
      <c r="P364" t="n">
        <v>353.57</v>
      </c>
      <c r="Q364" t="n">
        <v>444.55</v>
      </c>
      <c r="R364" t="n">
        <v>75.88</v>
      </c>
      <c r="S364" t="n">
        <v>48.21</v>
      </c>
      <c r="T364" t="n">
        <v>7862.11</v>
      </c>
      <c r="U364" t="n">
        <v>0.64</v>
      </c>
      <c r="V364" t="n">
        <v>0.78</v>
      </c>
      <c r="W364" t="n">
        <v>0.19</v>
      </c>
      <c r="X364" t="n">
        <v>0.47</v>
      </c>
      <c r="Y364" t="n">
        <v>0.5</v>
      </c>
      <c r="Z364" t="n">
        <v>10</v>
      </c>
    </row>
    <row r="365">
      <c r="A365" t="n">
        <v>16</v>
      </c>
      <c r="B365" t="n">
        <v>65</v>
      </c>
      <c r="C365" t="inlineStr">
        <is>
          <t xml:space="preserve">CONCLUIDO	</t>
        </is>
      </c>
      <c r="D365" t="n">
        <v>2.6718</v>
      </c>
      <c r="E365" t="n">
        <v>37.43</v>
      </c>
      <c r="F365" t="n">
        <v>34.81</v>
      </c>
      <c r="G365" t="n">
        <v>130.55</v>
      </c>
      <c r="H365" t="n">
        <v>1.94</v>
      </c>
      <c r="I365" t="n">
        <v>16</v>
      </c>
      <c r="J365" t="n">
        <v>155.15</v>
      </c>
      <c r="K365" t="n">
        <v>46.47</v>
      </c>
      <c r="L365" t="n">
        <v>17</v>
      </c>
      <c r="M365" t="n">
        <v>14</v>
      </c>
      <c r="N365" t="n">
        <v>26.68</v>
      </c>
      <c r="O365" t="n">
        <v>19369.26</v>
      </c>
      <c r="P365" t="n">
        <v>351.07</v>
      </c>
      <c r="Q365" t="n">
        <v>444.55</v>
      </c>
      <c r="R365" t="n">
        <v>74.53</v>
      </c>
      <c r="S365" t="n">
        <v>48.21</v>
      </c>
      <c r="T365" t="n">
        <v>7191.67</v>
      </c>
      <c r="U365" t="n">
        <v>0.65</v>
      </c>
      <c r="V365" t="n">
        <v>0.78</v>
      </c>
      <c r="W365" t="n">
        <v>0.19</v>
      </c>
      <c r="X365" t="n">
        <v>0.42</v>
      </c>
      <c r="Y365" t="n">
        <v>0.5</v>
      </c>
      <c r="Z365" t="n">
        <v>10</v>
      </c>
    </row>
    <row r="366">
      <c r="A366" t="n">
        <v>17</v>
      </c>
      <c r="B366" t="n">
        <v>65</v>
      </c>
      <c r="C366" t="inlineStr">
        <is>
          <t xml:space="preserve">CONCLUIDO	</t>
        </is>
      </c>
      <c r="D366" t="n">
        <v>2.676</v>
      </c>
      <c r="E366" t="n">
        <v>37.37</v>
      </c>
      <c r="F366" t="n">
        <v>34.78</v>
      </c>
      <c r="G366" t="n">
        <v>139.12</v>
      </c>
      <c r="H366" t="n">
        <v>2.04</v>
      </c>
      <c r="I366" t="n">
        <v>15</v>
      </c>
      <c r="J366" t="n">
        <v>156.56</v>
      </c>
      <c r="K366" t="n">
        <v>46.47</v>
      </c>
      <c r="L366" t="n">
        <v>18</v>
      </c>
      <c r="M366" t="n">
        <v>13</v>
      </c>
      <c r="N366" t="n">
        <v>27.09</v>
      </c>
      <c r="O366" t="n">
        <v>19542.89</v>
      </c>
      <c r="P366" t="n">
        <v>349.67</v>
      </c>
      <c r="Q366" t="n">
        <v>444.55</v>
      </c>
      <c r="R366" t="n">
        <v>73.38</v>
      </c>
      <c r="S366" t="n">
        <v>48.21</v>
      </c>
      <c r="T366" t="n">
        <v>6620.05</v>
      </c>
      <c r="U366" t="n">
        <v>0.66</v>
      </c>
      <c r="V366" t="n">
        <v>0.78</v>
      </c>
      <c r="W366" t="n">
        <v>0.19</v>
      </c>
      <c r="X366" t="n">
        <v>0.39</v>
      </c>
      <c r="Y366" t="n">
        <v>0.5</v>
      </c>
      <c r="Z366" t="n">
        <v>10</v>
      </c>
    </row>
    <row r="367">
      <c r="A367" t="n">
        <v>18</v>
      </c>
      <c r="B367" t="n">
        <v>65</v>
      </c>
      <c r="C367" t="inlineStr">
        <is>
          <t xml:space="preserve">CONCLUIDO	</t>
        </is>
      </c>
      <c r="D367" t="n">
        <v>2.6755</v>
      </c>
      <c r="E367" t="n">
        <v>37.38</v>
      </c>
      <c r="F367" t="n">
        <v>34.79</v>
      </c>
      <c r="G367" t="n">
        <v>139.15</v>
      </c>
      <c r="H367" t="n">
        <v>2.13</v>
      </c>
      <c r="I367" t="n">
        <v>15</v>
      </c>
      <c r="J367" t="n">
        <v>157.97</v>
      </c>
      <c r="K367" t="n">
        <v>46.47</v>
      </c>
      <c r="L367" t="n">
        <v>19</v>
      </c>
      <c r="M367" t="n">
        <v>13</v>
      </c>
      <c r="N367" t="n">
        <v>27.5</v>
      </c>
      <c r="O367" t="n">
        <v>19717.08</v>
      </c>
      <c r="P367" t="n">
        <v>347.82</v>
      </c>
      <c r="Q367" t="n">
        <v>444.55</v>
      </c>
      <c r="R367" t="n">
        <v>73.59</v>
      </c>
      <c r="S367" t="n">
        <v>48.21</v>
      </c>
      <c r="T367" t="n">
        <v>6725.78</v>
      </c>
      <c r="U367" t="n">
        <v>0.66</v>
      </c>
      <c r="V367" t="n">
        <v>0.78</v>
      </c>
      <c r="W367" t="n">
        <v>0.19</v>
      </c>
      <c r="X367" t="n">
        <v>0.4</v>
      </c>
      <c r="Y367" t="n">
        <v>0.5</v>
      </c>
      <c r="Z367" t="n">
        <v>10</v>
      </c>
    </row>
    <row r="368">
      <c r="A368" t="n">
        <v>19</v>
      </c>
      <c r="B368" t="n">
        <v>65</v>
      </c>
      <c r="C368" t="inlineStr">
        <is>
          <t xml:space="preserve">CONCLUIDO	</t>
        </is>
      </c>
      <c r="D368" t="n">
        <v>2.6764</v>
      </c>
      <c r="E368" t="n">
        <v>37.36</v>
      </c>
      <c r="F368" t="n">
        <v>34.8</v>
      </c>
      <c r="G368" t="n">
        <v>149.15</v>
      </c>
      <c r="H368" t="n">
        <v>2.22</v>
      </c>
      <c r="I368" t="n">
        <v>14</v>
      </c>
      <c r="J368" t="n">
        <v>159.39</v>
      </c>
      <c r="K368" t="n">
        <v>46.47</v>
      </c>
      <c r="L368" t="n">
        <v>20</v>
      </c>
      <c r="M368" t="n">
        <v>12</v>
      </c>
      <c r="N368" t="n">
        <v>27.92</v>
      </c>
      <c r="O368" t="n">
        <v>19891.97</v>
      </c>
      <c r="P368" t="n">
        <v>347.25</v>
      </c>
      <c r="Q368" t="n">
        <v>444.55</v>
      </c>
      <c r="R368" t="n">
        <v>74.48</v>
      </c>
      <c r="S368" t="n">
        <v>48.21</v>
      </c>
      <c r="T368" t="n">
        <v>7175.28</v>
      </c>
      <c r="U368" t="n">
        <v>0.65</v>
      </c>
      <c r="V368" t="n">
        <v>0.78</v>
      </c>
      <c r="W368" t="n">
        <v>0.18</v>
      </c>
      <c r="X368" t="n">
        <v>0.41</v>
      </c>
      <c r="Y368" t="n">
        <v>0.5</v>
      </c>
      <c r="Z368" t="n">
        <v>10</v>
      </c>
    </row>
    <row r="369">
      <c r="A369" t="n">
        <v>20</v>
      </c>
      <c r="B369" t="n">
        <v>65</v>
      </c>
      <c r="C369" t="inlineStr">
        <is>
          <t xml:space="preserve">CONCLUIDO	</t>
        </is>
      </c>
      <c r="D369" t="n">
        <v>2.6835</v>
      </c>
      <c r="E369" t="n">
        <v>37.26</v>
      </c>
      <c r="F369" t="n">
        <v>34.73</v>
      </c>
      <c r="G369" t="n">
        <v>160.29</v>
      </c>
      <c r="H369" t="n">
        <v>2.31</v>
      </c>
      <c r="I369" t="n">
        <v>13</v>
      </c>
      <c r="J369" t="n">
        <v>160.81</v>
      </c>
      <c r="K369" t="n">
        <v>46.47</v>
      </c>
      <c r="L369" t="n">
        <v>21</v>
      </c>
      <c r="M369" t="n">
        <v>11</v>
      </c>
      <c r="N369" t="n">
        <v>28.34</v>
      </c>
      <c r="O369" t="n">
        <v>20067.32</v>
      </c>
      <c r="P369" t="n">
        <v>343.8</v>
      </c>
      <c r="Q369" t="n">
        <v>444.55</v>
      </c>
      <c r="R369" t="n">
        <v>71.78</v>
      </c>
      <c r="S369" t="n">
        <v>48.21</v>
      </c>
      <c r="T369" t="n">
        <v>5830.98</v>
      </c>
      <c r="U369" t="n">
        <v>0.67</v>
      </c>
      <c r="V369" t="n">
        <v>0.78</v>
      </c>
      <c r="W369" t="n">
        <v>0.19</v>
      </c>
      <c r="X369" t="n">
        <v>0.34</v>
      </c>
      <c r="Y369" t="n">
        <v>0.5</v>
      </c>
      <c r="Z369" t="n">
        <v>10</v>
      </c>
    </row>
    <row r="370">
      <c r="A370" t="n">
        <v>21</v>
      </c>
      <c r="B370" t="n">
        <v>65</v>
      </c>
      <c r="C370" t="inlineStr">
        <is>
          <t xml:space="preserve">CONCLUIDO	</t>
        </is>
      </c>
      <c r="D370" t="n">
        <v>2.684</v>
      </c>
      <c r="E370" t="n">
        <v>37.26</v>
      </c>
      <c r="F370" t="n">
        <v>34.72</v>
      </c>
      <c r="G370" t="n">
        <v>160.27</v>
      </c>
      <c r="H370" t="n">
        <v>2.4</v>
      </c>
      <c r="I370" t="n">
        <v>13</v>
      </c>
      <c r="J370" t="n">
        <v>162.24</v>
      </c>
      <c r="K370" t="n">
        <v>46.47</v>
      </c>
      <c r="L370" t="n">
        <v>22</v>
      </c>
      <c r="M370" t="n">
        <v>11</v>
      </c>
      <c r="N370" t="n">
        <v>28.77</v>
      </c>
      <c r="O370" t="n">
        <v>20243.25</v>
      </c>
      <c r="P370" t="n">
        <v>340.97</v>
      </c>
      <c r="Q370" t="n">
        <v>444.55</v>
      </c>
      <c r="R370" t="n">
        <v>71.58</v>
      </c>
      <c r="S370" t="n">
        <v>48.21</v>
      </c>
      <c r="T370" t="n">
        <v>5728.25</v>
      </c>
      <c r="U370" t="n">
        <v>0.67</v>
      </c>
      <c r="V370" t="n">
        <v>0.78</v>
      </c>
      <c r="W370" t="n">
        <v>0.19</v>
      </c>
      <c r="X370" t="n">
        <v>0.34</v>
      </c>
      <c r="Y370" t="n">
        <v>0.5</v>
      </c>
      <c r="Z370" t="n">
        <v>10</v>
      </c>
    </row>
    <row r="371">
      <c r="A371" t="n">
        <v>22</v>
      </c>
      <c r="B371" t="n">
        <v>65</v>
      </c>
      <c r="C371" t="inlineStr">
        <is>
          <t xml:space="preserve">CONCLUIDO	</t>
        </is>
      </c>
      <c r="D371" t="n">
        <v>2.6874</v>
      </c>
      <c r="E371" t="n">
        <v>37.21</v>
      </c>
      <c r="F371" t="n">
        <v>34.7</v>
      </c>
      <c r="G371" t="n">
        <v>173.52</v>
      </c>
      <c r="H371" t="n">
        <v>2.49</v>
      </c>
      <c r="I371" t="n">
        <v>12</v>
      </c>
      <c r="J371" t="n">
        <v>163.67</v>
      </c>
      <c r="K371" t="n">
        <v>46.47</v>
      </c>
      <c r="L371" t="n">
        <v>23</v>
      </c>
      <c r="M371" t="n">
        <v>10</v>
      </c>
      <c r="N371" t="n">
        <v>29.2</v>
      </c>
      <c r="O371" t="n">
        <v>20419.76</v>
      </c>
      <c r="P371" t="n">
        <v>340.3</v>
      </c>
      <c r="Q371" t="n">
        <v>444.55</v>
      </c>
      <c r="R371" t="n">
        <v>70.81999999999999</v>
      </c>
      <c r="S371" t="n">
        <v>48.21</v>
      </c>
      <c r="T371" t="n">
        <v>5355.05</v>
      </c>
      <c r="U371" t="n">
        <v>0.68</v>
      </c>
      <c r="V371" t="n">
        <v>0.79</v>
      </c>
      <c r="W371" t="n">
        <v>0.19</v>
      </c>
      <c r="X371" t="n">
        <v>0.32</v>
      </c>
      <c r="Y371" t="n">
        <v>0.5</v>
      </c>
      <c r="Z371" t="n">
        <v>10</v>
      </c>
    </row>
    <row r="372">
      <c r="A372" t="n">
        <v>23</v>
      </c>
      <c r="B372" t="n">
        <v>65</v>
      </c>
      <c r="C372" t="inlineStr">
        <is>
          <t xml:space="preserve">CONCLUIDO	</t>
        </is>
      </c>
      <c r="D372" t="n">
        <v>2.6974</v>
      </c>
      <c r="E372" t="n">
        <v>37.07</v>
      </c>
      <c r="F372" t="n">
        <v>34.59</v>
      </c>
      <c r="G372" t="n">
        <v>188.69</v>
      </c>
      <c r="H372" t="n">
        <v>2.58</v>
      </c>
      <c r="I372" t="n">
        <v>11</v>
      </c>
      <c r="J372" t="n">
        <v>165.1</v>
      </c>
      <c r="K372" t="n">
        <v>46.47</v>
      </c>
      <c r="L372" t="n">
        <v>24</v>
      </c>
      <c r="M372" t="n">
        <v>9</v>
      </c>
      <c r="N372" t="n">
        <v>29.64</v>
      </c>
      <c r="O372" t="n">
        <v>20596.86</v>
      </c>
      <c r="P372" t="n">
        <v>335.53</v>
      </c>
      <c r="Q372" t="n">
        <v>444.55</v>
      </c>
      <c r="R372" t="n">
        <v>67.23</v>
      </c>
      <c r="S372" t="n">
        <v>48.21</v>
      </c>
      <c r="T372" t="n">
        <v>3565.02</v>
      </c>
      <c r="U372" t="n">
        <v>0.72</v>
      </c>
      <c r="V372" t="n">
        <v>0.79</v>
      </c>
      <c r="W372" t="n">
        <v>0.18</v>
      </c>
      <c r="X372" t="n">
        <v>0.21</v>
      </c>
      <c r="Y372" t="n">
        <v>0.5</v>
      </c>
      <c r="Z372" t="n">
        <v>10</v>
      </c>
    </row>
    <row r="373">
      <c r="A373" t="n">
        <v>24</v>
      </c>
      <c r="B373" t="n">
        <v>65</v>
      </c>
      <c r="C373" t="inlineStr">
        <is>
          <t xml:space="preserve">CONCLUIDO	</t>
        </is>
      </c>
      <c r="D373" t="n">
        <v>2.6915</v>
      </c>
      <c r="E373" t="n">
        <v>37.15</v>
      </c>
      <c r="F373" t="n">
        <v>34.67</v>
      </c>
      <c r="G373" t="n">
        <v>189.13</v>
      </c>
      <c r="H373" t="n">
        <v>2.66</v>
      </c>
      <c r="I373" t="n">
        <v>11</v>
      </c>
      <c r="J373" t="n">
        <v>166.54</v>
      </c>
      <c r="K373" t="n">
        <v>46.47</v>
      </c>
      <c r="L373" t="n">
        <v>25</v>
      </c>
      <c r="M373" t="n">
        <v>9</v>
      </c>
      <c r="N373" t="n">
        <v>30.08</v>
      </c>
      <c r="O373" t="n">
        <v>20774.56</v>
      </c>
      <c r="P373" t="n">
        <v>336.35</v>
      </c>
      <c r="Q373" t="n">
        <v>444.55</v>
      </c>
      <c r="R373" t="n">
        <v>70.04000000000001</v>
      </c>
      <c r="S373" t="n">
        <v>48.21</v>
      </c>
      <c r="T373" t="n">
        <v>4968.15</v>
      </c>
      <c r="U373" t="n">
        <v>0.6899999999999999</v>
      </c>
      <c r="V373" t="n">
        <v>0.79</v>
      </c>
      <c r="W373" t="n">
        <v>0.18</v>
      </c>
      <c r="X373" t="n">
        <v>0.29</v>
      </c>
      <c r="Y373" t="n">
        <v>0.5</v>
      </c>
      <c r="Z373" t="n">
        <v>10</v>
      </c>
    </row>
    <row r="374">
      <c r="A374" t="n">
        <v>25</v>
      </c>
      <c r="B374" t="n">
        <v>65</v>
      </c>
      <c r="C374" t="inlineStr">
        <is>
          <t xml:space="preserve">CONCLUIDO	</t>
        </is>
      </c>
      <c r="D374" t="n">
        <v>2.6922</v>
      </c>
      <c r="E374" t="n">
        <v>37.14</v>
      </c>
      <c r="F374" t="n">
        <v>34.66</v>
      </c>
      <c r="G374" t="n">
        <v>189.08</v>
      </c>
      <c r="H374" t="n">
        <v>2.74</v>
      </c>
      <c r="I374" t="n">
        <v>11</v>
      </c>
      <c r="J374" t="n">
        <v>167.99</v>
      </c>
      <c r="K374" t="n">
        <v>46.47</v>
      </c>
      <c r="L374" t="n">
        <v>26</v>
      </c>
      <c r="M374" t="n">
        <v>9</v>
      </c>
      <c r="N374" t="n">
        <v>30.52</v>
      </c>
      <c r="O374" t="n">
        <v>20952.87</v>
      </c>
      <c r="P374" t="n">
        <v>334.2</v>
      </c>
      <c r="Q374" t="n">
        <v>444.55</v>
      </c>
      <c r="R374" t="n">
        <v>69.7</v>
      </c>
      <c r="S374" t="n">
        <v>48.21</v>
      </c>
      <c r="T374" t="n">
        <v>4797.88</v>
      </c>
      <c r="U374" t="n">
        <v>0.6899999999999999</v>
      </c>
      <c r="V374" t="n">
        <v>0.79</v>
      </c>
      <c r="W374" t="n">
        <v>0.18</v>
      </c>
      <c r="X374" t="n">
        <v>0.28</v>
      </c>
      <c r="Y374" t="n">
        <v>0.5</v>
      </c>
      <c r="Z374" t="n">
        <v>10</v>
      </c>
    </row>
    <row r="375">
      <c r="A375" t="n">
        <v>26</v>
      </c>
      <c r="B375" t="n">
        <v>65</v>
      </c>
      <c r="C375" t="inlineStr">
        <is>
          <t xml:space="preserve">CONCLUIDO	</t>
        </is>
      </c>
      <c r="D375" t="n">
        <v>2.6956</v>
      </c>
      <c r="E375" t="n">
        <v>37.1</v>
      </c>
      <c r="F375" t="n">
        <v>34.64</v>
      </c>
      <c r="G375" t="n">
        <v>207.87</v>
      </c>
      <c r="H375" t="n">
        <v>2.82</v>
      </c>
      <c r="I375" t="n">
        <v>10</v>
      </c>
      <c r="J375" t="n">
        <v>169.44</v>
      </c>
      <c r="K375" t="n">
        <v>46.47</v>
      </c>
      <c r="L375" t="n">
        <v>27</v>
      </c>
      <c r="M375" t="n">
        <v>8</v>
      </c>
      <c r="N375" t="n">
        <v>30.97</v>
      </c>
      <c r="O375" t="n">
        <v>21131.78</v>
      </c>
      <c r="P375" t="n">
        <v>333.1</v>
      </c>
      <c r="Q375" t="n">
        <v>444.55</v>
      </c>
      <c r="R375" t="n">
        <v>69</v>
      </c>
      <c r="S375" t="n">
        <v>48.21</v>
      </c>
      <c r="T375" t="n">
        <v>4454.76</v>
      </c>
      <c r="U375" t="n">
        <v>0.7</v>
      </c>
      <c r="V375" t="n">
        <v>0.79</v>
      </c>
      <c r="W375" t="n">
        <v>0.18</v>
      </c>
      <c r="X375" t="n">
        <v>0.26</v>
      </c>
      <c r="Y375" t="n">
        <v>0.5</v>
      </c>
      <c r="Z375" t="n">
        <v>10</v>
      </c>
    </row>
    <row r="376">
      <c r="A376" t="n">
        <v>27</v>
      </c>
      <c r="B376" t="n">
        <v>65</v>
      </c>
      <c r="C376" t="inlineStr">
        <is>
          <t xml:space="preserve">CONCLUIDO	</t>
        </is>
      </c>
      <c r="D376" t="n">
        <v>2.6999</v>
      </c>
      <c r="E376" t="n">
        <v>37.04</v>
      </c>
      <c r="F376" t="n">
        <v>34.59</v>
      </c>
      <c r="G376" t="n">
        <v>207.52</v>
      </c>
      <c r="H376" t="n">
        <v>2.9</v>
      </c>
      <c r="I376" t="n">
        <v>10</v>
      </c>
      <c r="J376" t="n">
        <v>170.9</v>
      </c>
      <c r="K376" t="n">
        <v>46.47</v>
      </c>
      <c r="L376" t="n">
        <v>28</v>
      </c>
      <c r="M376" t="n">
        <v>8</v>
      </c>
      <c r="N376" t="n">
        <v>31.43</v>
      </c>
      <c r="O376" t="n">
        <v>21311.32</v>
      </c>
      <c r="P376" t="n">
        <v>331.36</v>
      </c>
      <c r="Q376" t="n">
        <v>444.55</v>
      </c>
      <c r="R376" t="n">
        <v>66.92</v>
      </c>
      <c r="S376" t="n">
        <v>48.21</v>
      </c>
      <c r="T376" t="n">
        <v>3414.31</v>
      </c>
      <c r="U376" t="n">
        <v>0.72</v>
      </c>
      <c r="V376" t="n">
        <v>0.79</v>
      </c>
      <c r="W376" t="n">
        <v>0.18</v>
      </c>
      <c r="X376" t="n">
        <v>0.2</v>
      </c>
      <c r="Y376" t="n">
        <v>0.5</v>
      </c>
      <c r="Z376" t="n">
        <v>10</v>
      </c>
    </row>
    <row r="377">
      <c r="A377" t="n">
        <v>28</v>
      </c>
      <c r="B377" t="n">
        <v>65</v>
      </c>
      <c r="C377" t="inlineStr">
        <is>
          <t xml:space="preserve">CONCLUIDO	</t>
        </is>
      </c>
      <c r="D377" t="n">
        <v>2.6956</v>
      </c>
      <c r="E377" t="n">
        <v>37.1</v>
      </c>
      <c r="F377" t="n">
        <v>34.65</v>
      </c>
      <c r="G377" t="n">
        <v>207.87</v>
      </c>
      <c r="H377" t="n">
        <v>2.98</v>
      </c>
      <c r="I377" t="n">
        <v>10</v>
      </c>
      <c r="J377" t="n">
        <v>172.36</v>
      </c>
      <c r="K377" t="n">
        <v>46.47</v>
      </c>
      <c r="L377" t="n">
        <v>29</v>
      </c>
      <c r="M377" t="n">
        <v>8</v>
      </c>
      <c r="N377" t="n">
        <v>31.89</v>
      </c>
      <c r="O377" t="n">
        <v>21491.47</v>
      </c>
      <c r="P377" t="n">
        <v>325.95</v>
      </c>
      <c r="Q377" t="n">
        <v>444.55</v>
      </c>
      <c r="R377" t="n">
        <v>69.04000000000001</v>
      </c>
      <c r="S377" t="n">
        <v>48.21</v>
      </c>
      <c r="T377" t="n">
        <v>4472.72</v>
      </c>
      <c r="U377" t="n">
        <v>0.7</v>
      </c>
      <c r="V377" t="n">
        <v>0.79</v>
      </c>
      <c r="W377" t="n">
        <v>0.18</v>
      </c>
      <c r="X377" t="n">
        <v>0.26</v>
      </c>
      <c r="Y377" t="n">
        <v>0.5</v>
      </c>
      <c r="Z377" t="n">
        <v>10</v>
      </c>
    </row>
    <row r="378">
      <c r="A378" t="n">
        <v>29</v>
      </c>
      <c r="B378" t="n">
        <v>65</v>
      </c>
      <c r="C378" t="inlineStr">
        <is>
          <t xml:space="preserve">CONCLUIDO	</t>
        </is>
      </c>
      <c r="D378" t="n">
        <v>2.6986</v>
      </c>
      <c r="E378" t="n">
        <v>37.06</v>
      </c>
      <c r="F378" t="n">
        <v>34.63</v>
      </c>
      <c r="G378" t="n">
        <v>230.88</v>
      </c>
      <c r="H378" t="n">
        <v>3.06</v>
      </c>
      <c r="I378" t="n">
        <v>9</v>
      </c>
      <c r="J378" t="n">
        <v>173.82</v>
      </c>
      <c r="K378" t="n">
        <v>46.47</v>
      </c>
      <c r="L378" t="n">
        <v>30</v>
      </c>
      <c r="M378" t="n">
        <v>7</v>
      </c>
      <c r="N378" t="n">
        <v>32.36</v>
      </c>
      <c r="O378" t="n">
        <v>21672.25</v>
      </c>
      <c r="P378" t="n">
        <v>326.32</v>
      </c>
      <c r="Q378" t="n">
        <v>444.55</v>
      </c>
      <c r="R378" t="n">
        <v>68.65000000000001</v>
      </c>
      <c r="S378" t="n">
        <v>48.21</v>
      </c>
      <c r="T378" t="n">
        <v>4285.43</v>
      </c>
      <c r="U378" t="n">
        <v>0.7</v>
      </c>
      <c r="V378" t="n">
        <v>0.79</v>
      </c>
      <c r="W378" t="n">
        <v>0.18</v>
      </c>
      <c r="X378" t="n">
        <v>0.24</v>
      </c>
      <c r="Y378" t="n">
        <v>0.5</v>
      </c>
      <c r="Z378" t="n">
        <v>10</v>
      </c>
    </row>
    <row r="379">
      <c r="A379" t="n">
        <v>30</v>
      </c>
      <c r="B379" t="n">
        <v>65</v>
      </c>
      <c r="C379" t="inlineStr">
        <is>
          <t xml:space="preserve">CONCLUIDO	</t>
        </is>
      </c>
      <c r="D379" t="n">
        <v>2.7001</v>
      </c>
      <c r="E379" t="n">
        <v>37.04</v>
      </c>
      <c r="F379" t="n">
        <v>34.61</v>
      </c>
      <c r="G379" t="n">
        <v>230.74</v>
      </c>
      <c r="H379" t="n">
        <v>3.14</v>
      </c>
      <c r="I379" t="n">
        <v>9</v>
      </c>
      <c r="J379" t="n">
        <v>175.29</v>
      </c>
      <c r="K379" t="n">
        <v>46.47</v>
      </c>
      <c r="L379" t="n">
        <v>31</v>
      </c>
      <c r="M379" t="n">
        <v>7</v>
      </c>
      <c r="N379" t="n">
        <v>32.83</v>
      </c>
      <c r="O379" t="n">
        <v>21853.67</v>
      </c>
      <c r="P379" t="n">
        <v>327.32</v>
      </c>
      <c r="Q379" t="n">
        <v>444.55</v>
      </c>
      <c r="R379" t="n">
        <v>67.86</v>
      </c>
      <c r="S379" t="n">
        <v>48.21</v>
      </c>
      <c r="T379" t="n">
        <v>3888.3</v>
      </c>
      <c r="U379" t="n">
        <v>0.71</v>
      </c>
      <c r="V379" t="n">
        <v>0.79</v>
      </c>
      <c r="W379" t="n">
        <v>0.18</v>
      </c>
      <c r="X379" t="n">
        <v>0.22</v>
      </c>
      <c r="Y379" t="n">
        <v>0.5</v>
      </c>
      <c r="Z379" t="n">
        <v>10</v>
      </c>
    </row>
    <row r="380">
      <c r="A380" t="n">
        <v>31</v>
      </c>
      <c r="B380" t="n">
        <v>65</v>
      </c>
      <c r="C380" t="inlineStr">
        <is>
          <t xml:space="preserve">CONCLUIDO	</t>
        </is>
      </c>
      <c r="D380" t="n">
        <v>2.7026</v>
      </c>
      <c r="E380" t="n">
        <v>37</v>
      </c>
      <c r="F380" t="n">
        <v>34.58</v>
      </c>
      <c r="G380" t="n">
        <v>230.51</v>
      </c>
      <c r="H380" t="n">
        <v>3.21</v>
      </c>
      <c r="I380" t="n">
        <v>9</v>
      </c>
      <c r="J380" t="n">
        <v>176.77</v>
      </c>
      <c r="K380" t="n">
        <v>46.47</v>
      </c>
      <c r="L380" t="n">
        <v>32</v>
      </c>
      <c r="M380" t="n">
        <v>6</v>
      </c>
      <c r="N380" t="n">
        <v>33.3</v>
      </c>
      <c r="O380" t="n">
        <v>22035.73</v>
      </c>
      <c r="P380" t="n">
        <v>323.41</v>
      </c>
      <c r="Q380" t="n">
        <v>444.55</v>
      </c>
      <c r="R380" t="n">
        <v>66.58</v>
      </c>
      <c r="S380" t="n">
        <v>48.21</v>
      </c>
      <c r="T380" t="n">
        <v>3248.33</v>
      </c>
      <c r="U380" t="n">
        <v>0.72</v>
      </c>
      <c r="V380" t="n">
        <v>0.79</v>
      </c>
      <c r="W380" t="n">
        <v>0.18</v>
      </c>
      <c r="X380" t="n">
        <v>0.19</v>
      </c>
      <c r="Y380" t="n">
        <v>0.5</v>
      </c>
      <c r="Z380" t="n">
        <v>10</v>
      </c>
    </row>
    <row r="381">
      <c r="A381" t="n">
        <v>32</v>
      </c>
      <c r="B381" t="n">
        <v>65</v>
      </c>
      <c r="C381" t="inlineStr">
        <is>
          <t xml:space="preserve">CONCLUIDO	</t>
        </is>
      </c>
      <c r="D381" t="n">
        <v>2.7029</v>
      </c>
      <c r="E381" t="n">
        <v>37</v>
      </c>
      <c r="F381" t="n">
        <v>34.6</v>
      </c>
      <c r="G381" t="n">
        <v>259.49</v>
      </c>
      <c r="H381" t="n">
        <v>3.28</v>
      </c>
      <c r="I381" t="n">
        <v>8</v>
      </c>
      <c r="J381" t="n">
        <v>178.25</v>
      </c>
      <c r="K381" t="n">
        <v>46.47</v>
      </c>
      <c r="L381" t="n">
        <v>33</v>
      </c>
      <c r="M381" t="n">
        <v>3</v>
      </c>
      <c r="N381" t="n">
        <v>33.79</v>
      </c>
      <c r="O381" t="n">
        <v>22218.44</v>
      </c>
      <c r="P381" t="n">
        <v>321.12</v>
      </c>
      <c r="Q381" t="n">
        <v>444.55</v>
      </c>
      <c r="R381" t="n">
        <v>67.39</v>
      </c>
      <c r="S381" t="n">
        <v>48.21</v>
      </c>
      <c r="T381" t="n">
        <v>3658.36</v>
      </c>
      <c r="U381" t="n">
        <v>0.72</v>
      </c>
      <c r="V381" t="n">
        <v>0.79</v>
      </c>
      <c r="W381" t="n">
        <v>0.18</v>
      </c>
      <c r="X381" t="n">
        <v>0.21</v>
      </c>
      <c r="Y381" t="n">
        <v>0.5</v>
      </c>
      <c r="Z381" t="n">
        <v>10</v>
      </c>
    </row>
    <row r="382">
      <c r="A382" t="n">
        <v>33</v>
      </c>
      <c r="B382" t="n">
        <v>65</v>
      </c>
      <c r="C382" t="inlineStr">
        <is>
          <t xml:space="preserve">CONCLUIDO	</t>
        </is>
      </c>
      <c r="D382" t="n">
        <v>2.7043</v>
      </c>
      <c r="E382" t="n">
        <v>36.98</v>
      </c>
      <c r="F382" t="n">
        <v>34.58</v>
      </c>
      <c r="G382" t="n">
        <v>259.35</v>
      </c>
      <c r="H382" t="n">
        <v>3.36</v>
      </c>
      <c r="I382" t="n">
        <v>8</v>
      </c>
      <c r="J382" t="n">
        <v>179.74</v>
      </c>
      <c r="K382" t="n">
        <v>46.47</v>
      </c>
      <c r="L382" t="n">
        <v>34</v>
      </c>
      <c r="M382" t="n">
        <v>2</v>
      </c>
      <c r="N382" t="n">
        <v>34.27</v>
      </c>
      <c r="O382" t="n">
        <v>22401.81</v>
      </c>
      <c r="P382" t="n">
        <v>323.69</v>
      </c>
      <c r="Q382" t="n">
        <v>444.55</v>
      </c>
      <c r="R382" t="n">
        <v>66.79000000000001</v>
      </c>
      <c r="S382" t="n">
        <v>48.21</v>
      </c>
      <c r="T382" t="n">
        <v>3359.46</v>
      </c>
      <c r="U382" t="n">
        <v>0.72</v>
      </c>
      <c r="V382" t="n">
        <v>0.79</v>
      </c>
      <c r="W382" t="n">
        <v>0.18</v>
      </c>
      <c r="X382" t="n">
        <v>0.19</v>
      </c>
      <c r="Y382" t="n">
        <v>0.5</v>
      </c>
      <c r="Z382" t="n">
        <v>10</v>
      </c>
    </row>
    <row r="383">
      <c r="A383" t="n">
        <v>34</v>
      </c>
      <c r="B383" t="n">
        <v>65</v>
      </c>
      <c r="C383" t="inlineStr">
        <is>
          <t xml:space="preserve">CONCLUIDO	</t>
        </is>
      </c>
      <c r="D383" t="n">
        <v>2.7032</v>
      </c>
      <c r="E383" t="n">
        <v>36.99</v>
      </c>
      <c r="F383" t="n">
        <v>34.6</v>
      </c>
      <c r="G383" t="n">
        <v>259.47</v>
      </c>
      <c r="H383" t="n">
        <v>3.43</v>
      </c>
      <c r="I383" t="n">
        <v>8</v>
      </c>
      <c r="J383" t="n">
        <v>181.23</v>
      </c>
      <c r="K383" t="n">
        <v>46.47</v>
      </c>
      <c r="L383" t="n">
        <v>35</v>
      </c>
      <c r="M383" t="n">
        <v>1</v>
      </c>
      <c r="N383" t="n">
        <v>34.76</v>
      </c>
      <c r="O383" t="n">
        <v>22585.84</v>
      </c>
      <c r="P383" t="n">
        <v>325.72</v>
      </c>
      <c r="Q383" t="n">
        <v>444.55</v>
      </c>
      <c r="R383" t="n">
        <v>67.25</v>
      </c>
      <c r="S383" t="n">
        <v>48.21</v>
      </c>
      <c r="T383" t="n">
        <v>3588.8</v>
      </c>
      <c r="U383" t="n">
        <v>0.72</v>
      </c>
      <c r="V383" t="n">
        <v>0.79</v>
      </c>
      <c r="W383" t="n">
        <v>0.18</v>
      </c>
      <c r="X383" t="n">
        <v>0.21</v>
      </c>
      <c r="Y383" t="n">
        <v>0.5</v>
      </c>
      <c r="Z383" t="n">
        <v>10</v>
      </c>
    </row>
    <row r="384">
      <c r="A384" t="n">
        <v>35</v>
      </c>
      <c r="B384" t="n">
        <v>65</v>
      </c>
      <c r="C384" t="inlineStr">
        <is>
          <t xml:space="preserve">CONCLUIDO	</t>
        </is>
      </c>
      <c r="D384" t="n">
        <v>2.7034</v>
      </c>
      <c r="E384" t="n">
        <v>36.99</v>
      </c>
      <c r="F384" t="n">
        <v>34.59</v>
      </c>
      <c r="G384" t="n">
        <v>259.44</v>
      </c>
      <c r="H384" t="n">
        <v>3.5</v>
      </c>
      <c r="I384" t="n">
        <v>8</v>
      </c>
      <c r="J384" t="n">
        <v>182.73</v>
      </c>
      <c r="K384" t="n">
        <v>46.47</v>
      </c>
      <c r="L384" t="n">
        <v>36</v>
      </c>
      <c r="M384" t="n">
        <v>1</v>
      </c>
      <c r="N384" t="n">
        <v>35.26</v>
      </c>
      <c r="O384" t="n">
        <v>22770.67</v>
      </c>
      <c r="P384" t="n">
        <v>328.05</v>
      </c>
      <c r="Q384" t="n">
        <v>444.55</v>
      </c>
      <c r="R384" t="n">
        <v>67.09999999999999</v>
      </c>
      <c r="S384" t="n">
        <v>48.21</v>
      </c>
      <c r="T384" t="n">
        <v>3515.16</v>
      </c>
      <c r="U384" t="n">
        <v>0.72</v>
      </c>
      <c r="V384" t="n">
        <v>0.79</v>
      </c>
      <c r="W384" t="n">
        <v>0.18</v>
      </c>
      <c r="X384" t="n">
        <v>0.21</v>
      </c>
      <c r="Y384" t="n">
        <v>0.5</v>
      </c>
      <c r="Z384" t="n">
        <v>10</v>
      </c>
    </row>
    <row r="385">
      <c r="A385" t="n">
        <v>36</v>
      </c>
      <c r="B385" t="n">
        <v>65</v>
      </c>
      <c r="C385" t="inlineStr">
        <is>
          <t xml:space="preserve">CONCLUIDO	</t>
        </is>
      </c>
      <c r="D385" t="n">
        <v>2.7034</v>
      </c>
      <c r="E385" t="n">
        <v>36.99</v>
      </c>
      <c r="F385" t="n">
        <v>34.59</v>
      </c>
      <c r="G385" t="n">
        <v>259.45</v>
      </c>
      <c r="H385" t="n">
        <v>3.56</v>
      </c>
      <c r="I385" t="n">
        <v>8</v>
      </c>
      <c r="J385" t="n">
        <v>184.23</v>
      </c>
      <c r="K385" t="n">
        <v>46.47</v>
      </c>
      <c r="L385" t="n">
        <v>37</v>
      </c>
      <c r="M385" t="n">
        <v>0</v>
      </c>
      <c r="N385" t="n">
        <v>35.77</v>
      </c>
      <c r="O385" t="n">
        <v>22956.06</v>
      </c>
      <c r="P385" t="n">
        <v>330.4</v>
      </c>
      <c r="Q385" t="n">
        <v>444.55</v>
      </c>
      <c r="R385" t="n">
        <v>67.06999999999999</v>
      </c>
      <c r="S385" t="n">
        <v>48.21</v>
      </c>
      <c r="T385" t="n">
        <v>3498.68</v>
      </c>
      <c r="U385" t="n">
        <v>0.72</v>
      </c>
      <c r="V385" t="n">
        <v>0.79</v>
      </c>
      <c r="W385" t="n">
        <v>0.18</v>
      </c>
      <c r="X385" t="n">
        <v>0.21</v>
      </c>
      <c r="Y385" t="n">
        <v>0.5</v>
      </c>
      <c r="Z385" t="n">
        <v>10</v>
      </c>
    </row>
    <row r="386">
      <c r="A386" t="n">
        <v>0</v>
      </c>
      <c r="B386" t="n">
        <v>75</v>
      </c>
      <c r="C386" t="inlineStr">
        <is>
          <t xml:space="preserve">CONCLUIDO	</t>
        </is>
      </c>
      <c r="D386" t="n">
        <v>1.661</v>
      </c>
      <c r="E386" t="n">
        <v>60.21</v>
      </c>
      <c r="F386" t="n">
        <v>45.95</v>
      </c>
      <c r="G386" t="n">
        <v>7.03</v>
      </c>
      <c r="H386" t="n">
        <v>0.12</v>
      </c>
      <c r="I386" t="n">
        <v>392</v>
      </c>
      <c r="J386" t="n">
        <v>150.44</v>
      </c>
      <c r="K386" t="n">
        <v>49.1</v>
      </c>
      <c r="L386" t="n">
        <v>1</v>
      </c>
      <c r="M386" t="n">
        <v>390</v>
      </c>
      <c r="N386" t="n">
        <v>25.34</v>
      </c>
      <c r="O386" t="n">
        <v>18787.76</v>
      </c>
      <c r="P386" t="n">
        <v>541.4400000000001</v>
      </c>
      <c r="Q386" t="n">
        <v>444.61</v>
      </c>
      <c r="R386" t="n">
        <v>438.81</v>
      </c>
      <c r="S386" t="n">
        <v>48.21</v>
      </c>
      <c r="T386" t="n">
        <v>187451.58</v>
      </c>
      <c r="U386" t="n">
        <v>0.11</v>
      </c>
      <c r="V386" t="n">
        <v>0.59</v>
      </c>
      <c r="W386" t="n">
        <v>0.79</v>
      </c>
      <c r="X386" t="n">
        <v>11.56</v>
      </c>
      <c r="Y386" t="n">
        <v>0.5</v>
      </c>
      <c r="Z386" t="n">
        <v>10</v>
      </c>
    </row>
    <row r="387">
      <c r="A387" t="n">
        <v>1</v>
      </c>
      <c r="B387" t="n">
        <v>75</v>
      </c>
      <c r="C387" t="inlineStr">
        <is>
          <t xml:space="preserve">CONCLUIDO	</t>
        </is>
      </c>
      <c r="D387" t="n">
        <v>2.1504</v>
      </c>
      <c r="E387" t="n">
        <v>46.5</v>
      </c>
      <c r="F387" t="n">
        <v>39.15</v>
      </c>
      <c r="G387" t="n">
        <v>14.15</v>
      </c>
      <c r="H387" t="n">
        <v>0.23</v>
      </c>
      <c r="I387" t="n">
        <v>166</v>
      </c>
      <c r="J387" t="n">
        <v>151.83</v>
      </c>
      <c r="K387" t="n">
        <v>49.1</v>
      </c>
      <c r="L387" t="n">
        <v>2</v>
      </c>
      <c r="M387" t="n">
        <v>164</v>
      </c>
      <c r="N387" t="n">
        <v>25.73</v>
      </c>
      <c r="O387" t="n">
        <v>18959.54</v>
      </c>
      <c r="P387" t="n">
        <v>459.29</v>
      </c>
      <c r="Q387" t="n">
        <v>444.56</v>
      </c>
      <c r="R387" t="n">
        <v>216.02</v>
      </c>
      <c r="S387" t="n">
        <v>48.21</v>
      </c>
      <c r="T387" t="n">
        <v>77186.81</v>
      </c>
      <c r="U387" t="n">
        <v>0.22</v>
      </c>
      <c r="V387" t="n">
        <v>0.7</v>
      </c>
      <c r="W387" t="n">
        <v>0.43</v>
      </c>
      <c r="X387" t="n">
        <v>4.76</v>
      </c>
      <c r="Y387" t="n">
        <v>0.5</v>
      </c>
      <c r="Z387" t="n">
        <v>10</v>
      </c>
    </row>
    <row r="388">
      <c r="A388" t="n">
        <v>2</v>
      </c>
      <c r="B388" t="n">
        <v>75</v>
      </c>
      <c r="C388" t="inlineStr">
        <is>
          <t xml:space="preserve">CONCLUIDO	</t>
        </is>
      </c>
      <c r="D388" t="n">
        <v>2.3305</v>
      </c>
      <c r="E388" t="n">
        <v>42.91</v>
      </c>
      <c r="F388" t="n">
        <v>37.39</v>
      </c>
      <c r="G388" t="n">
        <v>21.17</v>
      </c>
      <c r="H388" t="n">
        <v>0.35</v>
      </c>
      <c r="I388" t="n">
        <v>106</v>
      </c>
      <c r="J388" t="n">
        <v>153.23</v>
      </c>
      <c r="K388" t="n">
        <v>49.1</v>
      </c>
      <c r="L388" t="n">
        <v>3</v>
      </c>
      <c r="M388" t="n">
        <v>104</v>
      </c>
      <c r="N388" t="n">
        <v>26.13</v>
      </c>
      <c r="O388" t="n">
        <v>19131.85</v>
      </c>
      <c r="P388" t="n">
        <v>437.06</v>
      </c>
      <c r="Q388" t="n">
        <v>444.56</v>
      </c>
      <c r="R388" t="n">
        <v>158.44</v>
      </c>
      <c r="S388" t="n">
        <v>48.21</v>
      </c>
      <c r="T388" t="n">
        <v>48695.84</v>
      </c>
      <c r="U388" t="n">
        <v>0.3</v>
      </c>
      <c r="V388" t="n">
        <v>0.73</v>
      </c>
      <c r="W388" t="n">
        <v>0.34</v>
      </c>
      <c r="X388" t="n">
        <v>3.01</v>
      </c>
      <c r="Y388" t="n">
        <v>0.5</v>
      </c>
      <c r="Z388" t="n">
        <v>10</v>
      </c>
    </row>
    <row r="389">
      <c r="A389" t="n">
        <v>3</v>
      </c>
      <c r="B389" t="n">
        <v>75</v>
      </c>
      <c r="C389" t="inlineStr">
        <is>
          <t xml:space="preserve">CONCLUIDO	</t>
        </is>
      </c>
      <c r="D389" t="n">
        <v>2.4261</v>
      </c>
      <c r="E389" t="n">
        <v>41.22</v>
      </c>
      <c r="F389" t="n">
        <v>36.56</v>
      </c>
      <c r="G389" t="n">
        <v>28.12</v>
      </c>
      <c r="H389" t="n">
        <v>0.46</v>
      </c>
      <c r="I389" t="n">
        <v>78</v>
      </c>
      <c r="J389" t="n">
        <v>154.63</v>
      </c>
      <c r="K389" t="n">
        <v>49.1</v>
      </c>
      <c r="L389" t="n">
        <v>4</v>
      </c>
      <c r="M389" t="n">
        <v>76</v>
      </c>
      <c r="N389" t="n">
        <v>26.53</v>
      </c>
      <c r="O389" t="n">
        <v>19304.72</v>
      </c>
      <c r="P389" t="n">
        <v>425.94</v>
      </c>
      <c r="Q389" t="n">
        <v>444.6</v>
      </c>
      <c r="R389" t="n">
        <v>131.39</v>
      </c>
      <c r="S389" t="n">
        <v>48.21</v>
      </c>
      <c r="T389" t="n">
        <v>35312.47</v>
      </c>
      <c r="U389" t="n">
        <v>0.37</v>
      </c>
      <c r="V389" t="n">
        <v>0.75</v>
      </c>
      <c r="W389" t="n">
        <v>0.29</v>
      </c>
      <c r="X389" t="n">
        <v>2.17</v>
      </c>
      <c r="Y389" t="n">
        <v>0.5</v>
      </c>
      <c r="Z389" t="n">
        <v>10</v>
      </c>
    </row>
    <row r="390">
      <c r="A390" t="n">
        <v>4</v>
      </c>
      <c r="B390" t="n">
        <v>75</v>
      </c>
      <c r="C390" t="inlineStr">
        <is>
          <t xml:space="preserve">CONCLUIDO	</t>
        </is>
      </c>
      <c r="D390" t="n">
        <v>2.4866</v>
      </c>
      <c r="E390" t="n">
        <v>40.22</v>
      </c>
      <c r="F390" t="n">
        <v>36.07</v>
      </c>
      <c r="G390" t="n">
        <v>35.48</v>
      </c>
      <c r="H390" t="n">
        <v>0.57</v>
      </c>
      <c r="I390" t="n">
        <v>61</v>
      </c>
      <c r="J390" t="n">
        <v>156.03</v>
      </c>
      <c r="K390" t="n">
        <v>49.1</v>
      </c>
      <c r="L390" t="n">
        <v>5</v>
      </c>
      <c r="M390" t="n">
        <v>59</v>
      </c>
      <c r="N390" t="n">
        <v>26.94</v>
      </c>
      <c r="O390" t="n">
        <v>19478.15</v>
      </c>
      <c r="P390" t="n">
        <v>418.83</v>
      </c>
      <c r="Q390" t="n">
        <v>444.55</v>
      </c>
      <c r="R390" t="n">
        <v>115.57</v>
      </c>
      <c r="S390" t="n">
        <v>48.21</v>
      </c>
      <c r="T390" t="n">
        <v>27487.48</v>
      </c>
      <c r="U390" t="n">
        <v>0.42</v>
      </c>
      <c r="V390" t="n">
        <v>0.76</v>
      </c>
      <c r="W390" t="n">
        <v>0.26</v>
      </c>
      <c r="X390" t="n">
        <v>1.69</v>
      </c>
      <c r="Y390" t="n">
        <v>0.5</v>
      </c>
      <c r="Z390" t="n">
        <v>10</v>
      </c>
    </row>
    <row r="391">
      <c r="A391" t="n">
        <v>5</v>
      </c>
      <c r="B391" t="n">
        <v>75</v>
      </c>
      <c r="C391" t="inlineStr">
        <is>
          <t xml:space="preserve">CONCLUIDO	</t>
        </is>
      </c>
      <c r="D391" t="n">
        <v>2.5116</v>
      </c>
      <c r="E391" t="n">
        <v>39.82</v>
      </c>
      <c r="F391" t="n">
        <v>35.98</v>
      </c>
      <c r="G391" t="n">
        <v>42.33</v>
      </c>
      <c r="H391" t="n">
        <v>0.67</v>
      </c>
      <c r="I391" t="n">
        <v>51</v>
      </c>
      <c r="J391" t="n">
        <v>157.44</v>
      </c>
      <c r="K391" t="n">
        <v>49.1</v>
      </c>
      <c r="L391" t="n">
        <v>6</v>
      </c>
      <c r="M391" t="n">
        <v>49</v>
      </c>
      <c r="N391" t="n">
        <v>27.35</v>
      </c>
      <c r="O391" t="n">
        <v>19652.13</v>
      </c>
      <c r="P391" t="n">
        <v>416.4</v>
      </c>
      <c r="Q391" t="n">
        <v>444.56</v>
      </c>
      <c r="R391" t="n">
        <v>114.24</v>
      </c>
      <c r="S391" t="n">
        <v>48.21</v>
      </c>
      <c r="T391" t="n">
        <v>26871.7</v>
      </c>
      <c r="U391" t="n">
        <v>0.42</v>
      </c>
      <c r="V391" t="n">
        <v>0.76</v>
      </c>
      <c r="W391" t="n">
        <v>0.21</v>
      </c>
      <c r="X391" t="n">
        <v>1.59</v>
      </c>
      <c r="Y391" t="n">
        <v>0.5</v>
      </c>
      <c r="Z391" t="n">
        <v>10</v>
      </c>
    </row>
    <row r="392">
      <c r="A392" t="n">
        <v>6</v>
      </c>
      <c r="B392" t="n">
        <v>75</v>
      </c>
      <c r="C392" t="inlineStr">
        <is>
          <t xml:space="preserve">CONCLUIDO	</t>
        </is>
      </c>
      <c r="D392" t="n">
        <v>2.5519</v>
      </c>
      <c r="E392" t="n">
        <v>39.19</v>
      </c>
      <c r="F392" t="n">
        <v>35.6</v>
      </c>
      <c r="G392" t="n">
        <v>49.67</v>
      </c>
      <c r="H392" t="n">
        <v>0.78</v>
      </c>
      <c r="I392" t="n">
        <v>43</v>
      </c>
      <c r="J392" t="n">
        <v>158.86</v>
      </c>
      <c r="K392" t="n">
        <v>49.1</v>
      </c>
      <c r="L392" t="n">
        <v>7</v>
      </c>
      <c r="M392" t="n">
        <v>41</v>
      </c>
      <c r="N392" t="n">
        <v>27.77</v>
      </c>
      <c r="O392" t="n">
        <v>19826.68</v>
      </c>
      <c r="P392" t="n">
        <v>410.54</v>
      </c>
      <c r="Q392" t="n">
        <v>444.55</v>
      </c>
      <c r="R392" t="n">
        <v>100.01</v>
      </c>
      <c r="S392" t="n">
        <v>48.21</v>
      </c>
      <c r="T392" t="n">
        <v>19795.31</v>
      </c>
      <c r="U392" t="n">
        <v>0.48</v>
      </c>
      <c r="V392" t="n">
        <v>0.77</v>
      </c>
      <c r="W392" t="n">
        <v>0.23</v>
      </c>
      <c r="X392" t="n">
        <v>1.21</v>
      </c>
      <c r="Y392" t="n">
        <v>0.5</v>
      </c>
      <c r="Z392" t="n">
        <v>10</v>
      </c>
    </row>
    <row r="393">
      <c r="A393" t="n">
        <v>7</v>
      </c>
      <c r="B393" t="n">
        <v>75</v>
      </c>
      <c r="C393" t="inlineStr">
        <is>
          <t xml:space="preserve">CONCLUIDO	</t>
        </is>
      </c>
      <c r="D393" t="n">
        <v>2.5713</v>
      </c>
      <c r="E393" t="n">
        <v>38.89</v>
      </c>
      <c r="F393" t="n">
        <v>35.45</v>
      </c>
      <c r="G393" t="n">
        <v>55.98</v>
      </c>
      <c r="H393" t="n">
        <v>0.88</v>
      </c>
      <c r="I393" t="n">
        <v>38</v>
      </c>
      <c r="J393" t="n">
        <v>160.28</v>
      </c>
      <c r="K393" t="n">
        <v>49.1</v>
      </c>
      <c r="L393" t="n">
        <v>8</v>
      </c>
      <c r="M393" t="n">
        <v>36</v>
      </c>
      <c r="N393" t="n">
        <v>28.19</v>
      </c>
      <c r="O393" t="n">
        <v>20001.93</v>
      </c>
      <c r="P393" t="n">
        <v>407.54</v>
      </c>
      <c r="Q393" t="n">
        <v>444.57</v>
      </c>
      <c r="R393" t="n">
        <v>95.42</v>
      </c>
      <c r="S393" t="n">
        <v>48.21</v>
      </c>
      <c r="T393" t="n">
        <v>17524.21</v>
      </c>
      <c r="U393" t="n">
        <v>0.51</v>
      </c>
      <c r="V393" t="n">
        <v>0.77</v>
      </c>
      <c r="W393" t="n">
        <v>0.22</v>
      </c>
      <c r="X393" t="n">
        <v>1.07</v>
      </c>
      <c r="Y393" t="n">
        <v>0.5</v>
      </c>
      <c r="Z393" t="n">
        <v>10</v>
      </c>
    </row>
    <row r="394">
      <c r="A394" t="n">
        <v>8</v>
      </c>
      <c r="B394" t="n">
        <v>75</v>
      </c>
      <c r="C394" t="inlineStr">
        <is>
          <t xml:space="preserve">CONCLUIDO	</t>
        </is>
      </c>
      <c r="D394" t="n">
        <v>2.5873</v>
      </c>
      <c r="E394" t="n">
        <v>38.65</v>
      </c>
      <c r="F394" t="n">
        <v>35.33</v>
      </c>
      <c r="G394" t="n">
        <v>62.35</v>
      </c>
      <c r="H394" t="n">
        <v>0.99</v>
      </c>
      <c r="I394" t="n">
        <v>34</v>
      </c>
      <c r="J394" t="n">
        <v>161.71</v>
      </c>
      <c r="K394" t="n">
        <v>49.1</v>
      </c>
      <c r="L394" t="n">
        <v>9</v>
      </c>
      <c r="M394" t="n">
        <v>32</v>
      </c>
      <c r="N394" t="n">
        <v>28.61</v>
      </c>
      <c r="O394" t="n">
        <v>20177.64</v>
      </c>
      <c r="P394" t="n">
        <v>404.97</v>
      </c>
      <c r="Q394" t="n">
        <v>444.55</v>
      </c>
      <c r="R394" t="n">
        <v>91.51000000000001</v>
      </c>
      <c r="S394" t="n">
        <v>48.21</v>
      </c>
      <c r="T394" t="n">
        <v>15588.68</v>
      </c>
      <c r="U394" t="n">
        <v>0.53</v>
      </c>
      <c r="V394" t="n">
        <v>0.77</v>
      </c>
      <c r="W394" t="n">
        <v>0.22</v>
      </c>
      <c r="X394" t="n">
        <v>0.95</v>
      </c>
      <c r="Y394" t="n">
        <v>0.5</v>
      </c>
      <c r="Z394" t="n">
        <v>10</v>
      </c>
    </row>
    <row r="395">
      <c r="A395" t="n">
        <v>9</v>
      </c>
      <c r="B395" t="n">
        <v>75</v>
      </c>
      <c r="C395" t="inlineStr">
        <is>
          <t xml:space="preserve">CONCLUIDO	</t>
        </is>
      </c>
      <c r="D395" t="n">
        <v>2.6041</v>
      </c>
      <c r="E395" t="n">
        <v>38.4</v>
      </c>
      <c r="F395" t="n">
        <v>35.21</v>
      </c>
      <c r="G395" t="n">
        <v>70.42</v>
      </c>
      <c r="H395" t="n">
        <v>1.09</v>
      </c>
      <c r="I395" t="n">
        <v>30</v>
      </c>
      <c r="J395" t="n">
        <v>163.13</v>
      </c>
      <c r="K395" t="n">
        <v>49.1</v>
      </c>
      <c r="L395" t="n">
        <v>10</v>
      </c>
      <c r="M395" t="n">
        <v>28</v>
      </c>
      <c r="N395" t="n">
        <v>29.04</v>
      </c>
      <c r="O395" t="n">
        <v>20353.94</v>
      </c>
      <c r="P395" t="n">
        <v>402.31</v>
      </c>
      <c r="Q395" t="n">
        <v>444.55</v>
      </c>
      <c r="R395" t="n">
        <v>87.38</v>
      </c>
      <c r="S395" t="n">
        <v>48.21</v>
      </c>
      <c r="T395" t="n">
        <v>13545.13</v>
      </c>
      <c r="U395" t="n">
        <v>0.55</v>
      </c>
      <c r="V395" t="n">
        <v>0.77</v>
      </c>
      <c r="W395" t="n">
        <v>0.21</v>
      </c>
      <c r="X395" t="n">
        <v>0.82</v>
      </c>
      <c r="Y395" t="n">
        <v>0.5</v>
      </c>
      <c r="Z395" t="n">
        <v>10</v>
      </c>
    </row>
    <row r="396">
      <c r="A396" t="n">
        <v>10</v>
      </c>
      <c r="B396" t="n">
        <v>75</v>
      </c>
      <c r="C396" t="inlineStr">
        <is>
          <t xml:space="preserve">CONCLUIDO	</t>
        </is>
      </c>
      <c r="D396" t="n">
        <v>2.6177</v>
      </c>
      <c r="E396" t="n">
        <v>38.2</v>
      </c>
      <c r="F396" t="n">
        <v>35.1</v>
      </c>
      <c r="G396" t="n">
        <v>78</v>
      </c>
      <c r="H396" t="n">
        <v>1.18</v>
      </c>
      <c r="I396" t="n">
        <v>27</v>
      </c>
      <c r="J396" t="n">
        <v>164.57</v>
      </c>
      <c r="K396" t="n">
        <v>49.1</v>
      </c>
      <c r="L396" t="n">
        <v>11</v>
      </c>
      <c r="M396" t="n">
        <v>25</v>
      </c>
      <c r="N396" t="n">
        <v>29.47</v>
      </c>
      <c r="O396" t="n">
        <v>20530.82</v>
      </c>
      <c r="P396" t="n">
        <v>399.23</v>
      </c>
      <c r="Q396" t="n">
        <v>444.55</v>
      </c>
      <c r="R396" t="n">
        <v>83.7</v>
      </c>
      <c r="S396" t="n">
        <v>48.21</v>
      </c>
      <c r="T396" t="n">
        <v>11719.06</v>
      </c>
      <c r="U396" t="n">
        <v>0.58</v>
      </c>
      <c r="V396" t="n">
        <v>0.78</v>
      </c>
      <c r="W396" t="n">
        <v>0.21</v>
      </c>
      <c r="X396" t="n">
        <v>0.71</v>
      </c>
      <c r="Y396" t="n">
        <v>0.5</v>
      </c>
      <c r="Z396" t="n">
        <v>10</v>
      </c>
    </row>
    <row r="397">
      <c r="A397" t="n">
        <v>11</v>
      </c>
      <c r="B397" t="n">
        <v>75</v>
      </c>
      <c r="C397" t="inlineStr">
        <is>
          <t xml:space="preserve">CONCLUIDO	</t>
        </is>
      </c>
      <c r="D397" t="n">
        <v>2.6228</v>
      </c>
      <c r="E397" t="n">
        <v>38.13</v>
      </c>
      <c r="F397" t="n">
        <v>35.09</v>
      </c>
      <c r="G397" t="n">
        <v>84.20999999999999</v>
      </c>
      <c r="H397" t="n">
        <v>1.28</v>
      </c>
      <c r="I397" t="n">
        <v>25</v>
      </c>
      <c r="J397" t="n">
        <v>166.01</v>
      </c>
      <c r="K397" t="n">
        <v>49.1</v>
      </c>
      <c r="L397" t="n">
        <v>12</v>
      </c>
      <c r="M397" t="n">
        <v>23</v>
      </c>
      <c r="N397" t="n">
        <v>29.91</v>
      </c>
      <c r="O397" t="n">
        <v>20708.3</v>
      </c>
      <c r="P397" t="n">
        <v>398.54</v>
      </c>
      <c r="Q397" t="n">
        <v>444.55</v>
      </c>
      <c r="R397" t="n">
        <v>83.53</v>
      </c>
      <c r="S397" t="n">
        <v>48.21</v>
      </c>
      <c r="T397" t="n">
        <v>11644.33</v>
      </c>
      <c r="U397" t="n">
        <v>0.58</v>
      </c>
      <c r="V397" t="n">
        <v>0.78</v>
      </c>
      <c r="W397" t="n">
        <v>0.2</v>
      </c>
      <c r="X397" t="n">
        <v>0.7</v>
      </c>
      <c r="Y397" t="n">
        <v>0.5</v>
      </c>
      <c r="Z397" t="n">
        <v>10</v>
      </c>
    </row>
    <row r="398">
      <c r="A398" t="n">
        <v>12</v>
      </c>
      <c r="B398" t="n">
        <v>75</v>
      </c>
      <c r="C398" t="inlineStr">
        <is>
          <t xml:space="preserve">CONCLUIDO	</t>
        </is>
      </c>
      <c r="D398" t="n">
        <v>2.6324</v>
      </c>
      <c r="E398" t="n">
        <v>37.99</v>
      </c>
      <c r="F398" t="n">
        <v>35.01</v>
      </c>
      <c r="G398" t="n">
        <v>91.33</v>
      </c>
      <c r="H398" t="n">
        <v>1.38</v>
      </c>
      <c r="I398" t="n">
        <v>23</v>
      </c>
      <c r="J398" t="n">
        <v>167.45</v>
      </c>
      <c r="K398" t="n">
        <v>49.1</v>
      </c>
      <c r="L398" t="n">
        <v>13</v>
      </c>
      <c r="M398" t="n">
        <v>21</v>
      </c>
      <c r="N398" t="n">
        <v>30.36</v>
      </c>
      <c r="O398" t="n">
        <v>20886.38</v>
      </c>
      <c r="P398" t="n">
        <v>395.75</v>
      </c>
      <c r="Q398" t="n">
        <v>444.55</v>
      </c>
      <c r="R398" t="n">
        <v>80.84999999999999</v>
      </c>
      <c r="S398" t="n">
        <v>48.21</v>
      </c>
      <c r="T398" t="n">
        <v>10313.84</v>
      </c>
      <c r="U398" t="n">
        <v>0.6</v>
      </c>
      <c r="V398" t="n">
        <v>0.78</v>
      </c>
      <c r="W398" t="n">
        <v>0.2</v>
      </c>
      <c r="X398" t="n">
        <v>0.62</v>
      </c>
      <c r="Y398" t="n">
        <v>0.5</v>
      </c>
      <c r="Z398" t="n">
        <v>10</v>
      </c>
    </row>
    <row r="399">
      <c r="A399" t="n">
        <v>13</v>
      </c>
      <c r="B399" t="n">
        <v>75</v>
      </c>
      <c r="C399" t="inlineStr">
        <is>
          <t xml:space="preserve">CONCLUIDO	</t>
        </is>
      </c>
      <c r="D399" t="n">
        <v>2.6353</v>
      </c>
      <c r="E399" t="n">
        <v>37.95</v>
      </c>
      <c r="F399" t="n">
        <v>35</v>
      </c>
      <c r="G399" t="n">
        <v>95.45</v>
      </c>
      <c r="H399" t="n">
        <v>1.47</v>
      </c>
      <c r="I399" t="n">
        <v>22</v>
      </c>
      <c r="J399" t="n">
        <v>168.9</v>
      </c>
      <c r="K399" t="n">
        <v>49.1</v>
      </c>
      <c r="L399" t="n">
        <v>14</v>
      </c>
      <c r="M399" t="n">
        <v>20</v>
      </c>
      <c r="N399" t="n">
        <v>30.81</v>
      </c>
      <c r="O399" t="n">
        <v>21065.06</v>
      </c>
      <c r="P399" t="n">
        <v>394.36</v>
      </c>
      <c r="Q399" t="n">
        <v>444.55</v>
      </c>
      <c r="R399" t="n">
        <v>80.56999999999999</v>
      </c>
      <c r="S399" t="n">
        <v>48.21</v>
      </c>
      <c r="T399" t="n">
        <v>10179.26</v>
      </c>
      <c r="U399" t="n">
        <v>0.6</v>
      </c>
      <c r="V399" t="n">
        <v>0.78</v>
      </c>
      <c r="W399" t="n">
        <v>0.2</v>
      </c>
      <c r="X399" t="n">
        <v>0.61</v>
      </c>
      <c r="Y399" t="n">
        <v>0.5</v>
      </c>
      <c r="Z399" t="n">
        <v>10</v>
      </c>
    </row>
    <row r="400">
      <c r="A400" t="n">
        <v>14</v>
      </c>
      <c r="B400" t="n">
        <v>75</v>
      </c>
      <c r="C400" t="inlineStr">
        <is>
          <t xml:space="preserve">CONCLUIDO	</t>
        </is>
      </c>
      <c r="D400" t="n">
        <v>2.6448</v>
      </c>
      <c r="E400" t="n">
        <v>37.81</v>
      </c>
      <c r="F400" t="n">
        <v>34.92</v>
      </c>
      <c r="G400" t="n">
        <v>104.77</v>
      </c>
      <c r="H400" t="n">
        <v>1.56</v>
      </c>
      <c r="I400" t="n">
        <v>20</v>
      </c>
      <c r="J400" t="n">
        <v>170.35</v>
      </c>
      <c r="K400" t="n">
        <v>49.1</v>
      </c>
      <c r="L400" t="n">
        <v>15</v>
      </c>
      <c r="M400" t="n">
        <v>18</v>
      </c>
      <c r="N400" t="n">
        <v>31.26</v>
      </c>
      <c r="O400" t="n">
        <v>21244.37</v>
      </c>
      <c r="P400" t="n">
        <v>393.01</v>
      </c>
      <c r="Q400" t="n">
        <v>444.55</v>
      </c>
      <c r="R400" t="n">
        <v>78.18000000000001</v>
      </c>
      <c r="S400" t="n">
        <v>48.21</v>
      </c>
      <c r="T400" t="n">
        <v>8994.02</v>
      </c>
      <c r="U400" t="n">
        <v>0.62</v>
      </c>
      <c r="V400" t="n">
        <v>0.78</v>
      </c>
      <c r="W400" t="n">
        <v>0.19</v>
      </c>
      <c r="X400" t="n">
        <v>0.54</v>
      </c>
      <c r="Y400" t="n">
        <v>0.5</v>
      </c>
      <c r="Z400" t="n">
        <v>10</v>
      </c>
    </row>
    <row r="401">
      <c r="A401" t="n">
        <v>15</v>
      </c>
      <c r="B401" t="n">
        <v>75</v>
      </c>
      <c r="C401" t="inlineStr">
        <is>
          <t xml:space="preserve">CONCLUIDO	</t>
        </is>
      </c>
      <c r="D401" t="n">
        <v>2.6495</v>
      </c>
      <c r="E401" t="n">
        <v>37.74</v>
      </c>
      <c r="F401" t="n">
        <v>34.89</v>
      </c>
      <c r="G401" t="n">
        <v>110.17</v>
      </c>
      <c r="H401" t="n">
        <v>1.65</v>
      </c>
      <c r="I401" t="n">
        <v>19</v>
      </c>
      <c r="J401" t="n">
        <v>171.81</v>
      </c>
      <c r="K401" t="n">
        <v>49.1</v>
      </c>
      <c r="L401" t="n">
        <v>16</v>
      </c>
      <c r="M401" t="n">
        <v>17</v>
      </c>
      <c r="N401" t="n">
        <v>31.72</v>
      </c>
      <c r="O401" t="n">
        <v>21424.29</v>
      </c>
      <c r="P401" t="n">
        <v>391.69</v>
      </c>
      <c r="Q401" t="n">
        <v>444.55</v>
      </c>
      <c r="R401" t="n">
        <v>76.8</v>
      </c>
      <c r="S401" t="n">
        <v>48.21</v>
      </c>
      <c r="T401" t="n">
        <v>8310.26</v>
      </c>
      <c r="U401" t="n">
        <v>0.63</v>
      </c>
      <c r="V401" t="n">
        <v>0.78</v>
      </c>
      <c r="W401" t="n">
        <v>0.2</v>
      </c>
      <c r="X401" t="n">
        <v>0.5</v>
      </c>
      <c r="Y401" t="n">
        <v>0.5</v>
      </c>
      <c r="Z401" t="n">
        <v>10</v>
      </c>
    </row>
    <row r="402">
      <c r="A402" t="n">
        <v>16</v>
      </c>
      <c r="B402" t="n">
        <v>75</v>
      </c>
      <c r="C402" t="inlineStr">
        <is>
          <t xml:space="preserve">CONCLUIDO	</t>
        </is>
      </c>
      <c r="D402" t="n">
        <v>2.6511</v>
      </c>
      <c r="E402" t="n">
        <v>37.72</v>
      </c>
      <c r="F402" t="n">
        <v>34.89</v>
      </c>
      <c r="G402" t="n">
        <v>116.31</v>
      </c>
      <c r="H402" t="n">
        <v>1.74</v>
      </c>
      <c r="I402" t="n">
        <v>18</v>
      </c>
      <c r="J402" t="n">
        <v>173.28</v>
      </c>
      <c r="K402" t="n">
        <v>49.1</v>
      </c>
      <c r="L402" t="n">
        <v>17</v>
      </c>
      <c r="M402" t="n">
        <v>16</v>
      </c>
      <c r="N402" t="n">
        <v>32.18</v>
      </c>
      <c r="O402" t="n">
        <v>21604.83</v>
      </c>
      <c r="P402" t="n">
        <v>389.33</v>
      </c>
      <c r="Q402" t="n">
        <v>444.55</v>
      </c>
      <c r="R402" t="n">
        <v>77.18000000000001</v>
      </c>
      <c r="S402" t="n">
        <v>48.21</v>
      </c>
      <c r="T402" t="n">
        <v>8505</v>
      </c>
      <c r="U402" t="n">
        <v>0.62</v>
      </c>
      <c r="V402" t="n">
        <v>0.78</v>
      </c>
      <c r="W402" t="n">
        <v>0.19</v>
      </c>
      <c r="X402" t="n">
        <v>0.51</v>
      </c>
      <c r="Y402" t="n">
        <v>0.5</v>
      </c>
      <c r="Z402" t="n">
        <v>10</v>
      </c>
    </row>
    <row r="403">
      <c r="A403" t="n">
        <v>17</v>
      </c>
      <c r="B403" t="n">
        <v>75</v>
      </c>
      <c r="C403" t="inlineStr">
        <is>
          <t xml:space="preserve">CONCLUIDO	</t>
        </is>
      </c>
      <c r="D403" t="n">
        <v>2.6556</v>
      </c>
      <c r="E403" t="n">
        <v>37.66</v>
      </c>
      <c r="F403" t="n">
        <v>34.86</v>
      </c>
      <c r="G403" t="n">
        <v>123.04</v>
      </c>
      <c r="H403" t="n">
        <v>1.83</v>
      </c>
      <c r="I403" t="n">
        <v>17</v>
      </c>
      <c r="J403" t="n">
        <v>174.75</v>
      </c>
      <c r="K403" t="n">
        <v>49.1</v>
      </c>
      <c r="L403" t="n">
        <v>18</v>
      </c>
      <c r="M403" t="n">
        <v>15</v>
      </c>
      <c r="N403" t="n">
        <v>32.65</v>
      </c>
      <c r="O403" t="n">
        <v>21786.02</v>
      </c>
      <c r="P403" t="n">
        <v>388.78</v>
      </c>
      <c r="Q403" t="n">
        <v>444.56</v>
      </c>
      <c r="R403" t="n">
        <v>76.03</v>
      </c>
      <c r="S403" t="n">
        <v>48.21</v>
      </c>
      <c r="T403" t="n">
        <v>7933.4</v>
      </c>
      <c r="U403" t="n">
        <v>0.63</v>
      </c>
      <c r="V403" t="n">
        <v>0.78</v>
      </c>
      <c r="W403" t="n">
        <v>0.19</v>
      </c>
      <c r="X403" t="n">
        <v>0.47</v>
      </c>
      <c r="Y403" t="n">
        <v>0.5</v>
      </c>
      <c r="Z403" t="n">
        <v>10</v>
      </c>
    </row>
    <row r="404">
      <c r="A404" t="n">
        <v>18</v>
      </c>
      <c r="B404" t="n">
        <v>75</v>
      </c>
      <c r="C404" t="inlineStr">
        <is>
          <t xml:space="preserve">CONCLUIDO	</t>
        </is>
      </c>
      <c r="D404" t="n">
        <v>2.661</v>
      </c>
      <c r="E404" t="n">
        <v>37.58</v>
      </c>
      <c r="F404" t="n">
        <v>34.81</v>
      </c>
      <c r="G404" t="n">
        <v>130.55</v>
      </c>
      <c r="H404" t="n">
        <v>1.91</v>
      </c>
      <c r="I404" t="n">
        <v>16</v>
      </c>
      <c r="J404" t="n">
        <v>176.22</v>
      </c>
      <c r="K404" t="n">
        <v>49.1</v>
      </c>
      <c r="L404" t="n">
        <v>19</v>
      </c>
      <c r="M404" t="n">
        <v>14</v>
      </c>
      <c r="N404" t="n">
        <v>33.13</v>
      </c>
      <c r="O404" t="n">
        <v>21967.84</v>
      </c>
      <c r="P404" t="n">
        <v>386.46</v>
      </c>
      <c r="Q404" t="n">
        <v>444.55</v>
      </c>
      <c r="R404" t="n">
        <v>74.53</v>
      </c>
      <c r="S404" t="n">
        <v>48.21</v>
      </c>
      <c r="T404" t="n">
        <v>7189.03</v>
      </c>
      <c r="U404" t="n">
        <v>0.65</v>
      </c>
      <c r="V404" t="n">
        <v>0.78</v>
      </c>
      <c r="W404" t="n">
        <v>0.19</v>
      </c>
      <c r="X404" t="n">
        <v>0.43</v>
      </c>
      <c r="Y404" t="n">
        <v>0.5</v>
      </c>
      <c r="Z404" t="n">
        <v>10</v>
      </c>
    </row>
    <row r="405">
      <c r="A405" t="n">
        <v>19</v>
      </c>
      <c r="B405" t="n">
        <v>75</v>
      </c>
      <c r="C405" t="inlineStr">
        <is>
          <t xml:space="preserve">CONCLUIDO	</t>
        </is>
      </c>
      <c r="D405" t="n">
        <v>2.6657</v>
      </c>
      <c r="E405" t="n">
        <v>37.51</v>
      </c>
      <c r="F405" t="n">
        <v>34.78</v>
      </c>
      <c r="G405" t="n">
        <v>139.12</v>
      </c>
      <c r="H405" t="n">
        <v>2</v>
      </c>
      <c r="I405" t="n">
        <v>15</v>
      </c>
      <c r="J405" t="n">
        <v>177.7</v>
      </c>
      <c r="K405" t="n">
        <v>49.1</v>
      </c>
      <c r="L405" t="n">
        <v>20</v>
      </c>
      <c r="M405" t="n">
        <v>13</v>
      </c>
      <c r="N405" t="n">
        <v>33.61</v>
      </c>
      <c r="O405" t="n">
        <v>22150.3</v>
      </c>
      <c r="P405" t="n">
        <v>385.5</v>
      </c>
      <c r="Q405" t="n">
        <v>444.55</v>
      </c>
      <c r="R405" t="n">
        <v>73.36</v>
      </c>
      <c r="S405" t="n">
        <v>48.21</v>
      </c>
      <c r="T405" t="n">
        <v>6609.49</v>
      </c>
      <c r="U405" t="n">
        <v>0.66</v>
      </c>
      <c r="V405" t="n">
        <v>0.78</v>
      </c>
      <c r="W405" t="n">
        <v>0.19</v>
      </c>
      <c r="X405" t="n">
        <v>0.39</v>
      </c>
      <c r="Y405" t="n">
        <v>0.5</v>
      </c>
      <c r="Z405" t="n">
        <v>10</v>
      </c>
    </row>
    <row r="406">
      <c r="A406" t="n">
        <v>20</v>
      </c>
      <c r="B406" t="n">
        <v>75</v>
      </c>
      <c r="C406" t="inlineStr">
        <is>
          <t xml:space="preserve">CONCLUIDO	</t>
        </is>
      </c>
      <c r="D406" t="n">
        <v>2.6654</v>
      </c>
      <c r="E406" t="n">
        <v>37.52</v>
      </c>
      <c r="F406" t="n">
        <v>34.78</v>
      </c>
      <c r="G406" t="n">
        <v>139.13</v>
      </c>
      <c r="H406" t="n">
        <v>2.08</v>
      </c>
      <c r="I406" t="n">
        <v>15</v>
      </c>
      <c r="J406" t="n">
        <v>179.18</v>
      </c>
      <c r="K406" t="n">
        <v>49.1</v>
      </c>
      <c r="L406" t="n">
        <v>21</v>
      </c>
      <c r="M406" t="n">
        <v>13</v>
      </c>
      <c r="N406" t="n">
        <v>34.09</v>
      </c>
      <c r="O406" t="n">
        <v>22333.43</v>
      </c>
      <c r="P406" t="n">
        <v>383.9</v>
      </c>
      <c r="Q406" t="n">
        <v>444.55</v>
      </c>
      <c r="R406" t="n">
        <v>73.45999999999999</v>
      </c>
      <c r="S406" t="n">
        <v>48.21</v>
      </c>
      <c r="T406" t="n">
        <v>6659.41</v>
      </c>
      <c r="U406" t="n">
        <v>0.66</v>
      </c>
      <c r="V406" t="n">
        <v>0.78</v>
      </c>
      <c r="W406" t="n">
        <v>0.19</v>
      </c>
      <c r="X406" t="n">
        <v>0.4</v>
      </c>
      <c r="Y406" t="n">
        <v>0.5</v>
      </c>
      <c r="Z406" t="n">
        <v>10</v>
      </c>
    </row>
    <row r="407">
      <c r="A407" t="n">
        <v>21</v>
      </c>
      <c r="B407" t="n">
        <v>75</v>
      </c>
      <c r="C407" t="inlineStr">
        <is>
          <t xml:space="preserve">CONCLUIDO	</t>
        </is>
      </c>
      <c r="D407" t="n">
        <v>2.6696</v>
      </c>
      <c r="E407" t="n">
        <v>37.46</v>
      </c>
      <c r="F407" t="n">
        <v>34.75</v>
      </c>
      <c r="G407" t="n">
        <v>148.95</v>
      </c>
      <c r="H407" t="n">
        <v>2.16</v>
      </c>
      <c r="I407" t="n">
        <v>14</v>
      </c>
      <c r="J407" t="n">
        <v>180.67</v>
      </c>
      <c r="K407" t="n">
        <v>49.1</v>
      </c>
      <c r="L407" t="n">
        <v>22</v>
      </c>
      <c r="M407" t="n">
        <v>12</v>
      </c>
      <c r="N407" t="n">
        <v>34.58</v>
      </c>
      <c r="O407" t="n">
        <v>22517.21</v>
      </c>
      <c r="P407" t="n">
        <v>383.15</v>
      </c>
      <c r="Q407" t="n">
        <v>444.55</v>
      </c>
      <c r="R407" t="n">
        <v>72.8</v>
      </c>
      <c r="S407" t="n">
        <v>48.21</v>
      </c>
      <c r="T407" t="n">
        <v>6336.42</v>
      </c>
      <c r="U407" t="n">
        <v>0.66</v>
      </c>
      <c r="V407" t="n">
        <v>0.78</v>
      </c>
      <c r="W407" t="n">
        <v>0.18</v>
      </c>
      <c r="X407" t="n">
        <v>0.37</v>
      </c>
      <c r="Y407" t="n">
        <v>0.5</v>
      </c>
      <c r="Z407" t="n">
        <v>10</v>
      </c>
    </row>
    <row r="408">
      <c r="A408" t="n">
        <v>22</v>
      </c>
      <c r="B408" t="n">
        <v>75</v>
      </c>
      <c r="C408" t="inlineStr">
        <is>
          <t xml:space="preserve">CONCLUIDO	</t>
        </is>
      </c>
      <c r="D408" t="n">
        <v>2.6731</v>
      </c>
      <c r="E408" t="n">
        <v>37.41</v>
      </c>
      <c r="F408" t="n">
        <v>34.74</v>
      </c>
      <c r="G408" t="n">
        <v>160.32</v>
      </c>
      <c r="H408" t="n">
        <v>2.24</v>
      </c>
      <c r="I408" t="n">
        <v>13</v>
      </c>
      <c r="J408" t="n">
        <v>182.17</v>
      </c>
      <c r="K408" t="n">
        <v>49.1</v>
      </c>
      <c r="L408" t="n">
        <v>23</v>
      </c>
      <c r="M408" t="n">
        <v>11</v>
      </c>
      <c r="N408" t="n">
        <v>35.08</v>
      </c>
      <c r="O408" t="n">
        <v>22701.78</v>
      </c>
      <c r="P408" t="n">
        <v>380.42</v>
      </c>
      <c r="Q408" t="n">
        <v>444.55</v>
      </c>
      <c r="R408" t="n">
        <v>72.01000000000001</v>
      </c>
      <c r="S408" t="n">
        <v>48.21</v>
      </c>
      <c r="T408" t="n">
        <v>5944.32</v>
      </c>
      <c r="U408" t="n">
        <v>0.67</v>
      </c>
      <c r="V408" t="n">
        <v>0.78</v>
      </c>
      <c r="W408" t="n">
        <v>0.18</v>
      </c>
      <c r="X408" t="n">
        <v>0.35</v>
      </c>
      <c r="Y408" t="n">
        <v>0.5</v>
      </c>
      <c r="Z408" t="n">
        <v>10</v>
      </c>
    </row>
    <row r="409">
      <c r="A409" t="n">
        <v>23</v>
      </c>
      <c r="B409" t="n">
        <v>75</v>
      </c>
      <c r="C409" t="inlineStr">
        <is>
          <t xml:space="preserve">CONCLUIDO	</t>
        </is>
      </c>
      <c r="D409" t="n">
        <v>2.6724</v>
      </c>
      <c r="E409" t="n">
        <v>37.42</v>
      </c>
      <c r="F409" t="n">
        <v>34.75</v>
      </c>
      <c r="G409" t="n">
        <v>160.37</v>
      </c>
      <c r="H409" t="n">
        <v>2.32</v>
      </c>
      <c r="I409" t="n">
        <v>13</v>
      </c>
      <c r="J409" t="n">
        <v>183.67</v>
      </c>
      <c r="K409" t="n">
        <v>49.1</v>
      </c>
      <c r="L409" t="n">
        <v>24</v>
      </c>
      <c r="M409" t="n">
        <v>11</v>
      </c>
      <c r="N409" t="n">
        <v>35.58</v>
      </c>
      <c r="O409" t="n">
        <v>22886.92</v>
      </c>
      <c r="P409" t="n">
        <v>380.3</v>
      </c>
      <c r="Q409" t="n">
        <v>444.57</v>
      </c>
      <c r="R409" t="n">
        <v>72.31</v>
      </c>
      <c r="S409" t="n">
        <v>48.21</v>
      </c>
      <c r="T409" t="n">
        <v>6093.84</v>
      </c>
      <c r="U409" t="n">
        <v>0.67</v>
      </c>
      <c r="V409" t="n">
        <v>0.78</v>
      </c>
      <c r="W409" t="n">
        <v>0.19</v>
      </c>
      <c r="X409" t="n">
        <v>0.36</v>
      </c>
      <c r="Y409" t="n">
        <v>0.5</v>
      </c>
      <c r="Z409" t="n">
        <v>10</v>
      </c>
    </row>
    <row r="410">
      <c r="A410" t="n">
        <v>24</v>
      </c>
      <c r="B410" t="n">
        <v>75</v>
      </c>
      <c r="C410" t="inlineStr">
        <is>
          <t xml:space="preserve">CONCLUIDO	</t>
        </is>
      </c>
      <c r="D410" t="n">
        <v>2.6776</v>
      </c>
      <c r="E410" t="n">
        <v>37.35</v>
      </c>
      <c r="F410" t="n">
        <v>34.7</v>
      </c>
      <c r="G410" t="n">
        <v>173.52</v>
      </c>
      <c r="H410" t="n">
        <v>2.4</v>
      </c>
      <c r="I410" t="n">
        <v>12</v>
      </c>
      <c r="J410" t="n">
        <v>185.18</v>
      </c>
      <c r="K410" t="n">
        <v>49.1</v>
      </c>
      <c r="L410" t="n">
        <v>25</v>
      </c>
      <c r="M410" t="n">
        <v>10</v>
      </c>
      <c r="N410" t="n">
        <v>36.08</v>
      </c>
      <c r="O410" t="n">
        <v>23072.73</v>
      </c>
      <c r="P410" t="n">
        <v>377.7</v>
      </c>
      <c r="Q410" t="n">
        <v>444.55</v>
      </c>
      <c r="R410" t="n">
        <v>70.93000000000001</v>
      </c>
      <c r="S410" t="n">
        <v>48.21</v>
      </c>
      <c r="T410" t="n">
        <v>5407.7</v>
      </c>
      <c r="U410" t="n">
        <v>0.68</v>
      </c>
      <c r="V410" t="n">
        <v>0.79</v>
      </c>
      <c r="W410" t="n">
        <v>0.18</v>
      </c>
      <c r="X410" t="n">
        <v>0.32</v>
      </c>
      <c r="Y410" t="n">
        <v>0.5</v>
      </c>
      <c r="Z410" t="n">
        <v>10</v>
      </c>
    </row>
    <row r="411">
      <c r="A411" t="n">
        <v>25</v>
      </c>
      <c r="B411" t="n">
        <v>75</v>
      </c>
      <c r="C411" t="inlineStr">
        <is>
          <t xml:space="preserve">CONCLUIDO	</t>
        </is>
      </c>
      <c r="D411" t="n">
        <v>2.6774</v>
      </c>
      <c r="E411" t="n">
        <v>37.35</v>
      </c>
      <c r="F411" t="n">
        <v>34.71</v>
      </c>
      <c r="G411" t="n">
        <v>173.53</v>
      </c>
      <c r="H411" t="n">
        <v>2.47</v>
      </c>
      <c r="I411" t="n">
        <v>12</v>
      </c>
      <c r="J411" t="n">
        <v>186.69</v>
      </c>
      <c r="K411" t="n">
        <v>49.1</v>
      </c>
      <c r="L411" t="n">
        <v>26</v>
      </c>
      <c r="M411" t="n">
        <v>10</v>
      </c>
      <c r="N411" t="n">
        <v>36.6</v>
      </c>
      <c r="O411" t="n">
        <v>23259.24</v>
      </c>
      <c r="P411" t="n">
        <v>378.99</v>
      </c>
      <c r="Q411" t="n">
        <v>444.55</v>
      </c>
      <c r="R411" t="n">
        <v>71.02</v>
      </c>
      <c r="S411" t="n">
        <v>48.21</v>
      </c>
      <c r="T411" t="n">
        <v>5453.95</v>
      </c>
      <c r="U411" t="n">
        <v>0.68</v>
      </c>
      <c r="V411" t="n">
        <v>0.79</v>
      </c>
      <c r="W411" t="n">
        <v>0.18</v>
      </c>
      <c r="X411" t="n">
        <v>0.32</v>
      </c>
      <c r="Y411" t="n">
        <v>0.5</v>
      </c>
      <c r="Z411" t="n">
        <v>10</v>
      </c>
    </row>
    <row r="412">
      <c r="A412" t="n">
        <v>26</v>
      </c>
      <c r="B412" t="n">
        <v>75</v>
      </c>
      <c r="C412" t="inlineStr">
        <is>
          <t xml:space="preserve">CONCLUIDO	</t>
        </is>
      </c>
      <c r="D412" t="n">
        <v>2.6809</v>
      </c>
      <c r="E412" t="n">
        <v>37.3</v>
      </c>
      <c r="F412" t="n">
        <v>34.69</v>
      </c>
      <c r="G412" t="n">
        <v>189.21</v>
      </c>
      <c r="H412" t="n">
        <v>2.55</v>
      </c>
      <c r="I412" t="n">
        <v>11</v>
      </c>
      <c r="J412" t="n">
        <v>188.21</v>
      </c>
      <c r="K412" t="n">
        <v>49.1</v>
      </c>
      <c r="L412" t="n">
        <v>27</v>
      </c>
      <c r="M412" t="n">
        <v>9</v>
      </c>
      <c r="N412" t="n">
        <v>37.11</v>
      </c>
      <c r="O412" t="n">
        <v>23446.45</v>
      </c>
      <c r="P412" t="n">
        <v>374.41</v>
      </c>
      <c r="Q412" t="n">
        <v>444.55</v>
      </c>
      <c r="R412" t="n">
        <v>70.66</v>
      </c>
      <c r="S412" t="n">
        <v>48.21</v>
      </c>
      <c r="T412" t="n">
        <v>5282.06</v>
      </c>
      <c r="U412" t="n">
        <v>0.68</v>
      </c>
      <c r="V412" t="n">
        <v>0.79</v>
      </c>
      <c r="W412" t="n">
        <v>0.18</v>
      </c>
      <c r="X412" t="n">
        <v>0.3</v>
      </c>
      <c r="Y412" t="n">
        <v>0.5</v>
      </c>
      <c r="Z412" t="n">
        <v>10</v>
      </c>
    </row>
    <row r="413">
      <c r="A413" t="n">
        <v>27</v>
      </c>
      <c r="B413" t="n">
        <v>75</v>
      </c>
      <c r="C413" t="inlineStr">
        <is>
          <t xml:space="preserve">CONCLUIDO	</t>
        </is>
      </c>
      <c r="D413" t="n">
        <v>2.6822</v>
      </c>
      <c r="E413" t="n">
        <v>37.28</v>
      </c>
      <c r="F413" t="n">
        <v>34.67</v>
      </c>
      <c r="G413" t="n">
        <v>189.11</v>
      </c>
      <c r="H413" t="n">
        <v>2.62</v>
      </c>
      <c r="I413" t="n">
        <v>11</v>
      </c>
      <c r="J413" t="n">
        <v>189.73</v>
      </c>
      <c r="K413" t="n">
        <v>49.1</v>
      </c>
      <c r="L413" t="n">
        <v>28</v>
      </c>
      <c r="M413" t="n">
        <v>9</v>
      </c>
      <c r="N413" t="n">
        <v>37.64</v>
      </c>
      <c r="O413" t="n">
        <v>23634.36</v>
      </c>
      <c r="P413" t="n">
        <v>375.02</v>
      </c>
      <c r="Q413" t="n">
        <v>444.55</v>
      </c>
      <c r="R413" t="n">
        <v>69.88</v>
      </c>
      <c r="S413" t="n">
        <v>48.21</v>
      </c>
      <c r="T413" t="n">
        <v>4889.03</v>
      </c>
      <c r="U413" t="n">
        <v>0.6899999999999999</v>
      </c>
      <c r="V413" t="n">
        <v>0.79</v>
      </c>
      <c r="W413" t="n">
        <v>0.18</v>
      </c>
      <c r="X413" t="n">
        <v>0.28</v>
      </c>
      <c r="Y413" t="n">
        <v>0.5</v>
      </c>
      <c r="Z413" t="n">
        <v>10</v>
      </c>
    </row>
    <row r="414">
      <c r="A414" t="n">
        <v>28</v>
      </c>
      <c r="B414" t="n">
        <v>75</v>
      </c>
      <c r="C414" t="inlineStr">
        <is>
          <t xml:space="preserve">CONCLUIDO	</t>
        </is>
      </c>
      <c r="D414" t="n">
        <v>2.6825</v>
      </c>
      <c r="E414" t="n">
        <v>37.28</v>
      </c>
      <c r="F414" t="n">
        <v>34.67</v>
      </c>
      <c r="G414" t="n">
        <v>189.08</v>
      </c>
      <c r="H414" t="n">
        <v>2.69</v>
      </c>
      <c r="I414" t="n">
        <v>11</v>
      </c>
      <c r="J414" t="n">
        <v>191.26</v>
      </c>
      <c r="K414" t="n">
        <v>49.1</v>
      </c>
      <c r="L414" t="n">
        <v>29</v>
      </c>
      <c r="M414" t="n">
        <v>9</v>
      </c>
      <c r="N414" t="n">
        <v>38.17</v>
      </c>
      <c r="O414" t="n">
        <v>23822.99</v>
      </c>
      <c r="P414" t="n">
        <v>372.77</v>
      </c>
      <c r="Q414" t="n">
        <v>444.55</v>
      </c>
      <c r="R414" t="n">
        <v>69.75</v>
      </c>
      <c r="S414" t="n">
        <v>48.21</v>
      </c>
      <c r="T414" t="n">
        <v>4823.36</v>
      </c>
      <c r="U414" t="n">
        <v>0.6899999999999999</v>
      </c>
      <c r="V414" t="n">
        <v>0.79</v>
      </c>
      <c r="W414" t="n">
        <v>0.18</v>
      </c>
      <c r="X414" t="n">
        <v>0.28</v>
      </c>
      <c r="Y414" t="n">
        <v>0.5</v>
      </c>
      <c r="Z414" t="n">
        <v>10</v>
      </c>
    </row>
    <row r="415">
      <c r="A415" t="n">
        <v>29</v>
      </c>
      <c r="B415" t="n">
        <v>75</v>
      </c>
      <c r="C415" t="inlineStr">
        <is>
          <t xml:space="preserve">CONCLUIDO	</t>
        </is>
      </c>
      <c r="D415" t="n">
        <v>2.6868</v>
      </c>
      <c r="E415" t="n">
        <v>37.22</v>
      </c>
      <c r="F415" t="n">
        <v>34.64</v>
      </c>
      <c r="G415" t="n">
        <v>207.82</v>
      </c>
      <c r="H415" t="n">
        <v>2.76</v>
      </c>
      <c r="I415" t="n">
        <v>10</v>
      </c>
      <c r="J415" t="n">
        <v>192.8</v>
      </c>
      <c r="K415" t="n">
        <v>49.1</v>
      </c>
      <c r="L415" t="n">
        <v>30</v>
      </c>
      <c r="M415" t="n">
        <v>8</v>
      </c>
      <c r="N415" t="n">
        <v>38.7</v>
      </c>
      <c r="O415" t="n">
        <v>24012.34</v>
      </c>
      <c r="P415" t="n">
        <v>371.82</v>
      </c>
      <c r="Q415" t="n">
        <v>444.55</v>
      </c>
      <c r="R415" t="n">
        <v>68.79000000000001</v>
      </c>
      <c r="S415" t="n">
        <v>48.21</v>
      </c>
      <c r="T415" t="n">
        <v>4352.18</v>
      </c>
      <c r="U415" t="n">
        <v>0.7</v>
      </c>
      <c r="V415" t="n">
        <v>0.79</v>
      </c>
      <c r="W415" t="n">
        <v>0.18</v>
      </c>
      <c r="X415" t="n">
        <v>0.25</v>
      </c>
      <c r="Y415" t="n">
        <v>0.5</v>
      </c>
      <c r="Z415" t="n">
        <v>10</v>
      </c>
    </row>
    <row r="416">
      <c r="A416" t="n">
        <v>30</v>
      </c>
      <c r="B416" t="n">
        <v>75</v>
      </c>
      <c r="C416" t="inlineStr">
        <is>
          <t xml:space="preserve">CONCLUIDO	</t>
        </is>
      </c>
      <c r="D416" t="n">
        <v>2.6882</v>
      </c>
      <c r="E416" t="n">
        <v>37.2</v>
      </c>
      <c r="F416" t="n">
        <v>34.62</v>
      </c>
      <c r="G416" t="n">
        <v>207.7</v>
      </c>
      <c r="H416" t="n">
        <v>2.83</v>
      </c>
      <c r="I416" t="n">
        <v>10</v>
      </c>
      <c r="J416" t="n">
        <v>194.34</v>
      </c>
      <c r="K416" t="n">
        <v>49.1</v>
      </c>
      <c r="L416" t="n">
        <v>31</v>
      </c>
      <c r="M416" t="n">
        <v>8</v>
      </c>
      <c r="N416" t="n">
        <v>39.24</v>
      </c>
      <c r="O416" t="n">
        <v>24202.42</v>
      </c>
      <c r="P416" t="n">
        <v>371.15</v>
      </c>
      <c r="Q416" t="n">
        <v>444.55</v>
      </c>
      <c r="R416" t="n">
        <v>67.98999999999999</v>
      </c>
      <c r="S416" t="n">
        <v>48.21</v>
      </c>
      <c r="T416" t="n">
        <v>3952.14</v>
      </c>
      <c r="U416" t="n">
        <v>0.71</v>
      </c>
      <c r="V416" t="n">
        <v>0.79</v>
      </c>
      <c r="W416" t="n">
        <v>0.18</v>
      </c>
      <c r="X416" t="n">
        <v>0.23</v>
      </c>
      <c r="Y416" t="n">
        <v>0.5</v>
      </c>
      <c r="Z416" t="n">
        <v>10</v>
      </c>
    </row>
    <row r="417">
      <c r="A417" t="n">
        <v>31</v>
      </c>
      <c r="B417" t="n">
        <v>75</v>
      </c>
      <c r="C417" t="inlineStr">
        <is>
          <t xml:space="preserve">CONCLUIDO	</t>
        </is>
      </c>
      <c r="D417" t="n">
        <v>2.6846</v>
      </c>
      <c r="E417" t="n">
        <v>37.25</v>
      </c>
      <c r="F417" t="n">
        <v>34.67</v>
      </c>
      <c r="G417" t="n">
        <v>208.01</v>
      </c>
      <c r="H417" t="n">
        <v>2.9</v>
      </c>
      <c r="I417" t="n">
        <v>10</v>
      </c>
      <c r="J417" t="n">
        <v>195.89</v>
      </c>
      <c r="K417" t="n">
        <v>49.1</v>
      </c>
      <c r="L417" t="n">
        <v>32</v>
      </c>
      <c r="M417" t="n">
        <v>8</v>
      </c>
      <c r="N417" t="n">
        <v>39.79</v>
      </c>
      <c r="O417" t="n">
        <v>24393.24</v>
      </c>
      <c r="P417" t="n">
        <v>369.01</v>
      </c>
      <c r="Q417" t="n">
        <v>444.55</v>
      </c>
      <c r="R417" t="n">
        <v>69.84</v>
      </c>
      <c r="S417" t="n">
        <v>48.21</v>
      </c>
      <c r="T417" t="n">
        <v>4873.57</v>
      </c>
      <c r="U417" t="n">
        <v>0.6899999999999999</v>
      </c>
      <c r="V417" t="n">
        <v>0.79</v>
      </c>
      <c r="W417" t="n">
        <v>0.18</v>
      </c>
      <c r="X417" t="n">
        <v>0.28</v>
      </c>
      <c r="Y417" t="n">
        <v>0.5</v>
      </c>
      <c r="Z417" t="n">
        <v>10</v>
      </c>
    </row>
    <row r="418">
      <c r="A418" t="n">
        <v>32</v>
      </c>
      <c r="B418" t="n">
        <v>75</v>
      </c>
      <c r="C418" t="inlineStr">
        <is>
          <t xml:space="preserve">CONCLUIDO	</t>
        </is>
      </c>
      <c r="D418" t="n">
        <v>2.6911</v>
      </c>
      <c r="E418" t="n">
        <v>37.16</v>
      </c>
      <c r="F418" t="n">
        <v>34.61</v>
      </c>
      <c r="G418" t="n">
        <v>230.72</v>
      </c>
      <c r="H418" t="n">
        <v>2.97</v>
      </c>
      <c r="I418" t="n">
        <v>9</v>
      </c>
      <c r="J418" t="n">
        <v>197.44</v>
      </c>
      <c r="K418" t="n">
        <v>49.1</v>
      </c>
      <c r="L418" t="n">
        <v>33</v>
      </c>
      <c r="M418" t="n">
        <v>7</v>
      </c>
      <c r="N418" t="n">
        <v>40.34</v>
      </c>
      <c r="O418" t="n">
        <v>24584.81</v>
      </c>
      <c r="P418" t="n">
        <v>365.59</v>
      </c>
      <c r="Q418" t="n">
        <v>444.55</v>
      </c>
      <c r="R418" t="n">
        <v>67.89</v>
      </c>
      <c r="S418" t="n">
        <v>48.21</v>
      </c>
      <c r="T418" t="n">
        <v>3905.5</v>
      </c>
      <c r="U418" t="n">
        <v>0.71</v>
      </c>
      <c r="V418" t="n">
        <v>0.79</v>
      </c>
      <c r="W418" t="n">
        <v>0.18</v>
      </c>
      <c r="X418" t="n">
        <v>0.22</v>
      </c>
      <c r="Y418" t="n">
        <v>0.5</v>
      </c>
      <c r="Z418" t="n">
        <v>10</v>
      </c>
    </row>
    <row r="419">
      <c r="A419" t="n">
        <v>33</v>
      </c>
      <c r="B419" t="n">
        <v>75</v>
      </c>
      <c r="C419" t="inlineStr">
        <is>
          <t xml:space="preserve">CONCLUIDO	</t>
        </is>
      </c>
      <c r="D419" t="n">
        <v>2.6917</v>
      </c>
      <c r="E419" t="n">
        <v>37.15</v>
      </c>
      <c r="F419" t="n">
        <v>34.6</v>
      </c>
      <c r="G419" t="n">
        <v>230.66</v>
      </c>
      <c r="H419" t="n">
        <v>3.03</v>
      </c>
      <c r="I419" t="n">
        <v>9</v>
      </c>
      <c r="J419" t="n">
        <v>199</v>
      </c>
      <c r="K419" t="n">
        <v>49.1</v>
      </c>
      <c r="L419" t="n">
        <v>34</v>
      </c>
      <c r="M419" t="n">
        <v>7</v>
      </c>
      <c r="N419" t="n">
        <v>40.9</v>
      </c>
      <c r="O419" t="n">
        <v>24777.13</v>
      </c>
      <c r="P419" t="n">
        <v>366.71</v>
      </c>
      <c r="Q419" t="n">
        <v>444.55</v>
      </c>
      <c r="R419" t="n">
        <v>67.45999999999999</v>
      </c>
      <c r="S419" t="n">
        <v>48.21</v>
      </c>
      <c r="T419" t="n">
        <v>3689.54</v>
      </c>
      <c r="U419" t="n">
        <v>0.71</v>
      </c>
      <c r="V419" t="n">
        <v>0.79</v>
      </c>
      <c r="W419" t="n">
        <v>0.18</v>
      </c>
      <c r="X419" t="n">
        <v>0.21</v>
      </c>
      <c r="Y419" t="n">
        <v>0.5</v>
      </c>
      <c r="Z419" t="n">
        <v>10</v>
      </c>
    </row>
    <row r="420">
      <c r="A420" t="n">
        <v>34</v>
      </c>
      <c r="B420" t="n">
        <v>75</v>
      </c>
      <c r="C420" t="inlineStr">
        <is>
          <t xml:space="preserve">CONCLUIDO	</t>
        </is>
      </c>
      <c r="D420" t="n">
        <v>2.6915</v>
      </c>
      <c r="E420" t="n">
        <v>37.15</v>
      </c>
      <c r="F420" t="n">
        <v>34.6</v>
      </c>
      <c r="G420" t="n">
        <v>230.69</v>
      </c>
      <c r="H420" t="n">
        <v>3.1</v>
      </c>
      <c r="I420" t="n">
        <v>9</v>
      </c>
      <c r="J420" t="n">
        <v>200.56</v>
      </c>
      <c r="K420" t="n">
        <v>49.1</v>
      </c>
      <c r="L420" t="n">
        <v>35</v>
      </c>
      <c r="M420" t="n">
        <v>7</v>
      </c>
      <c r="N420" t="n">
        <v>41.47</v>
      </c>
      <c r="O420" t="n">
        <v>24970.22</v>
      </c>
      <c r="P420" t="n">
        <v>367.96</v>
      </c>
      <c r="Q420" t="n">
        <v>444.55</v>
      </c>
      <c r="R420" t="n">
        <v>67.63</v>
      </c>
      <c r="S420" t="n">
        <v>48.21</v>
      </c>
      <c r="T420" t="n">
        <v>3773.64</v>
      </c>
      <c r="U420" t="n">
        <v>0.71</v>
      </c>
      <c r="V420" t="n">
        <v>0.79</v>
      </c>
      <c r="W420" t="n">
        <v>0.18</v>
      </c>
      <c r="X420" t="n">
        <v>0.22</v>
      </c>
      <c r="Y420" t="n">
        <v>0.5</v>
      </c>
      <c r="Z420" t="n">
        <v>10</v>
      </c>
    </row>
    <row r="421">
      <c r="A421" t="n">
        <v>35</v>
      </c>
      <c r="B421" t="n">
        <v>75</v>
      </c>
      <c r="C421" t="inlineStr">
        <is>
          <t xml:space="preserve">CONCLUIDO	</t>
        </is>
      </c>
      <c r="D421" t="n">
        <v>2.6934</v>
      </c>
      <c r="E421" t="n">
        <v>37.13</v>
      </c>
      <c r="F421" t="n">
        <v>34.58</v>
      </c>
      <c r="G421" t="n">
        <v>230.51</v>
      </c>
      <c r="H421" t="n">
        <v>3.16</v>
      </c>
      <c r="I421" t="n">
        <v>9</v>
      </c>
      <c r="J421" t="n">
        <v>202.14</v>
      </c>
      <c r="K421" t="n">
        <v>49.1</v>
      </c>
      <c r="L421" t="n">
        <v>36</v>
      </c>
      <c r="M421" t="n">
        <v>7</v>
      </c>
      <c r="N421" t="n">
        <v>42.04</v>
      </c>
      <c r="O421" t="n">
        <v>25164.09</v>
      </c>
      <c r="P421" t="n">
        <v>364.8</v>
      </c>
      <c r="Q421" t="n">
        <v>444.55</v>
      </c>
      <c r="R421" t="n">
        <v>66.69</v>
      </c>
      <c r="S421" t="n">
        <v>48.21</v>
      </c>
      <c r="T421" t="n">
        <v>3306.97</v>
      </c>
      <c r="U421" t="n">
        <v>0.72</v>
      </c>
      <c r="V421" t="n">
        <v>0.79</v>
      </c>
      <c r="W421" t="n">
        <v>0.18</v>
      </c>
      <c r="X421" t="n">
        <v>0.19</v>
      </c>
      <c r="Y421" t="n">
        <v>0.5</v>
      </c>
      <c r="Z421" t="n">
        <v>10</v>
      </c>
    </row>
    <row r="422">
      <c r="A422" t="n">
        <v>36</v>
      </c>
      <c r="B422" t="n">
        <v>75</v>
      </c>
      <c r="C422" t="inlineStr">
        <is>
          <t xml:space="preserve">CONCLUIDO	</t>
        </is>
      </c>
      <c r="D422" t="n">
        <v>2.695</v>
      </c>
      <c r="E422" t="n">
        <v>37.11</v>
      </c>
      <c r="F422" t="n">
        <v>34.59</v>
      </c>
      <c r="G422" t="n">
        <v>259.39</v>
      </c>
      <c r="H422" t="n">
        <v>3.23</v>
      </c>
      <c r="I422" t="n">
        <v>8</v>
      </c>
      <c r="J422" t="n">
        <v>203.71</v>
      </c>
      <c r="K422" t="n">
        <v>49.1</v>
      </c>
      <c r="L422" t="n">
        <v>37</v>
      </c>
      <c r="M422" t="n">
        <v>6</v>
      </c>
      <c r="N422" t="n">
        <v>42.62</v>
      </c>
      <c r="O422" t="n">
        <v>25358.87</v>
      </c>
      <c r="P422" t="n">
        <v>361.98</v>
      </c>
      <c r="Q422" t="n">
        <v>444.55</v>
      </c>
      <c r="R422" t="n">
        <v>67.01000000000001</v>
      </c>
      <c r="S422" t="n">
        <v>48.21</v>
      </c>
      <c r="T422" t="n">
        <v>3470.09</v>
      </c>
      <c r="U422" t="n">
        <v>0.72</v>
      </c>
      <c r="V422" t="n">
        <v>0.79</v>
      </c>
      <c r="W422" t="n">
        <v>0.18</v>
      </c>
      <c r="X422" t="n">
        <v>0.2</v>
      </c>
      <c r="Y422" t="n">
        <v>0.5</v>
      </c>
      <c r="Z422" t="n">
        <v>10</v>
      </c>
    </row>
    <row r="423">
      <c r="A423" t="n">
        <v>37</v>
      </c>
      <c r="B423" t="n">
        <v>75</v>
      </c>
      <c r="C423" t="inlineStr">
        <is>
          <t xml:space="preserve">CONCLUIDO	</t>
        </is>
      </c>
      <c r="D423" t="n">
        <v>2.6943</v>
      </c>
      <c r="E423" t="n">
        <v>37.12</v>
      </c>
      <c r="F423" t="n">
        <v>34.59</v>
      </c>
      <c r="G423" t="n">
        <v>259.46</v>
      </c>
      <c r="H423" t="n">
        <v>3.29</v>
      </c>
      <c r="I423" t="n">
        <v>8</v>
      </c>
      <c r="J423" t="n">
        <v>205.3</v>
      </c>
      <c r="K423" t="n">
        <v>49.1</v>
      </c>
      <c r="L423" t="n">
        <v>38</v>
      </c>
      <c r="M423" t="n">
        <v>6</v>
      </c>
      <c r="N423" t="n">
        <v>43.2</v>
      </c>
      <c r="O423" t="n">
        <v>25554.32</v>
      </c>
      <c r="P423" t="n">
        <v>362.08</v>
      </c>
      <c r="Q423" t="n">
        <v>444.55</v>
      </c>
      <c r="R423" t="n">
        <v>67.40000000000001</v>
      </c>
      <c r="S423" t="n">
        <v>48.21</v>
      </c>
      <c r="T423" t="n">
        <v>3667.04</v>
      </c>
      <c r="U423" t="n">
        <v>0.72</v>
      </c>
      <c r="V423" t="n">
        <v>0.79</v>
      </c>
      <c r="W423" t="n">
        <v>0.18</v>
      </c>
      <c r="X423" t="n">
        <v>0.21</v>
      </c>
      <c r="Y423" t="n">
        <v>0.5</v>
      </c>
      <c r="Z423" t="n">
        <v>10</v>
      </c>
    </row>
    <row r="424">
      <c r="A424" t="n">
        <v>38</v>
      </c>
      <c r="B424" t="n">
        <v>75</v>
      </c>
      <c r="C424" t="inlineStr">
        <is>
          <t xml:space="preserve">CONCLUIDO	</t>
        </is>
      </c>
      <c r="D424" t="n">
        <v>2.6947</v>
      </c>
      <c r="E424" t="n">
        <v>37.11</v>
      </c>
      <c r="F424" t="n">
        <v>34.59</v>
      </c>
      <c r="G424" t="n">
        <v>259.42</v>
      </c>
      <c r="H424" t="n">
        <v>3.35</v>
      </c>
      <c r="I424" t="n">
        <v>8</v>
      </c>
      <c r="J424" t="n">
        <v>206.89</v>
      </c>
      <c r="K424" t="n">
        <v>49.1</v>
      </c>
      <c r="L424" t="n">
        <v>39</v>
      </c>
      <c r="M424" t="n">
        <v>6</v>
      </c>
      <c r="N424" t="n">
        <v>43.8</v>
      </c>
      <c r="O424" t="n">
        <v>25750.58</v>
      </c>
      <c r="P424" t="n">
        <v>360.87</v>
      </c>
      <c r="Q424" t="n">
        <v>444.55</v>
      </c>
      <c r="R424" t="n">
        <v>67.28</v>
      </c>
      <c r="S424" t="n">
        <v>48.21</v>
      </c>
      <c r="T424" t="n">
        <v>3603.1</v>
      </c>
      <c r="U424" t="n">
        <v>0.72</v>
      </c>
      <c r="V424" t="n">
        <v>0.79</v>
      </c>
      <c r="W424" t="n">
        <v>0.18</v>
      </c>
      <c r="X424" t="n">
        <v>0.2</v>
      </c>
      <c r="Y424" t="n">
        <v>0.5</v>
      </c>
      <c r="Z424" t="n">
        <v>10</v>
      </c>
    </row>
    <row r="425">
      <c r="A425" t="n">
        <v>39</v>
      </c>
      <c r="B425" t="n">
        <v>75</v>
      </c>
      <c r="C425" t="inlineStr">
        <is>
          <t xml:space="preserve">CONCLUIDO	</t>
        </is>
      </c>
      <c r="D425" t="n">
        <v>2.6962</v>
      </c>
      <c r="E425" t="n">
        <v>37.09</v>
      </c>
      <c r="F425" t="n">
        <v>34.57</v>
      </c>
      <c r="G425" t="n">
        <v>259.26</v>
      </c>
      <c r="H425" t="n">
        <v>3.41</v>
      </c>
      <c r="I425" t="n">
        <v>8</v>
      </c>
      <c r="J425" t="n">
        <v>208.49</v>
      </c>
      <c r="K425" t="n">
        <v>49.1</v>
      </c>
      <c r="L425" t="n">
        <v>40</v>
      </c>
      <c r="M425" t="n">
        <v>6</v>
      </c>
      <c r="N425" t="n">
        <v>44.39</v>
      </c>
      <c r="O425" t="n">
        <v>25947.65</v>
      </c>
      <c r="P425" t="n">
        <v>359.88</v>
      </c>
      <c r="Q425" t="n">
        <v>444.55</v>
      </c>
      <c r="R425" t="n">
        <v>66.40000000000001</v>
      </c>
      <c r="S425" t="n">
        <v>48.21</v>
      </c>
      <c r="T425" t="n">
        <v>3165.93</v>
      </c>
      <c r="U425" t="n">
        <v>0.73</v>
      </c>
      <c r="V425" t="n">
        <v>0.79</v>
      </c>
      <c r="W425" t="n">
        <v>0.18</v>
      </c>
      <c r="X425" t="n">
        <v>0.18</v>
      </c>
      <c r="Y425" t="n">
        <v>0.5</v>
      </c>
      <c r="Z425" t="n">
        <v>10</v>
      </c>
    </row>
    <row r="426">
      <c r="A426" t="n">
        <v>0</v>
      </c>
      <c r="B426" t="n">
        <v>95</v>
      </c>
      <c r="C426" t="inlineStr">
        <is>
          <t xml:space="preserve">CONCLUIDO	</t>
        </is>
      </c>
      <c r="D426" t="n">
        <v>1.4559</v>
      </c>
      <c r="E426" t="n">
        <v>68.69</v>
      </c>
      <c r="F426" t="n">
        <v>48.54</v>
      </c>
      <c r="G426" t="n">
        <v>6.13</v>
      </c>
      <c r="H426" t="n">
        <v>0.1</v>
      </c>
      <c r="I426" t="n">
        <v>475</v>
      </c>
      <c r="J426" t="n">
        <v>185.69</v>
      </c>
      <c r="K426" t="n">
        <v>53.44</v>
      </c>
      <c r="L426" t="n">
        <v>1</v>
      </c>
      <c r="M426" t="n">
        <v>473</v>
      </c>
      <c r="N426" t="n">
        <v>36.26</v>
      </c>
      <c r="O426" t="n">
        <v>23136.14</v>
      </c>
      <c r="P426" t="n">
        <v>655.52</v>
      </c>
      <c r="Q426" t="n">
        <v>444.61</v>
      </c>
      <c r="R426" t="n">
        <v>523.47</v>
      </c>
      <c r="S426" t="n">
        <v>48.21</v>
      </c>
      <c r="T426" t="n">
        <v>229362.8</v>
      </c>
      <c r="U426" t="n">
        <v>0.09</v>
      </c>
      <c r="V426" t="n">
        <v>0.5600000000000001</v>
      </c>
      <c r="W426" t="n">
        <v>0.93</v>
      </c>
      <c r="X426" t="n">
        <v>14.14</v>
      </c>
      <c r="Y426" t="n">
        <v>0.5</v>
      </c>
      <c r="Z426" t="n">
        <v>10</v>
      </c>
    </row>
    <row r="427">
      <c r="A427" t="n">
        <v>1</v>
      </c>
      <c r="B427" t="n">
        <v>95</v>
      </c>
      <c r="C427" t="inlineStr">
        <is>
          <t xml:space="preserve">CONCLUIDO	</t>
        </is>
      </c>
      <c r="D427" t="n">
        <v>2.0106</v>
      </c>
      <c r="E427" t="n">
        <v>49.74</v>
      </c>
      <c r="F427" t="n">
        <v>40.01</v>
      </c>
      <c r="G427" t="n">
        <v>12.31</v>
      </c>
      <c r="H427" t="n">
        <v>0.19</v>
      </c>
      <c r="I427" t="n">
        <v>195</v>
      </c>
      <c r="J427" t="n">
        <v>187.21</v>
      </c>
      <c r="K427" t="n">
        <v>53.44</v>
      </c>
      <c r="L427" t="n">
        <v>2</v>
      </c>
      <c r="M427" t="n">
        <v>193</v>
      </c>
      <c r="N427" t="n">
        <v>36.77</v>
      </c>
      <c r="O427" t="n">
        <v>23322.88</v>
      </c>
      <c r="P427" t="n">
        <v>538.77</v>
      </c>
      <c r="Q427" t="n">
        <v>444.57</v>
      </c>
      <c r="R427" t="n">
        <v>243.87</v>
      </c>
      <c r="S427" t="n">
        <v>48.21</v>
      </c>
      <c r="T427" t="n">
        <v>90963.69</v>
      </c>
      <c r="U427" t="n">
        <v>0.2</v>
      </c>
      <c r="V427" t="n">
        <v>0.68</v>
      </c>
      <c r="W427" t="n">
        <v>0.48</v>
      </c>
      <c r="X427" t="n">
        <v>5.62</v>
      </c>
      <c r="Y427" t="n">
        <v>0.5</v>
      </c>
      <c r="Z427" t="n">
        <v>10</v>
      </c>
    </row>
    <row r="428">
      <c r="A428" t="n">
        <v>2</v>
      </c>
      <c r="B428" t="n">
        <v>95</v>
      </c>
      <c r="C428" t="inlineStr">
        <is>
          <t xml:space="preserve">CONCLUIDO	</t>
        </is>
      </c>
      <c r="D428" t="n">
        <v>2.2255</v>
      </c>
      <c r="E428" t="n">
        <v>44.93</v>
      </c>
      <c r="F428" t="n">
        <v>37.89</v>
      </c>
      <c r="G428" t="n">
        <v>18.48</v>
      </c>
      <c r="H428" t="n">
        <v>0.28</v>
      </c>
      <c r="I428" t="n">
        <v>123</v>
      </c>
      <c r="J428" t="n">
        <v>188.73</v>
      </c>
      <c r="K428" t="n">
        <v>53.44</v>
      </c>
      <c r="L428" t="n">
        <v>3</v>
      </c>
      <c r="M428" t="n">
        <v>121</v>
      </c>
      <c r="N428" t="n">
        <v>37.29</v>
      </c>
      <c r="O428" t="n">
        <v>23510.33</v>
      </c>
      <c r="P428" t="n">
        <v>509.13</v>
      </c>
      <c r="Q428" t="n">
        <v>444.55</v>
      </c>
      <c r="R428" t="n">
        <v>174.8</v>
      </c>
      <c r="S428" t="n">
        <v>48.21</v>
      </c>
      <c r="T428" t="n">
        <v>56791.11</v>
      </c>
      <c r="U428" t="n">
        <v>0.28</v>
      </c>
      <c r="V428" t="n">
        <v>0.72</v>
      </c>
      <c r="W428" t="n">
        <v>0.36</v>
      </c>
      <c r="X428" t="n">
        <v>3.5</v>
      </c>
      <c r="Y428" t="n">
        <v>0.5</v>
      </c>
      <c r="Z428" t="n">
        <v>10</v>
      </c>
    </row>
    <row r="429">
      <c r="A429" t="n">
        <v>3</v>
      </c>
      <c r="B429" t="n">
        <v>95</v>
      </c>
      <c r="C429" t="inlineStr">
        <is>
          <t xml:space="preserve">CONCLUIDO	</t>
        </is>
      </c>
      <c r="D429" t="n">
        <v>2.3384</v>
      </c>
      <c r="E429" t="n">
        <v>42.76</v>
      </c>
      <c r="F429" t="n">
        <v>36.95</v>
      </c>
      <c r="G429" t="n">
        <v>24.63</v>
      </c>
      <c r="H429" t="n">
        <v>0.37</v>
      </c>
      <c r="I429" t="n">
        <v>90</v>
      </c>
      <c r="J429" t="n">
        <v>190.25</v>
      </c>
      <c r="K429" t="n">
        <v>53.44</v>
      </c>
      <c r="L429" t="n">
        <v>4</v>
      </c>
      <c r="M429" t="n">
        <v>88</v>
      </c>
      <c r="N429" t="n">
        <v>37.82</v>
      </c>
      <c r="O429" t="n">
        <v>23698.48</v>
      </c>
      <c r="P429" t="n">
        <v>495.45</v>
      </c>
      <c r="Q429" t="n">
        <v>444.62</v>
      </c>
      <c r="R429" t="n">
        <v>143.72</v>
      </c>
      <c r="S429" t="n">
        <v>48.21</v>
      </c>
      <c r="T429" t="n">
        <v>41413.83</v>
      </c>
      <c r="U429" t="n">
        <v>0.34</v>
      </c>
      <c r="V429" t="n">
        <v>0.74</v>
      </c>
      <c r="W429" t="n">
        <v>0.32</v>
      </c>
      <c r="X429" t="n">
        <v>2.56</v>
      </c>
      <c r="Y429" t="n">
        <v>0.5</v>
      </c>
      <c r="Z429" t="n">
        <v>10</v>
      </c>
    </row>
    <row r="430">
      <c r="A430" t="n">
        <v>4</v>
      </c>
      <c r="B430" t="n">
        <v>95</v>
      </c>
      <c r="C430" t="inlineStr">
        <is>
          <t xml:space="preserve">CONCLUIDO	</t>
        </is>
      </c>
      <c r="D430" t="n">
        <v>2.4103</v>
      </c>
      <c r="E430" t="n">
        <v>41.49</v>
      </c>
      <c r="F430" t="n">
        <v>36.38</v>
      </c>
      <c r="G430" t="n">
        <v>30.74</v>
      </c>
      <c r="H430" t="n">
        <v>0.46</v>
      </c>
      <c r="I430" t="n">
        <v>71</v>
      </c>
      <c r="J430" t="n">
        <v>191.78</v>
      </c>
      <c r="K430" t="n">
        <v>53.44</v>
      </c>
      <c r="L430" t="n">
        <v>5</v>
      </c>
      <c r="M430" t="n">
        <v>69</v>
      </c>
      <c r="N430" t="n">
        <v>38.35</v>
      </c>
      <c r="O430" t="n">
        <v>23887.36</v>
      </c>
      <c r="P430" t="n">
        <v>486.91</v>
      </c>
      <c r="Q430" t="n">
        <v>444.56</v>
      </c>
      <c r="R430" t="n">
        <v>125.51</v>
      </c>
      <c r="S430" t="n">
        <v>48.21</v>
      </c>
      <c r="T430" t="n">
        <v>32403.48</v>
      </c>
      <c r="U430" t="n">
        <v>0.38</v>
      </c>
      <c r="V430" t="n">
        <v>0.75</v>
      </c>
      <c r="W430" t="n">
        <v>0.27</v>
      </c>
      <c r="X430" t="n">
        <v>1.99</v>
      </c>
      <c r="Y430" t="n">
        <v>0.5</v>
      </c>
      <c r="Z430" t="n">
        <v>10</v>
      </c>
    </row>
    <row r="431">
      <c r="A431" t="n">
        <v>5</v>
      </c>
      <c r="B431" t="n">
        <v>95</v>
      </c>
      <c r="C431" t="inlineStr">
        <is>
          <t xml:space="preserve">CONCLUIDO	</t>
        </is>
      </c>
      <c r="D431" t="n">
        <v>2.4582</v>
      </c>
      <c r="E431" t="n">
        <v>40.68</v>
      </c>
      <c r="F431" t="n">
        <v>36.02</v>
      </c>
      <c r="G431" t="n">
        <v>36.63</v>
      </c>
      <c r="H431" t="n">
        <v>0.55</v>
      </c>
      <c r="I431" t="n">
        <v>59</v>
      </c>
      <c r="J431" t="n">
        <v>193.32</v>
      </c>
      <c r="K431" t="n">
        <v>53.44</v>
      </c>
      <c r="L431" t="n">
        <v>6</v>
      </c>
      <c r="M431" t="n">
        <v>57</v>
      </c>
      <c r="N431" t="n">
        <v>38.89</v>
      </c>
      <c r="O431" t="n">
        <v>24076.95</v>
      </c>
      <c r="P431" t="n">
        <v>481.39</v>
      </c>
      <c r="Q431" t="n">
        <v>444.56</v>
      </c>
      <c r="R431" t="n">
        <v>113.5</v>
      </c>
      <c r="S431" t="n">
        <v>48.21</v>
      </c>
      <c r="T431" t="n">
        <v>26462.18</v>
      </c>
      <c r="U431" t="n">
        <v>0.42</v>
      </c>
      <c r="V431" t="n">
        <v>0.76</v>
      </c>
      <c r="W431" t="n">
        <v>0.26</v>
      </c>
      <c r="X431" t="n">
        <v>1.63</v>
      </c>
      <c r="Y431" t="n">
        <v>0.5</v>
      </c>
      <c r="Z431" t="n">
        <v>10</v>
      </c>
    </row>
    <row r="432">
      <c r="A432" t="n">
        <v>6</v>
      </c>
      <c r="B432" t="n">
        <v>95</v>
      </c>
      <c r="C432" t="inlineStr">
        <is>
          <t xml:space="preserve">CONCLUIDO	</t>
        </is>
      </c>
      <c r="D432" t="n">
        <v>2.478</v>
      </c>
      <c r="E432" t="n">
        <v>40.35</v>
      </c>
      <c r="F432" t="n">
        <v>35.99</v>
      </c>
      <c r="G432" t="n">
        <v>42.34</v>
      </c>
      <c r="H432" t="n">
        <v>0.64</v>
      </c>
      <c r="I432" t="n">
        <v>51</v>
      </c>
      <c r="J432" t="n">
        <v>194.86</v>
      </c>
      <c r="K432" t="n">
        <v>53.44</v>
      </c>
      <c r="L432" t="n">
        <v>7</v>
      </c>
      <c r="M432" t="n">
        <v>49</v>
      </c>
      <c r="N432" t="n">
        <v>39.43</v>
      </c>
      <c r="O432" t="n">
        <v>24267.28</v>
      </c>
      <c r="P432" t="n">
        <v>480.15</v>
      </c>
      <c r="Q432" t="n">
        <v>444.56</v>
      </c>
      <c r="R432" t="n">
        <v>113.06</v>
      </c>
      <c r="S432" t="n">
        <v>48.21</v>
      </c>
      <c r="T432" t="n">
        <v>26279.22</v>
      </c>
      <c r="U432" t="n">
        <v>0.43</v>
      </c>
      <c r="V432" t="n">
        <v>0.76</v>
      </c>
      <c r="W432" t="n">
        <v>0.25</v>
      </c>
      <c r="X432" t="n">
        <v>1.6</v>
      </c>
      <c r="Y432" t="n">
        <v>0.5</v>
      </c>
      <c r="Z432" t="n">
        <v>10</v>
      </c>
    </row>
    <row r="433">
      <c r="A433" t="n">
        <v>7</v>
      </c>
      <c r="B433" t="n">
        <v>95</v>
      </c>
      <c r="C433" t="inlineStr">
        <is>
          <t xml:space="preserve">CONCLUIDO	</t>
        </is>
      </c>
      <c r="D433" t="n">
        <v>2.5159</v>
      </c>
      <c r="E433" t="n">
        <v>39.75</v>
      </c>
      <c r="F433" t="n">
        <v>35.64</v>
      </c>
      <c r="G433" t="n">
        <v>48.6</v>
      </c>
      <c r="H433" t="n">
        <v>0.72</v>
      </c>
      <c r="I433" t="n">
        <v>44</v>
      </c>
      <c r="J433" t="n">
        <v>196.41</v>
      </c>
      <c r="K433" t="n">
        <v>53.44</v>
      </c>
      <c r="L433" t="n">
        <v>8</v>
      </c>
      <c r="M433" t="n">
        <v>42</v>
      </c>
      <c r="N433" t="n">
        <v>39.98</v>
      </c>
      <c r="O433" t="n">
        <v>24458.36</v>
      </c>
      <c r="P433" t="n">
        <v>474.88</v>
      </c>
      <c r="Q433" t="n">
        <v>444.55</v>
      </c>
      <c r="R433" t="n">
        <v>101.45</v>
      </c>
      <c r="S433" t="n">
        <v>48.21</v>
      </c>
      <c r="T433" t="n">
        <v>20511.14</v>
      </c>
      <c r="U433" t="n">
        <v>0.48</v>
      </c>
      <c r="V433" t="n">
        <v>0.76</v>
      </c>
      <c r="W433" t="n">
        <v>0.24</v>
      </c>
      <c r="X433" t="n">
        <v>1.25</v>
      </c>
      <c r="Y433" t="n">
        <v>0.5</v>
      </c>
      <c r="Z433" t="n">
        <v>10</v>
      </c>
    </row>
    <row r="434">
      <c r="A434" t="n">
        <v>8</v>
      </c>
      <c r="B434" t="n">
        <v>95</v>
      </c>
      <c r="C434" t="inlineStr">
        <is>
          <t xml:space="preserve">CONCLUIDO	</t>
        </is>
      </c>
      <c r="D434" t="n">
        <v>2.5383</v>
      </c>
      <c r="E434" t="n">
        <v>39.4</v>
      </c>
      <c r="F434" t="n">
        <v>35.48</v>
      </c>
      <c r="G434" t="n">
        <v>54.58</v>
      </c>
      <c r="H434" t="n">
        <v>0.8100000000000001</v>
      </c>
      <c r="I434" t="n">
        <v>39</v>
      </c>
      <c r="J434" t="n">
        <v>197.97</v>
      </c>
      <c r="K434" t="n">
        <v>53.44</v>
      </c>
      <c r="L434" t="n">
        <v>9</v>
      </c>
      <c r="M434" t="n">
        <v>37</v>
      </c>
      <c r="N434" t="n">
        <v>40.53</v>
      </c>
      <c r="O434" t="n">
        <v>24650.18</v>
      </c>
      <c r="P434" t="n">
        <v>472.1</v>
      </c>
      <c r="Q434" t="n">
        <v>444.55</v>
      </c>
      <c r="R434" t="n">
        <v>96.34</v>
      </c>
      <c r="S434" t="n">
        <v>48.21</v>
      </c>
      <c r="T434" t="n">
        <v>17979.5</v>
      </c>
      <c r="U434" t="n">
        <v>0.5</v>
      </c>
      <c r="V434" t="n">
        <v>0.77</v>
      </c>
      <c r="W434" t="n">
        <v>0.22</v>
      </c>
      <c r="X434" t="n">
        <v>1.09</v>
      </c>
      <c r="Y434" t="n">
        <v>0.5</v>
      </c>
      <c r="Z434" t="n">
        <v>10</v>
      </c>
    </row>
    <row r="435">
      <c r="A435" t="n">
        <v>9</v>
      </c>
      <c r="B435" t="n">
        <v>95</v>
      </c>
      <c r="C435" t="inlineStr">
        <is>
          <t xml:space="preserve">CONCLUIDO	</t>
        </is>
      </c>
      <c r="D435" t="n">
        <v>2.5548</v>
      </c>
      <c r="E435" t="n">
        <v>39.14</v>
      </c>
      <c r="F435" t="n">
        <v>35.37</v>
      </c>
      <c r="G435" t="n">
        <v>60.64</v>
      </c>
      <c r="H435" t="n">
        <v>0.89</v>
      </c>
      <c r="I435" t="n">
        <v>35</v>
      </c>
      <c r="J435" t="n">
        <v>199.53</v>
      </c>
      <c r="K435" t="n">
        <v>53.44</v>
      </c>
      <c r="L435" t="n">
        <v>10</v>
      </c>
      <c r="M435" t="n">
        <v>33</v>
      </c>
      <c r="N435" t="n">
        <v>41.1</v>
      </c>
      <c r="O435" t="n">
        <v>24842.77</v>
      </c>
      <c r="P435" t="n">
        <v>470.24</v>
      </c>
      <c r="Q435" t="n">
        <v>444.55</v>
      </c>
      <c r="R435" t="n">
        <v>92.69</v>
      </c>
      <c r="S435" t="n">
        <v>48.21</v>
      </c>
      <c r="T435" t="n">
        <v>16173.08</v>
      </c>
      <c r="U435" t="n">
        <v>0.52</v>
      </c>
      <c r="V435" t="n">
        <v>0.77</v>
      </c>
      <c r="W435" t="n">
        <v>0.22</v>
      </c>
      <c r="X435" t="n">
        <v>0.98</v>
      </c>
      <c r="Y435" t="n">
        <v>0.5</v>
      </c>
      <c r="Z435" t="n">
        <v>10</v>
      </c>
    </row>
    <row r="436">
      <c r="A436" t="n">
        <v>10</v>
      </c>
      <c r="B436" t="n">
        <v>95</v>
      </c>
      <c r="C436" t="inlineStr">
        <is>
          <t xml:space="preserve">CONCLUIDO	</t>
        </is>
      </c>
      <c r="D436" t="n">
        <v>2.5688</v>
      </c>
      <c r="E436" t="n">
        <v>38.93</v>
      </c>
      <c r="F436" t="n">
        <v>35.27</v>
      </c>
      <c r="G436" t="n">
        <v>66.13</v>
      </c>
      <c r="H436" t="n">
        <v>0.97</v>
      </c>
      <c r="I436" t="n">
        <v>32</v>
      </c>
      <c r="J436" t="n">
        <v>201.1</v>
      </c>
      <c r="K436" t="n">
        <v>53.44</v>
      </c>
      <c r="L436" t="n">
        <v>11</v>
      </c>
      <c r="M436" t="n">
        <v>30</v>
      </c>
      <c r="N436" t="n">
        <v>41.66</v>
      </c>
      <c r="O436" t="n">
        <v>25036.12</v>
      </c>
      <c r="P436" t="n">
        <v>468.02</v>
      </c>
      <c r="Q436" t="n">
        <v>444.55</v>
      </c>
      <c r="R436" t="n">
        <v>89.28</v>
      </c>
      <c r="S436" t="n">
        <v>48.21</v>
      </c>
      <c r="T436" t="n">
        <v>14485.94</v>
      </c>
      <c r="U436" t="n">
        <v>0.54</v>
      </c>
      <c r="V436" t="n">
        <v>0.77</v>
      </c>
      <c r="W436" t="n">
        <v>0.22</v>
      </c>
      <c r="X436" t="n">
        <v>0.88</v>
      </c>
      <c r="Y436" t="n">
        <v>0.5</v>
      </c>
      <c r="Z436" t="n">
        <v>10</v>
      </c>
    </row>
    <row r="437">
      <c r="A437" t="n">
        <v>11</v>
      </c>
      <c r="B437" t="n">
        <v>95</v>
      </c>
      <c r="C437" t="inlineStr">
        <is>
          <t xml:space="preserve">CONCLUIDO	</t>
        </is>
      </c>
      <c r="D437" t="n">
        <v>2.5821</v>
      </c>
      <c r="E437" t="n">
        <v>38.73</v>
      </c>
      <c r="F437" t="n">
        <v>35.18</v>
      </c>
      <c r="G437" t="n">
        <v>72.79000000000001</v>
      </c>
      <c r="H437" t="n">
        <v>1.05</v>
      </c>
      <c r="I437" t="n">
        <v>29</v>
      </c>
      <c r="J437" t="n">
        <v>202.67</v>
      </c>
      <c r="K437" t="n">
        <v>53.44</v>
      </c>
      <c r="L437" t="n">
        <v>12</v>
      </c>
      <c r="M437" t="n">
        <v>27</v>
      </c>
      <c r="N437" t="n">
        <v>42.24</v>
      </c>
      <c r="O437" t="n">
        <v>25230.25</v>
      </c>
      <c r="P437" t="n">
        <v>466.3</v>
      </c>
      <c r="Q437" t="n">
        <v>444.55</v>
      </c>
      <c r="R437" t="n">
        <v>86.34</v>
      </c>
      <c r="S437" t="n">
        <v>48.21</v>
      </c>
      <c r="T437" t="n">
        <v>13028.99</v>
      </c>
      <c r="U437" t="n">
        <v>0.5600000000000001</v>
      </c>
      <c r="V437" t="n">
        <v>0.77</v>
      </c>
      <c r="W437" t="n">
        <v>0.21</v>
      </c>
      <c r="X437" t="n">
        <v>0.79</v>
      </c>
      <c r="Y437" t="n">
        <v>0.5</v>
      </c>
      <c r="Z437" t="n">
        <v>10</v>
      </c>
    </row>
    <row r="438">
      <c r="A438" t="n">
        <v>12</v>
      </c>
      <c r="B438" t="n">
        <v>95</v>
      </c>
      <c r="C438" t="inlineStr">
        <is>
          <t xml:space="preserve">CONCLUIDO	</t>
        </is>
      </c>
      <c r="D438" t="n">
        <v>2.5975</v>
      </c>
      <c r="E438" t="n">
        <v>38.5</v>
      </c>
      <c r="F438" t="n">
        <v>35.03</v>
      </c>
      <c r="G438" t="n">
        <v>77.83</v>
      </c>
      <c r="H438" t="n">
        <v>1.13</v>
      </c>
      <c r="I438" t="n">
        <v>27</v>
      </c>
      <c r="J438" t="n">
        <v>204.25</v>
      </c>
      <c r="K438" t="n">
        <v>53.44</v>
      </c>
      <c r="L438" t="n">
        <v>13</v>
      </c>
      <c r="M438" t="n">
        <v>25</v>
      </c>
      <c r="N438" t="n">
        <v>42.82</v>
      </c>
      <c r="O438" t="n">
        <v>25425.3</v>
      </c>
      <c r="P438" t="n">
        <v>463.37</v>
      </c>
      <c r="Q438" t="n">
        <v>444.58</v>
      </c>
      <c r="R438" t="n">
        <v>80.83</v>
      </c>
      <c r="S438" t="n">
        <v>48.21</v>
      </c>
      <c r="T438" t="n">
        <v>10284.06</v>
      </c>
      <c r="U438" t="n">
        <v>0.6</v>
      </c>
      <c r="V438" t="n">
        <v>0.78</v>
      </c>
      <c r="W438" t="n">
        <v>0.21</v>
      </c>
      <c r="X438" t="n">
        <v>0.64</v>
      </c>
      <c r="Y438" t="n">
        <v>0.5</v>
      </c>
      <c r="Z438" t="n">
        <v>10</v>
      </c>
    </row>
    <row r="439">
      <c r="A439" t="n">
        <v>13</v>
      </c>
      <c r="B439" t="n">
        <v>95</v>
      </c>
      <c r="C439" t="inlineStr">
        <is>
          <t xml:space="preserve">CONCLUIDO	</t>
        </is>
      </c>
      <c r="D439" t="n">
        <v>2.5978</v>
      </c>
      <c r="E439" t="n">
        <v>38.49</v>
      </c>
      <c r="F439" t="n">
        <v>35.1</v>
      </c>
      <c r="G439" t="n">
        <v>84.23</v>
      </c>
      <c r="H439" t="n">
        <v>1.21</v>
      </c>
      <c r="I439" t="n">
        <v>25</v>
      </c>
      <c r="J439" t="n">
        <v>205.84</v>
      </c>
      <c r="K439" t="n">
        <v>53.44</v>
      </c>
      <c r="L439" t="n">
        <v>14</v>
      </c>
      <c r="M439" t="n">
        <v>23</v>
      </c>
      <c r="N439" t="n">
        <v>43.4</v>
      </c>
      <c r="O439" t="n">
        <v>25621.03</v>
      </c>
      <c r="P439" t="n">
        <v>463.74</v>
      </c>
      <c r="Q439" t="n">
        <v>444.55</v>
      </c>
      <c r="R439" t="n">
        <v>83.84999999999999</v>
      </c>
      <c r="S439" t="n">
        <v>48.21</v>
      </c>
      <c r="T439" t="n">
        <v>11803.93</v>
      </c>
      <c r="U439" t="n">
        <v>0.57</v>
      </c>
      <c r="V439" t="n">
        <v>0.78</v>
      </c>
      <c r="W439" t="n">
        <v>0.2</v>
      </c>
      <c r="X439" t="n">
        <v>0.71</v>
      </c>
      <c r="Y439" t="n">
        <v>0.5</v>
      </c>
      <c r="Z439" t="n">
        <v>10</v>
      </c>
    </row>
    <row r="440">
      <c r="A440" t="n">
        <v>14</v>
      </c>
      <c r="B440" t="n">
        <v>95</v>
      </c>
      <c r="C440" t="inlineStr">
        <is>
          <t xml:space="preserve">CONCLUIDO	</t>
        </is>
      </c>
      <c r="D440" t="n">
        <v>2.6033</v>
      </c>
      <c r="E440" t="n">
        <v>38.41</v>
      </c>
      <c r="F440" t="n">
        <v>35.05</v>
      </c>
      <c r="G440" t="n">
        <v>87.63</v>
      </c>
      <c r="H440" t="n">
        <v>1.28</v>
      </c>
      <c r="I440" t="n">
        <v>24</v>
      </c>
      <c r="J440" t="n">
        <v>207.43</v>
      </c>
      <c r="K440" t="n">
        <v>53.44</v>
      </c>
      <c r="L440" t="n">
        <v>15</v>
      </c>
      <c r="M440" t="n">
        <v>22</v>
      </c>
      <c r="N440" t="n">
        <v>44</v>
      </c>
      <c r="O440" t="n">
        <v>25817.56</v>
      </c>
      <c r="P440" t="n">
        <v>461.91</v>
      </c>
      <c r="Q440" t="n">
        <v>444.55</v>
      </c>
      <c r="R440" t="n">
        <v>82.31999999999999</v>
      </c>
      <c r="S440" t="n">
        <v>48.21</v>
      </c>
      <c r="T440" t="n">
        <v>11044.47</v>
      </c>
      <c r="U440" t="n">
        <v>0.59</v>
      </c>
      <c r="V440" t="n">
        <v>0.78</v>
      </c>
      <c r="W440" t="n">
        <v>0.2</v>
      </c>
      <c r="X440" t="n">
        <v>0.66</v>
      </c>
      <c r="Y440" t="n">
        <v>0.5</v>
      </c>
      <c r="Z440" t="n">
        <v>10</v>
      </c>
    </row>
    <row r="441">
      <c r="A441" t="n">
        <v>15</v>
      </c>
      <c r="B441" t="n">
        <v>95</v>
      </c>
      <c r="C441" t="inlineStr">
        <is>
          <t xml:space="preserve">CONCLUIDO	</t>
        </is>
      </c>
      <c r="D441" t="n">
        <v>2.6125</v>
      </c>
      <c r="E441" t="n">
        <v>38.28</v>
      </c>
      <c r="F441" t="n">
        <v>34.99</v>
      </c>
      <c r="G441" t="n">
        <v>95.43000000000001</v>
      </c>
      <c r="H441" t="n">
        <v>1.36</v>
      </c>
      <c r="I441" t="n">
        <v>22</v>
      </c>
      <c r="J441" t="n">
        <v>209.03</v>
      </c>
      <c r="K441" t="n">
        <v>53.44</v>
      </c>
      <c r="L441" t="n">
        <v>16</v>
      </c>
      <c r="M441" t="n">
        <v>20</v>
      </c>
      <c r="N441" t="n">
        <v>44.6</v>
      </c>
      <c r="O441" t="n">
        <v>26014.91</v>
      </c>
      <c r="P441" t="n">
        <v>461.67</v>
      </c>
      <c r="Q441" t="n">
        <v>444.55</v>
      </c>
      <c r="R441" t="n">
        <v>80.29000000000001</v>
      </c>
      <c r="S441" t="n">
        <v>48.21</v>
      </c>
      <c r="T441" t="n">
        <v>10041.95</v>
      </c>
      <c r="U441" t="n">
        <v>0.6</v>
      </c>
      <c r="V441" t="n">
        <v>0.78</v>
      </c>
      <c r="W441" t="n">
        <v>0.2</v>
      </c>
      <c r="X441" t="n">
        <v>0.6</v>
      </c>
      <c r="Y441" t="n">
        <v>0.5</v>
      </c>
      <c r="Z441" t="n">
        <v>10</v>
      </c>
    </row>
    <row r="442">
      <c r="A442" t="n">
        <v>16</v>
      </c>
      <c r="B442" t="n">
        <v>95</v>
      </c>
      <c r="C442" t="inlineStr">
        <is>
          <t xml:space="preserve">CONCLUIDO	</t>
        </is>
      </c>
      <c r="D442" t="n">
        <v>2.6174</v>
      </c>
      <c r="E442" t="n">
        <v>38.21</v>
      </c>
      <c r="F442" t="n">
        <v>34.95</v>
      </c>
      <c r="G442" t="n">
        <v>99.87</v>
      </c>
      <c r="H442" t="n">
        <v>1.43</v>
      </c>
      <c r="I442" t="n">
        <v>21</v>
      </c>
      <c r="J442" t="n">
        <v>210.64</v>
      </c>
      <c r="K442" t="n">
        <v>53.44</v>
      </c>
      <c r="L442" t="n">
        <v>17</v>
      </c>
      <c r="M442" t="n">
        <v>19</v>
      </c>
      <c r="N442" t="n">
        <v>45.21</v>
      </c>
      <c r="O442" t="n">
        <v>26213.09</v>
      </c>
      <c r="P442" t="n">
        <v>459.7</v>
      </c>
      <c r="Q442" t="n">
        <v>444.55</v>
      </c>
      <c r="R442" t="n">
        <v>79.25</v>
      </c>
      <c r="S442" t="n">
        <v>48.21</v>
      </c>
      <c r="T442" t="n">
        <v>9527.41</v>
      </c>
      <c r="U442" t="n">
        <v>0.61</v>
      </c>
      <c r="V442" t="n">
        <v>0.78</v>
      </c>
      <c r="W442" t="n">
        <v>0.19</v>
      </c>
      <c r="X442" t="n">
        <v>0.57</v>
      </c>
      <c r="Y442" t="n">
        <v>0.5</v>
      </c>
      <c r="Z442" t="n">
        <v>10</v>
      </c>
    </row>
    <row r="443">
      <c r="A443" t="n">
        <v>17</v>
      </c>
      <c r="B443" t="n">
        <v>95</v>
      </c>
      <c r="C443" t="inlineStr">
        <is>
          <t xml:space="preserve">CONCLUIDO	</t>
        </is>
      </c>
      <c r="D443" t="n">
        <v>2.6213</v>
      </c>
      <c r="E443" t="n">
        <v>38.15</v>
      </c>
      <c r="F443" t="n">
        <v>34.94</v>
      </c>
      <c r="G443" t="n">
        <v>104.81</v>
      </c>
      <c r="H443" t="n">
        <v>1.51</v>
      </c>
      <c r="I443" t="n">
        <v>20</v>
      </c>
      <c r="J443" t="n">
        <v>212.25</v>
      </c>
      <c r="K443" t="n">
        <v>53.44</v>
      </c>
      <c r="L443" t="n">
        <v>18</v>
      </c>
      <c r="M443" t="n">
        <v>18</v>
      </c>
      <c r="N443" t="n">
        <v>45.82</v>
      </c>
      <c r="O443" t="n">
        <v>26412.11</v>
      </c>
      <c r="P443" t="n">
        <v>459.23</v>
      </c>
      <c r="Q443" t="n">
        <v>444.55</v>
      </c>
      <c r="R443" t="n">
        <v>78.52</v>
      </c>
      <c r="S443" t="n">
        <v>48.21</v>
      </c>
      <c r="T443" t="n">
        <v>9162.66</v>
      </c>
      <c r="U443" t="n">
        <v>0.61</v>
      </c>
      <c r="V443" t="n">
        <v>0.78</v>
      </c>
      <c r="W443" t="n">
        <v>0.2</v>
      </c>
      <c r="X443" t="n">
        <v>0.55</v>
      </c>
      <c r="Y443" t="n">
        <v>0.5</v>
      </c>
      <c r="Z443" t="n">
        <v>10</v>
      </c>
    </row>
    <row r="444">
      <c r="A444" t="n">
        <v>18</v>
      </c>
      <c r="B444" t="n">
        <v>95</v>
      </c>
      <c r="C444" t="inlineStr">
        <is>
          <t xml:space="preserve">CONCLUIDO	</t>
        </is>
      </c>
      <c r="D444" t="n">
        <v>2.6266</v>
      </c>
      <c r="E444" t="n">
        <v>38.07</v>
      </c>
      <c r="F444" t="n">
        <v>34.9</v>
      </c>
      <c r="G444" t="n">
        <v>110.2</v>
      </c>
      <c r="H444" t="n">
        <v>1.58</v>
      </c>
      <c r="I444" t="n">
        <v>19</v>
      </c>
      <c r="J444" t="n">
        <v>213.87</v>
      </c>
      <c r="K444" t="n">
        <v>53.44</v>
      </c>
      <c r="L444" t="n">
        <v>19</v>
      </c>
      <c r="M444" t="n">
        <v>17</v>
      </c>
      <c r="N444" t="n">
        <v>46.44</v>
      </c>
      <c r="O444" t="n">
        <v>26611.98</v>
      </c>
      <c r="P444" t="n">
        <v>458.38</v>
      </c>
      <c r="Q444" t="n">
        <v>444.55</v>
      </c>
      <c r="R444" t="n">
        <v>77.17</v>
      </c>
      <c r="S444" t="n">
        <v>48.21</v>
      </c>
      <c r="T444" t="n">
        <v>8497.35</v>
      </c>
      <c r="U444" t="n">
        <v>0.62</v>
      </c>
      <c r="V444" t="n">
        <v>0.78</v>
      </c>
      <c r="W444" t="n">
        <v>0.2</v>
      </c>
      <c r="X444" t="n">
        <v>0.51</v>
      </c>
      <c r="Y444" t="n">
        <v>0.5</v>
      </c>
      <c r="Z444" t="n">
        <v>10</v>
      </c>
    </row>
    <row r="445">
      <c r="A445" t="n">
        <v>19</v>
      </c>
      <c r="B445" t="n">
        <v>95</v>
      </c>
      <c r="C445" t="inlineStr">
        <is>
          <t xml:space="preserve">CONCLUIDO	</t>
        </is>
      </c>
      <c r="D445" t="n">
        <v>2.6299</v>
      </c>
      <c r="E445" t="n">
        <v>38.02</v>
      </c>
      <c r="F445" t="n">
        <v>34.89</v>
      </c>
      <c r="G445" t="n">
        <v>116.29</v>
      </c>
      <c r="H445" t="n">
        <v>1.65</v>
      </c>
      <c r="I445" t="n">
        <v>18</v>
      </c>
      <c r="J445" t="n">
        <v>215.5</v>
      </c>
      <c r="K445" t="n">
        <v>53.44</v>
      </c>
      <c r="L445" t="n">
        <v>20</v>
      </c>
      <c r="M445" t="n">
        <v>16</v>
      </c>
      <c r="N445" t="n">
        <v>47.07</v>
      </c>
      <c r="O445" t="n">
        <v>26812.71</v>
      </c>
      <c r="P445" t="n">
        <v>457</v>
      </c>
      <c r="Q445" t="n">
        <v>444.55</v>
      </c>
      <c r="R445" t="n">
        <v>76.94</v>
      </c>
      <c r="S445" t="n">
        <v>48.21</v>
      </c>
      <c r="T445" t="n">
        <v>8386.870000000001</v>
      </c>
      <c r="U445" t="n">
        <v>0.63</v>
      </c>
      <c r="V445" t="n">
        <v>0.78</v>
      </c>
      <c r="W445" t="n">
        <v>0.19</v>
      </c>
      <c r="X445" t="n">
        <v>0.5</v>
      </c>
      <c r="Y445" t="n">
        <v>0.5</v>
      </c>
      <c r="Z445" t="n">
        <v>10</v>
      </c>
    </row>
    <row r="446">
      <c r="A446" t="n">
        <v>20</v>
      </c>
      <c r="B446" t="n">
        <v>95</v>
      </c>
      <c r="C446" t="inlineStr">
        <is>
          <t xml:space="preserve">CONCLUIDO	</t>
        </is>
      </c>
      <c r="D446" t="n">
        <v>2.6347</v>
      </c>
      <c r="E446" t="n">
        <v>37.96</v>
      </c>
      <c r="F446" t="n">
        <v>34.85</v>
      </c>
      <c r="G446" t="n">
        <v>123.01</v>
      </c>
      <c r="H446" t="n">
        <v>1.72</v>
      </c>
      <c r="I446" t="n">
        <v>17</v>
      </c>
      <c r="J446" t="n">
        <v>217.14</v>
      </c>
      <c r="K446" t="n">
        <v>53.44</v>
      </c>
      <c r="L446" t="n">
        <v>21</v>
      </c>
      <c r="M446" t="n">
        <v>15</v>
      </c>
      <c r="N446" t="n">
        <v>47.7</v>
      </c>
      <c r="O446" t="n">
        <v>27014.3</v>
      </c>
      <c r="P446" t="n">
        <v>456.88</v>
      </c>
      <c r="Q446" t="n">
        <v>444.55</v>
      </c>
      <c r="R446" t="n">
        <v>75.86</v>
      </c>
      <c r="S446" t="n">
        <v>48.21</v>
      </c>
      <c r="T446" t="n">
        <v>7849.31</v>
      </c>
      <c r="U446" t="n">
        <v>0.64</v>
      </c>
      <c r="V446" t="n">
        <v>0.78</v>
      </c>
      <c r="W446" t="n">
        <v>0.19</v>
      </c>
      <c r="X446" t="n">
        <v>0.47</v>
      </c>
      <c r="Y446" t="n">
        <v>0.5</v>
      </c>
      <c r="Z446" t="n">
        <v>10</v>
      </c>
    </row>
    <row r="447">
      <c r="A447" t="n">
        <v>21</v>
      </c>
      <c r="B447" t="n">
        <v>95</v>
      </c>
      <c r="C447" t="inlineStr">
        <is>
          <t xml:space="preserve">CONCLUIDO	</t>
        </is>
      </c>
      <c r="D447" t="n">
        <v>2.6403</v>
      </c>
      <c r="E447" t="n">
        <v>37.88</v>
      </c>
      <c r="F447" t="n">
        <v>34.81</v>
      </c>
      <c r="G447" t="n">
        <v>130.54</v>
      </c>
      <c r="H447" t="n">
        <v>1.79</v>
      </c>
      <c r="I447" t="n">
        <v>16</v>
      </c>
      <c r="J447" t="n">
        <v>218.78</v>
      </c>
      <c r="K447" t="n">
        <v>53.44</v>
      </c>
      <c r="L447" t="n">
        <v>22</v>
      </c>
      <c r="M447" t="n">
        <v>14</v>
      </c>
      <c r="N447" t="n">
        <v>48.34</v>
      </c>
      <c r="O447" t="n">
        <v>27216.79</v>
      </c>
      <c r="P447" t="n">
        <v>454.9</v>
      </c>
      <c r="Q447" t="n">
        <v>444.55</v>
      </c>
      <c r="R447" t="n">
        <v>74.45999999999999</v>
      </c>
      <c r="S447" t="n">
        <v>48.21</v>
      </c>
      <c r="T447" t="n">
        <v>7156.29</v>
      </c>
      <c r="U447" t="n">
        <v>0.65</v>
      </c>
      <c r="V447" t="n">
        <v>0.78</v>
      </c>
      <c r="W447" t="n">
        <v>0.19</v>
      </c>
      <c r="X447" t="n">
        <v>0.42</v>
      </c>
      <c r="Y447" t="n">
        <v>0.5</v>
      </c>
      <c r="Z447" t="n">
        <v>10</v>
      </c>
    </row>
    <row r="448">
      <c r="A448" t="n">
        <v>22</v>
      </c>
      <c r="B448" t="n">
        <v>95</v>
      </c>
      <c r="C448" t="inlineStr">
        <is>
          <t xml:space="preserve">CONCLUIDO	</t>
        </is>
      </c>
      <c r="D448" t="n">
        <v>2.6388</v>
      </c>
      <c r="E448" t="n">
        <v>37.9</v>
      </c>
      <c r="F448" t="n">
        <v>34.83</v>
      </c>
      <c r="G448" t="n">
        <v>130.62</v>
      </c>
      <c r="H448" t="n">
        <v>1.85</v>
      </c>
      <c r="I448" t="n">
        <v>16</v>
      </c>
      <c r="J448" t="n">
        <v>220.43</v>
      </c>
      <c r="K448" t="n">
        <v>53.44</v>
      </c>
      <c r="L448" t="n">
        <v>23</v>
      </c>
      <c r="M448" t="n">
        <v>14</v>
      </c>
      <c r="N448" t="n">
        <v>48.99</v>
      </c>
      <c r="O448" t="n">
        <v>27420.16</v>
      </c>
      <c r="P448" t="n">
        <v>455.04</v>
      </c>
      <c r="Q448" t="n">
        <v>444.55</v>
      </c>
      <c r="R448" t="n">
        <v>75.12</v>
      </c>
      <c r="S448" t="n">
        <v>48.21</v>
      </c>
      <c r="T448" t="n">
        <v>7486.7</v>
      </c>
      <c r="U448" t="n">
        <v>0.64</v>
      </c>
      <c r="V448" t="n">
        <v>0.78</v>
      </c>
      <c r="W448" t="n">
        <v>0.19</v>
      </c>
      <c r="X448" t="n">
        <v>0.45</v>
      </c>
      <c r="Y448" t="n">
        <v>0.5</v>
      </c>
      <c r="Z448" t="n">
        <v>10</v>
      </c>
    </row>
    <row r="449">
      <c r="A449" t="n">
        <v>23</v>
      </c>
      <c r="B449" t="n">
        <v>95</v>
      </c>
      <c r="C449" t="inlineStr">
        <is>
          <t xml:space="preserve">CONCLUIDO	</t>
        </is>
      </c>
      <c r="D449" t="n">
        <v>2.6446</v>
      </c>
      <c r="E449" t="n">
        <v>37.81</v>
      </c>
      <c r="F449" t="n">
        <v>34.79</v>
      </c>
      <c r="G449" t="n">
        <v>139.14</v>
      </c>
      <c r="H449" t="n">
        <v>1.92</v>
      </c>
      <c r="I449" t="n">
        <v>15</v>
      </c>
      <c r="J449" t="n">
        <v>222.08</v>
      </c>
      <c r="K449" t="n">
        <v>53.44</v>
      </c>
      <c r="L449" t="n">
        <v>24</v>
      </c>
      <c r="M449" t="n">
        <v>13</v>
      </c>
      <c r="N449" t="n">
        <v>49.65</v>
      </c>
      <c r="O449" t="n">
        <v>27624.44</v>
      </c>
      <c r="P449" t="n">
        <v>454.25</v>
      </c>
      <c r="Q449" t="n">
        <v>444.55</v>
      </c>
      <c r="R449" t="n">
        <v>73.63</v>
      </c>
      <c r="S449" t="n">
        <v>48.21</v>
      </c>
      <c r="T449" t="n">
        <v>6742.95</v>
      </c>
      <c r="U449" t="n">
        <v>0.65</v>
      </c>
      <c r="V449" t="n">
        <v>0.78</v>
      </c>
      <c r="W449" t="n">
        <v>0.19</v>
      </c>
      <c r="X449" t="n">
        <v>0.4</v>
      </c>
      <c r="Y449" t="n">
        <v>0.5</v>
      </c>
      <c r="Z449" t="n">
        <v>10</v>
      </c>
    </row>
    <row r="450">
      <c r="A450" t="n">
        <v>24</v>
      </c>
      <c r="B450" t="n">
        <v>95</v>
      </c>
      <c r="C450" t="inlineStr">
        <is>
          <t xml:space="preserve">CONCLUIDO	</t>
        </is>
      </c>
      <c r="D450" t="n">
        <v>2.6494</v>
      </c>
      <c r="E450" t="n">
        <v>37.74</v>
      </c>
      <c r="F450" t="n">
        <v>34.75</v>
      </c>
      <c r="G450" t="n">
        <v>148.95</v>
      </c>
      <c r="H450" t="n">
        <v>1.99</v>
      </c>
      <c r="I450" t="n">
        <v>14</v>
      </c>
      <c r="J450" t="n">
        <v>223.75</v>
      </c>
      <c r="K450" t="n">
        <v>53.44</v>
      </c>
      <c r="L450" t="n">
        <v>25</v>
      </c>
      <c r="M450" t="n">
        <v>12</v>
      </c>
      <c r="N450" t="n">
        <v>50.31</v>
      </c>
      <c r="O450" t="n">
        <v>27829.77</v>
      </c>
      <c r="P450" t="n">
        <v>452.5</v>
      </c>
      <c r="Q450" t="n">
        <v>444.56</v>
      </c>
      <c r="R450" t="n">
        <v>72.54000000000001</v>
      </c>
      <c r="S450" t="n">
        <v>48.21</v>
      </c>
      <c r="T450" t="n">
        <v>6207.04</v>
      </c>
      <c r="U450" t="n">
        <v>0.66</v>
      </c>
      <c r="V450" t="n">
        <v>0.78</v>
      </c>
      <c r="W450" t="n">
        <v>0.19</v>
      </c>
      <c r="X450" t="n">
        <v>0.37</v>
      </c>
      <c r="Y450" t="n">
        <v>0.5</v>
      </c>
      <c r="Z450" t="n">
        <v>10</v>
      </c>
    </row>
    <row r="451">
      <c r="A451" t="n">
        <v>25</v>
      </c>
      <c r="B451" t="n">
        <v>95</v>
      </c>
      <c r="C451" t="inlineStr">
        <is>
          <t xml:space="preserve">CONCLUIDO	</t>
        </is>
      </c>
      <c r="D451" t="n">
        <v>2.6515</v>
      </c>
      <c r="E451" t="n">
        <v>37.71</v>
      </c>
      <c r="F451" t="n">
        <v>34.72</v>
      </c>
      <c r="G451" t="n">
        <v>148.82</v>
      </c>
      <c r="H451" t="n">
        <v>2.05</v>
      </c>
      <c r="I451" t="n">
        <v>14</v>
      </c>
      <c r="J451" t="n">
        <v>225.42</v>
      </c>
      <c r="K451" t="n">
        <v>53.44</v>
      </c>
      <c r="L451" t="n">
        <v>26</v>
      </c>
      <c r="M451" t="n">
        <v>12</v>
      </c>
      <c r="N451" t="n">
        <v>50.98</v>
      </c>
      <c r="O451" t="n">
        <v>28035.92</v>
      </c>
      <c r="P451" t="n">
        <v>453.34</v>
      </c>
      <c r="Q451" t="n">
        <v>444.55</v>
      </c>
      <c r="R451" t="n">
        <v>71.73</v>
      </c>
      <c r="S451" t="n">
        <v>48.21</v>
      </c>
      <c r="T451" t="n">
        <v>5800.36</v>
      </c>
      <c r="U451" t="n">
        <v>0.67</v>
      </c>
      <c r="V451" t="n">
        <v>0.78</v>
      </c>
      <c r="W451" t="n">
        <v>0.18</v>
      </c>
      <c r="X451" t="n">
        <v>0.34</v>
      </c>
      <c r="Y451" t="n">
        <v>0.5</v>
      </c>
      <c r="Z451" t="n">
        <v>10</v>
      </c>
    </row>
    <row r="452">
      <c r="A452" t="n">
        <v>26</v>
      </c>
      <c r="B452" t="n">
        <v>95</v>
      </c>
      <c r="C452" t="inlineStr">
        <is>
          <t xml:space="preserve">CONCLUIDO	</t>
        </is>
      </c>
      <c r="D452" t="n">
        <v>2.654</v>
      </c>
      <c r="E452" t="n">
        <v>37.68</v>
      </c>
      <c r="F452" t="n">
        <v>34.73</v>
      </c>
      <c r="G452" t="n">
        <v>160.28</v>
      </c>
      <c r="H452" t="n">
        <v>2.11</v>
      </c>
      <c r="I452" t="n">
        <v>13</v>
      </c>
      <c r="J452" t="n">
        <v>227.1</v>
      </c>
      <c r="K452" t="n">
        <v>53.44</v>
      </c>
      <c r="L452" t="n">
        <v>27</v>
      </c>
      <c r="M452" t="n">
        <v>11</v>
      </c>
      <c r="N452" t="n">
        <v>51.66</v>
      </c>
      <c r="O452" t="n">
        <v>28243</v>
      </c>
      <c r="P452" t="n">
        <v>451.1</v>
      </c>
      <c r="Q452" t="n">
        <v>444.55</v>
      </c>
      <c r="R452" t="n">
        <v>71.73</v>
      </c>
      <c r="S452" t="n">
        <v>48.21</v>
      </c>
      <c r="T452" t="n">
        <v>5805.65</v>
      </c>
      <c r="U452" t="n">
        <v>0.67</v>
      </c>
      <c r="V452" t="n">
        <v>0.78</v>
      </c>
      <c r="W452" t="n">
        <v>0.18</v>
      </c>
      <c r="X452" t="n">
        <v>0.34</v>
      </c>
      <c r="Y452" t="n">
        <v>0.5</v>
      </c>
      <c r="Z452" t="n">
        <v>10</v>
      </c>
    </row>
    <row r="453">
      <c r="A453" t="n">
        <v>27</v>
      </c>
      <c r="B453" t="n">
        <v>95</v>
      </c>
      <c r="C453" t="inlineStr">
        <is>
          <t xml:space="preserve">CONCLUIDO	</t>
        </is>
      </c>
      <c r="D453" t="n">
        <v>2.6539</v>
      </c>
      <c r="E453" t="n">
        <v>37.68</v>
      </c>
      <c r="F453" t="n">
        <v>34.73</v>
      </c>
      <c r="G453" t="n">
        <v>160.28</v>
      </c>
      <c r="H453" t="n">
        <v>2.18</v>
      </c>
      <c r="I453" t="n">
        <v>13</v>
      </c>
      <c r="J453" t="n">
        <v>228.79</v>
      </c>
      <c r="K453" t="n">
        <v>53.44</v>
      </c>
      <c r="L453" t="n">
        <v>28</v>
      </c>
      <c r="M453" t="n">
        <v>11</v>
      </c>
      <c r="N453" t="n">
        <v>52.35</v>
      </c>
      <c r="O453" t="n">
        <v>28451.04</v>
      </c>
      <c r="P453" t="n">
        <v>451.66</v>
      </c>
      <c r="Q453" t="n">
        <v>444.55</v>
      </c>
      <c r="R453" t="n">
        <v>71.67</v>
      </c>
      <c r="S453" t="n">
        <v>48.21</v>
      </c>
      <c r="T453" t="n">
        <v>5777.4</v>
      </c>
      <c r="U453" t="n">
        <v>0.67</v>
      </c>
      <c r="V453" t="n">
        <v>0.78</v>
      </c>
      <c r="W453" t="n">
        <v>0.19</v>
      </c>
      <c r="X453" t="n">
        <v>0.34</v>
      </c>
      <c r="Y453" t="n">
        <v>0.5</v>
      </c>
      <c r="Z453" t="n">
        <v>10</v>
      </c>
    </row>
    <row r="454">
      <c r="A454" t="n">
        <v>28</v>
      </c>
      <c r="B454" t="n">
        <v>95</v>
      </c>
      <c r="C454" t="inlineStr">
        <is>
          <t xml:space="preserve">CONCLUIDO	</t>
        </is>
      </c>
      <c r="D454" t="n">
        <v>2.6534</v>
      </c>
      <c r="E454" t="n">
        <v>37.69</v>
      </c>
      <c r="F454" t="n">
        <v>34.73</v>
      </c>
      <c r="G454" t="n">
        <v>160.31</v>
      </c>
      <c r="H454" t="n">
        <v>2.24</v>
      </c>
      <c r="I454" t="n">
        <v>13</v>
      </c>
      <c r="J454" t="n">
        <v>230.48</v>
      </c>
      <c r="K454" t="n">
        <v>53.44</v>
      </c>
      <c r="L454" t="n">
        <v>29</v>
      </c>
      <c r="M454" t="n">
        <v>11</v>
      </c>
      <c r="N454" t="n">
        <v>53.05</v>
      </c>
      <c r="O454" t="n">
        <v>28660.06</v>
      </c>
      <c r="P454" t="n">
        <v>450.52</v>
      </c>
      <c r="Q454" t="n">
        <v>444.55</v>
      </c>
      <c r="R454" t="n">
        <v>71.95</v>
      </c>
      <c r="S454" t="n">
        <v>48.21</v>
      </c>
      <c r="T454" t="n">
        <v>5913.72</v>
      </c>
      <c r="U454" t="n">
        <v>0.67</v>
      </c>
      <c r="V454" t="n">
        <v>0.78</v>
      </c>
      <c r="W454" t="n">
        <v>0.18</v>
      </c>
      <c r="X454" t="n">
        <v>0.35</v>
      </c>
      <c r="Y454" t="n">
        <v>0.5</v>
      </c>
      <c r="Z454" t="n">
        <v>10</v>
      </c>
    </row>
    <row r="455">
      <c r="A455" t="n">
        <v>29</v>
      </c>
      <c r="B455" t="n">
        <v>95</v>
      </c>
      <c r="C455" t="inlineStr">
        <is>
          <t xml:space="preserve">CONCLUIDO	</t>
        </is>
      </c>
      <c r="D455" t="n">
        <v>2.659</v>
      </c>
      <c r="E455" t="n">
        <v>37.61</v>
      </c>
      <c r="F455" t="n">
        <v>34.69</v>
      </c>
      <c r="G455" t="n">
        <v>173.47</v>
      </c>
      <c r="H455" t="n">
        <v>2.3</v>
      </c>
      <c r="I455" t="n">
        <v>12</v>
      </c>
      <c r="J455" t="n">
        <v>232.18</v>
      </c>
      <c r="K455" t="n">
        <v>53.44</v>
      </c>
      <c r="L455" t="n">
        <v>30</v>
      </c>
      <c r="M455" t="n">
        <v>10</v>
      </c>
      <c r="N455" t="n">
        <v>53.75</v>
      </c>
      <c r="O455" t="n">
        <v>28870.05</v>
      </c>
      <c r="P455" t="n">
        <v>450.42</v>
      </c>
      <c r="Q455" t="n">
        <v>444.55</v>
      </c>
      <c r="R455" t="n">
        <v>70.62</v>
      </c>
      <c r="S455" t="n">
        <v>48.21</v>
      </c>
      <c r="T455" t="n">
        <v>5255.76</v>
      </c>
      <c r="U455" t="n">
        <v>0.68</v>
      </c>
      <c r="V455" t="n">
        <v>0.79</v>
      </c>
      <c r="W455" t="n">
        <v>0.18</v>
      </c>
      <c r="X455" t="n">
        <v>0.31</v>
      </c>
      <c r="Y455" t="n">
        <v>0.5</v>
      </c>
      <c r="Z455" t="n">
        <v>10</v>
      </c>
    </row>
    <row r="456">
      <c r="A456" t="n">
        <v>30</v>
      </c>
      <c r="B456" t="n">
        <v>95</v>
      </c>
      <c r="C456" t="inlineStr">
        <is>
          <t xml:space="preserve">CONCLUIDO	</t>
        </is>
      </c>
      <c r="D456" t="n">
        <v>2.658</v>
      </c>
      <c r="E456" t="n">
        <v>37.62</v>
      </c>
      <c r="F456" t="n">
        <v>34.71</v>
      </c>
      <c r="G456" t="n">
        <v>173.54</v>
      </c>
      <c r="H456" t="n">
        <v>2.36</v>
      </c>
      <c r="I456" t="n">
        <v>12</v>
      </c>
      <c r="J456" t="n">
        <v>233.89</v>
      </c>
      <c r="K456" t="n">
        <v>53.44</v>
      </c>
      <c r="L456" t="n">
        <v>31</v>
      </c>
      <c r="M456" t="n">
        <v>10</v>
      </c>
      <c r="N456" t="n">
        <v>54.46</v>
      </c>
      <c r="O456" t="n">
        <v>29081.05</v>
      </c>
      <c r="P456" t="n">
        <v>451.73</v>
      </c>
      <c r="Q456" t="n">
        <v>444.55</v>
      </c>
      <c r="R456" t="n">
        <v>71.08</v>
      </c>
      <c r="S456" t="n">
        <v>48.21</v>
      </c>
      <c r="T456" t="n">
        <v>5486.53</v>
      </c>
      <c r="U456" t="n">
        <v>0.68</v>
      </c>
      <c r="V456" t="n">
        <v>0.79</v>
      </c>
      <c r="W456" t="n">
        <v>0.18</v>
      </c>
      <c r="X456" t="n">
        <v>0.32</v>
      </c>
      <c r="Y456" t="n">
        <v>0.5</v>
      </c>
      <c r="Z456" t="n">
        <v>10</v>
      </c>
    </row>
    <row r="457">
      <c r="A457" t="n">
        <v>31</v>
      </c>
      <c r="B457" t="n">
        <v>95</v>
      </c>
      <c r="C457" t="inlineStr">
        <is>
          <t xml:space="preserve">CONCLUIDO	</t>
        </is>
      </c>
      <c r="D457" t="n">
        <v>2.6686</v>
      </c>
      <c r="E457" t="n">
        <v>37.47</v>
      </c>
      <c r="F457" t="n">
        <v>34.59</v>
      </c>
      <c r="G457" t="n">
        <v>188.7</v>
      </c>
      <c r="H457" t="n">
        <v>2.41</v>
      </c>
      <c r="I457" t="n">
        <v>11</v>
      </c>
      <c r="J457" t="n">
        <v>235.61</v>
      </c>
      <c r="K457" t="n">
        <v>53.44</v>
      </c>
      <c r="L457" t="n">
        <v>32</v>
      </c>
      <c r="M457" t="n">
        <v>9</v>
      </c>
      <c r="N457" t="n">
        <v>55.18</v>
      </c>
      <c r="O457" t="n">
        <v>29293.06</v>
      </c>
      <c r="P457" t="n">
        <v>446.71</v>
      </c>
      <c r="Q457" t="n">
        <v>444.55</v>
      </c>
      <c r="R457" t="n">
        <v>67.36</v>
      </c>
      <c r="S457" t="n">
        <v>48.21</v>
      </c>
      <c r="T457" t="n">
        <v>3629.06</v>
      </c>
      <c r="U457" t="n">
        <v>0.72</v>
      </c>
      <c r="V457" t="n">
        <v>0.79</v>
      </c>
      <c r="W457" t="n">
        <v>0.18</v>
      </c>
      <c r="X457" t="n">
        <v>0.21</v>
      </c>
      <c r="Y457" t="n">
        <v>0.5</v>
      </c>
      <c r="Z457" t="n">
        <v>10</v>
      </c>
    </row>
    <row r="458">
      <c r="A458" t="n">
        <v>32</v>
      </c>
      <c r="B458" t="n">
        <v>95</v>
      </c>
      <c r="C458" t="inlineStr">
        <is>
          <t xml:space="preserve">CONCLUIDO	</t>
        </is>
      </c>
      <c r="D458" t="n">
        <v>2.6632</v>
      </c>
      <c r="E458" t="n">
        <v>37.55</v>
      </c>
      <c r="F458" t="n">
        <v>34.67</v>
      </c>
      <c r="G458" t="n">
        <v>189.12</v>
      </c>
      <c r="H458" t="n">
        <v>2.47</v>
      </c>
      <c r="I458" t="n">
        <v>11</v>
      </c>
      <c r="J458" t="n">
        <v>237.34</v>
      </c>
      <c r="K458" t="n">
        <v>53.44</v>
      </c>
      <c r="L458" t="n">
        <v>33</v>
      </c>
      <c r="M458" t="n">
        <v>9</v>
      </c>
      <c r="N458" t="n">
        <v>55.91</v>
      </c>
      <c r="O458" t="n">
        <v>29506.09</v>
      </c>
      <c r="P458" t="n">
        <v>448.47</v>
      </c>
      <c r="Q458" t="n">
        <v>444.55</v>
      </c>
      <c r="R458" t="n">
        <v>69.95999999999999</v>
      </c>
      <c r="S458" t="n">
        <v>48.21</v>
      </c>
      <c r="T458" t="n">
        <v>4928.42</v>
      </c>
      <c r="U458" t="n">
        <v>0.6899999999999999</v>
      </c>
      <c r="V458" t="n">
        <v>0.79</v>
      </c>
      <c r="W458" t="n">
        <v>0.18</v>
      </c>
      <c r="X458" t="n">
        <v>0.28</v>
      </c>
      <c r="Y458" t="n">
        <v>0.5</v>
      </c>
      <c r="Z458" t="n">
        <v>10</v>
      </c>
    </row>
    <row r="459">
      <c r="A459" t="n">
        <v>33</v>
      </c>
      <c r="B459" t="n">
        <v>95</v>
      </c>
      <c r="C459" t="inlineStr">
        <is>
          <t xml:space="preserve">CONCLUIDO	</t>
        </is>
      </c>
      <c r="D459" t="n">
        <v>2.6631</v>
      </c>
      <c r="E459" t="n">
        <v>37.55</v>
      </c>
      <c r="F459" t="n">
        <v>34.67</v>
      </c>
      <c r="G459" t="n">
        <v>189.12</v>
      </c>
      <c r="H459" t="n">
        <v>2.53</v>
      </c>
      <c r="I459" t="n">
        <v>11</v>
      </c>
      <c r="J459" t="n">
        <v>239.08</v>
      </c>
      <c r="K459" t="n">
        <v>53.44</v>
      </c>
      <c r="L459" t="n">
        <v>34</v>
      </c>
      <c r="M459" t="n">
        <v>9</v>
      </c>
      <c r="N459" t="n">
        <v>56.64</v>
      </c>
      <c r="O459" t="n">
        <v>29720.17</v>
      </c>
      <c r="P459" t="n">
        <v>449.03</v>
      </c>
      <c r="Q459" t="n">
        <v>444.55</v>
      </c>
      <c r="R459" t="n">
        <v>69.89</v>
      </c>
      <c r="S459" t="n">
        <v>48.21</v>
      </c>
      <c r="T459" t="n">
        <v>4895.74</v>
      </c>
      <c r="U459" t="n">
        <v>0.6899999999999999</v>
      </c>
      <c r="V459" t="n">
        <v>0.79</v>
      </c>
      <c r="W459" t="n">
        <v>0.18</v>
      </c>
      <c r="X459" t="n">
        <v>0.28</v>
      </c>
      <c r="Y459" t="n">
        <v>0.5</v>
      </c>
      <c r="Z459" t="n">
        <v>10</v>
      </c>
    </row>
    <row r="460">
      <c r="A460" t="n">
        <v>34</v>
      </c>
      <c r="B460" t="n">
        <v>95</v>
      </c>
      <c r="C460" t="inlineStr">
        <is>
          <t xml:space="preserve">CONCLUIDO	</t>
        </is>
      </c>
      <c r="D460" t="n">
        <v>2.6627</v>
      </c>
      <c r="E460" t="n">
        <v>37.56</v>
      </c>
      <c r="F460" t="n">
        <v>34.68</v>
      </c>
      <c r="G460" t="n">
        <v>189.15</v>
      </c>
      <c r="H460" t="n">
        <v>2.58</v>
      </c>
      <c r="I460" t="n">
        <v>11</v>
      </c>
      <c r="J460" t="n">
        <v>240.82</v>
      </c>
      <c r="K460" t="n">
        <v>53.44</v>
      </c>
      <c r="L460" t="n">
        <v>35</v>
      </c>
      <c r="M460" t="n">
        <v>9</v>
      </c>
      <c r="N460" t="n">
        <v>57.39</v>
      </c>
      <c r="O460" t="n">
        <v>29935.43</v>
      </c>
      <c r="P460" t="n">
        <v>448.4</v>
      </c>
      <c r="Q460" t="n">
        <v>444.55</v>
      </c>
      <c r="R460" t="n">
        <v>70.05</v>
      </c>
      <c r="S460" t="n">
        <v>48.21</v>
      </c>
      <c r="T460" t="n">
        <v>4975.7</v>
      </c>
      <c r="U460" t="n">
        <v>0.6899999999999999</v>
      </c>
      <c r="V460" t="n">
        <v>0.79</v>
      </c>
      <c r="W460" t="n">
        <v>0.18</v>
      </c>
      <c r="X460" t="n">
        <v>0.29</v>
      </c>
      <c r="Y460" t="n">
        <v>0.5</v>
      </c>
      <c r="Z460" t="n">
        <v>10</v>
      </c>
    </row>
    <row r="461">
      <c r="A461" t="n">
        <v>35</v>
      </c>
      <c r="B461" t="n">
        <v>95</v>
      </c>
      <c r="C461" t="inlineStr">
        <is>
          <t xml:space="preserve">CONCLUIDO	</t>
        </is>
      </c>
      <c r="D461" t="n">
        <v>2.6688</v>
      </c>
      <c r="E461" t="n">
        <v>37.47</v>
      </c>
      <c r="F461" t="n">
        <v>34.63</v>
      </c>
      <c r="G461" t="n">
        <v>207.77</v>
      </c>
      <c r="H461" t="n">
        <v>2.64</v>
      </c>
      <c r="I461" t="n">
        <v>10</v>
      </c>
      <c r="J461" t="n">
        <v>242.57</v>
      </c>
      <c r="K461" t="n">
        <v>53.44</v>
      </c>
      <c r="L461" t="n">
        <v>36</v>
      </c>
      <c r="M461" t="n">
        <v>8</v>
      </c>
      <c r="N461" t="n">
        <v>58.14</v>
      </c>
      <c r="O461" t="n">
        <v>30151.65</v>
      </c>
      <c r="P461" t="n">
        <v>447.51</v>
      </c>
      <c r="Q461" t="n">
        <v>444.55</v>
      </c>
      <c r="R461" t="n">
        <v>68.45</v>
      </c>
      <c r="S461" t="n">
        <v>48.21</v>
      </c>
      <c r="T461" t="n">
        <v>4182.48</v>
      </c>
      <c r="U461" t="n">
        <v>0.7</v>
      </c>
      <c r="V461" t="n">
        <v>0.79</v>
      </c>
      <c r="W461" t="n">
        <v>0.18</v>
      </c>
      <c r="X461" t="n">
        <v>0.24</v>
      </c>
      <c r="Y461" t="n">
        <v>0.5</v>
      </c>
      <c r="Z461" t="n">
        <v>10</v>
      </c>
    </row>
    <row r="462">
      <c r="A462" t="n">
        <v>36</v>
      </c>
      <c r="B462" t="n">
        <v>95</v>
      </c>
      <c r="C462" t="inlineStr">
        <is>
          <t xml:space="preserve">CONCLUIDO	</t>
        </is>
      </c>
      <c r="D462" t="n">
        <v>2.6674</v>
      </c>
      <c r="E462" t="n">
        <v>37.49</v>
      </c>
      <c r="F462" t="n">
        <v>34.65</v>
      </c>
      <c r="G462" t="n">
        <v>207.89</v>
      </c>
      <c r="H462" t="n">
        <v>2.69</v>
      </c>
      <c r="I462" t="n">
        <v>10</v>
      </c>
      <c r="J462" t="n">
        <v>244.34</v>
      </c>
      <c r="K462" t="n">
        <v>53.44</v>
      </c>
      <c r="L462" t="n">
        <v>37</v>
      </c>
      <c r="M462" t="n">
        <v>8</v>
      </c>
      <c r="N462" t="n">
        <v>58.9</v>
      </c>
      <c r="O462" t="n">
        <v>30368.96</v>
      </c>
      <c r="P462" t="n">
        <v>449.47</v>
      </c>
      <c r="Q462" t="n">
        <v>444.56</v>
      </c>
      <c r="R462" t="n">
        <v>69.20999999999999</v>
      </c>
      <c r="S462" t="n">
        <v>48.21</v>
      </c>
      <c r="T462" t="n">
        <v>4559.4</v>
      </c>
      <c r="U462" t="n">
        <v>0.7</v>
      </c>
      <c r="V462" t="n">
        <v>0.79</v>
      </c>
      <c r="W462" t="n">
        <v>0.18</v>
      </c>
      <c r="X462" t="n">
        <v>0.26</v>
      </c>
      <c r="Y462" t="n">
        <v>0.5</v>
      </c>
      <c r="Z462" t="n">
        <v>10</v>
      </c>
    </row>
    <row r="463">
      <c r="A463" t="n">
        <v>37</v>
      </c>
      <c r="B463" t="n">
        <v>95</v>
      </c>
      <c r="C463" t="inlineStr">
        <is>
          <t xml:space="preserve">CONCLUIDO	</t>
        </is>
      </c>
      <c r="D463" t="n">
        <v>2.6725</v>
      </c>
      <c r="E463" t="n">
        <v>37.42</v>
      </c>
      <c r="F463" t="n">
        <v>34.58</v>
      </c>
      <c r="G463" t="n">
        <v>207.47</v>
      </c>
      <c r="H463" t="n">
        <v>2.75</v>
      </c>
      <c r="I463" t="n">
        <v>10</v>
      </c>
      <c r="J463" t="n">
        <v>246.11</v>
      </c>
      <c r="K463" t="n">
        <v>53.44</v>
      </c>
      <c r="L463" t="n">
        <v>38</v>
      </c>
      <c r="M463" t="n">
        <v>8</v>
      </c>
      <c r="N463" t="n">
        <v>59.67</v>
      </c>
      <c r="O463" t="n">
        <v>30587.38</v>
      </c>
      <c r="P463" t="n">
        <v>447.28</v>
      </c>
      <c r="Q463" t="n">
        <v>444.55</v>
      </c>
      <c r="R463" t="n">
        <v>66.63</v>
      </c>
      <c r="S463" t="n">
        <v>48.21</v>
      </c>
      <c r="T463" t="n">
        <v>3271.83</v>
      </c>
      <c r="U463" t="n">
        <v>0.72</v>
      </c>
      <c r="V463" t="n">
        <v>0.79</v>
      </c>
      <c r="W463" t="n">
        <v>0.18</v>
      </c>
      <c r="X463" t="n">
        <v>0.19</v>
      </c>
      <c r="Y463" t="n">
        <v>0.5</v>
      </c>
      <c r="Z463" t="n">
        <v>10</v>
      </c>
    </row>
    <row r="464">
      <c r="A464" t="n">
        <v>38</v>
      </c>
      <c r="B464" t="n">
        <v>95</v>
      </c>
      <c r="C464" t="inlineStr">
        <is>
          <t xml:space="preserve">CONCLUIDO	</t>
        </is>
      </c>
      <c r="D464" t="n">
        <v>2.6676</v>
      </c>
      <c r="E464" t="n">
        <v>37.49</v>
      </c>
      <c r="F464" t="n">
        <v>34.65</v>
      </c>
      <c r="G464" t="n">
        <v>207.88</v>
      </c>
      <c r="H464" t="n">
        <v>2.8</v>
      </c>
      <c r="I464" t="n">
        <v>10</v>
      </c>
      <c r="J464" t="n">
        <v>247.89</v>
      </c>
      <c r="K464" t="n">
        <v>53.44</v>
      </c>
      <c r="L464" t="n">
        <v>39</v>
      </c>
      <c r="M464" t="n">
        <v>8</v>
      </c>
      <c r="N464" t="n">
        <v>60.45</v>
      </c>
      <c r="O464" t="n">
        <v>30806.92</v>
      </c>
      <c r="P464" t="n">
        <v>446.37</v>
      </c>
      <c r="Q464" t="n">
        <v>444.55</v>
      </c>
      <c r="R464" t="n">
        <v>69.15000000000001</v>
      </c>
      <c r="S464" t="n">
        <v>48.21</v>
      </c>
      <c r="T464" t="n">
        <v>4527.68</v>
      </c>
      <c r="U464" t="n">
        <v>0.7</v>
      </c>
      <c r="V464" t="n">
        <v>0.79</v>
      </c>
      <c r="W464" t="n">
        <v>0.18</v>
      </c>
      <c r="X464" t="n">
        <v>0.26</v>
      </c>
      <c r="Y464" t="n">
        <v>0.5</v>
      </c>
      <c r="Z464" t="n">
        <v>10</v>
      </c>
    </row>
    <row r="465">
      <c r="A465" t="n">
        <v>39</v>
      </c>
      <c r="B465" t="n">
        <v>95</v>
      </c>
      <c r="C465" t="inlineStr">
        <is>
          <t xml:space="preserve">CONCLUIDO	</t>
        </is>
      </c>
      <c r="D465" t="n">
        <v>2.6731</v>
      </c>
      <c r="E465" t="n">
        <v>37.41</v>
      </c>
      <c r="F465" t="n">
        <v>34.61</v>
      </c>
      <c r="G465" t="n">
        <v>230.7</v>
      </c>
      <c r="H465" t="n">
        <v>2.85</v>
      </c>
      <c r="I465" t="n">
        <v>9</v>
      </c>
      <c r="J465" t="n">
        <v>249.68</v>
      </c>
      <c r="K465" t="n">
        <v>53.44</v>
      </c>
      <c r="L465" t="n">
        <v>40</v>
      </c>
      <c r="M465" t="n">
        <v>7</v>
      </c>
      <c r="N465" t="n">
        <v>61.24</v>
      </c>
      <c r="O465" t="n">
        <v>31027.6</v>
      </c>
      <c r="P465" t="n">
        <v>444.26</v>
      </c>
      <c r="Q465" t="n">
        <v>444.55</v>
      </c>
      <c r="R465" t="n">
        <v>67.7</v>
      </c>
      <c r="S465" t="n">
        <v>48.21</v>
      </c>
      <c r="T465" t="n">
        <v>3808.91</v>
      </c>
      <c r="U465" t="n">
        <v>0.71</v>
      </c>
      <c r="V465" t="n">
        <v>0.79</v>
      </c>
      <c r="W465" t="n">
        <v>0.18</v>
      </c>
      <c r="X465" t="n">
        <v>0.22</v>
      </c>
      <c r="Y465" t="n">
        <v>0.5</v>
      </c>
      <c r="Z465" t="n">
        <v>10</v>
      </c>
    </row>
    <row r="466">
      <c r="A466" t="n">
        <v>0</v>
      </c>
      <c r="B466" t="n">
        <v>55</v>
      </c>
      <c r="C466" t="inlineStr">
        <is>
          <t xml:space="preserve">CONCLUIDO	</t>
        </is>
      </c>
      <c r="D466" t="n">
        <v>1.8829</v>
      </c>
      <c r="E466" t="n">
        <v>53.11</v>
      </c>
      <c r="F466" t="n">
        <v>43.55</v>
      </c>
      <c r="G466" t="n">
        <v>8.35</v>
      </c>
      <c r="H466" t="n">
        <v>0.15</v>
      </c>
      <c r="I466" t="n">
        <v>313</v>
      </c>
      <c r="J466" t="n">
        <v>116.05</v>
      </c>
      <c r="K466" t="n">
        <v>43.4</v>
      </c>
      <c r="L466" t="n">
        <v>1</v>
      </c>
      <c r="M466" t="n">
        <v>311</v>
      </c>
      <c r="N466" t="n">
        <v>16.65</v>
      </c>
      <c r="O466" t="n">
        <v>14546.17</v>
      </c>
      <c r="P466" t="n">
        <v>432.19</v>
      </c>
      <c r="Q466" t="n">
        <v>444.57</v>
      </c>
      <c r="R466" t="n">
        <v>359.96</v>
      </c>
      <c r="S466" t="n">
        <v>48.21</v>
      </c>
      <c r="T466" t="n">
        <v>148419.05</v>
      </c>
      <c r="U466" t="n">
        <v>0.13</v>
      </c>
      <c r="V466" t="n">
        <v>0.63</v>
      </c>
      <c r="W466" t="n">
        <v>0.66</v>
      </c>
      <c r="X466" t="n">
        <v>9.16</v>
      </c>
      <c r="Y466" t="n">
        <v>0.5</v>
      </c>
      <c r="Z466" t="n">
        <v>10</v>
      </c>
    </row>
    <row r="467">
      <c r="A467" t="n">
        <v>1</v>
      </c>
      <c r="B467" t="n">
        <v>55</v>
      </c>
      <c r="C467" t="inlineStr">
        <is>
          <t xml:space="preserve">CONCLUIDO	</t>
        </is>
      </c>
      <c r="D467" t="n">
        <v>2.29</v>
      </c>
      <c r="E467" t="n">
        <v>43.67</v>
      </c>
      <c r="F467" t="n">
        <v>38.31</v>
      </c>
      <c r="G467" t="n">
        <v>16.78</v>
      </c>
      <c r="H467" t="n">
        <v>0.3</v>
      </c>
      <c r="I467" t="n">
        <v>137</v>
      </c>
      <c r="J467" t="n">
        <v>117.34</v>
      </c>
      <c r="K467" t="n">
        <v>43.4</v>
      </c>
      <c r="L467" t="n">
        <v>2</v>
      </c>
      <c r="M467" t="n">
        <v>135</v>
      </c>
      <c r="N467" t="n">
        <v>16.94</v>
      </c>
      <c r="O467" t="n">
        <v>14705.49</v>
      </c>
      <c r="P467" t="n">
        <v>377.61</v>
      </c>
      <c r="Q467" t="n">
        <v>444.6</v>
      </c>
      <c r="R467" t="n">
        <v>188.56</v>
      </c>
      <c r="S467" t="n">
        <v>48.21</v>
      </c>
      <c r="T467" t="n">
        <v>63600.74</v>
      </c>
      <c r="U467" t="n">
        <v>0.26</v>
      </c>
      <c r="V467" t="n">
        <v>0.71</v>
      </c>
      <c r="W467" t="n">
        <v>0.38</v>
      </c>
      <c r="X467" t="n">
        <v>3.92</v>
      </c>
      <c r="Y467" t="n">
        <v>0.5</v>
      </c>
      <c r="Z467" t="n">
        <v>10</v>
      </c>
    </row>
    <row r="468">
      <c r="A468" t="n">
        <v>2</v>
      </c>
      <c r="B468" t="n">
        <v>55</v>
      </c>
      <c r="C468" t="inlineStr">
        <is>
          <t xml:space="preserve">CONCLUIDO	</t>
        </is>
      </c>
      <c r="D468" t="n">
        <v>2.4352</v>
      </c>
      <c r="E468" t="n">
        <v>41.06</v>
      </c>
      <c r="F468" t="n">
        <v>36.88</v>
      </c>
      <c r="G468" t="n">
        <v>25.14</v>
      </c>
      <c r="H468" t="n">
        <v>0.45</v>
      </c>
      <c r="I468" t="n">
        <v>88</v>
      </c>
      <c r="J468" t="n">
        <v>118.63</v>
      </c>
      <c r="K468" t="n">
        <v>43.4</v>
      </c>
      <c r="L468" t="n">
        <v>3</v>
      </c>
      <c r="M468" t="n">
        <v>86</v>
      </c>
      <c r="N468" t="n">
        <v>17.23</v>
      </c>
      <c r="O468" t="n">
        <v>14865.24</v>
      </c>
      <c r="P468" t="n">
        <v>361.18</v>
      </c>
      <c r="Q468" t="n">
        <v>444.56</v>
      </c>
      <c r="R468" t="n">
        <v>141.62</v>
      </c>
      <c r="S468" t="n">
        <v>48.21</v>
      </c>
      <c r="T468" t="n">
        <v>40373.01</v>
      </c>
      <c r="U468" t="n">
        <v>0.34</v>
      </c>
      <c r="V468" t="n">
        <v>0.74</v>
      </c>
      <c r="W468" t="n">
        <v>0.31</v>
      </c>
      <c r="X468" t="n">
        <v>2.49</v>
      </c>
      <c r="Y468" t="n">
        <v>0.5</v>
      </c>
      <c r="Z468" t="n">
        <v>10</v>
      </c>
    </row>
    <row r="469">
      <c r="A469" t="n">
        <v>3</v>
      </c>
      <c r="B469" t="n">
        <v>55</v>
      </c>
      <c r="C469" t="inlineStr">
        <is>
          <t xml:space="preserve">CONCLUIDO	</t>
        </is>
      </c>
      <c r="D469" t="n">
        <v>2.5098</v>
      </c>
      <c r="E469" t="n">
        <v>39.84</v>
      </c>
      <c r="F469" t="n">
        <v>36.21</v>
      </c>
      <c r="G469" t="n">
        <v>33.42</v>
      </c>
      <c r="H469" t="n">
        <v>0.59</v>
      </c>
      <c r="I469" t="n">
        <v>65</v>
      </c>
      <c r="J469" t="n">
        <v>119.93</v>
      </c>
      <c r="K469" t="n">
        <v>43.4</v>
      </c>
      <c r="L469" t="n">
        <v>4</v>
      </c>
      <c r="M469" t="n">
        <v>63</v>
      </c>
      <c r="N469" t="n">
        <v>17.53</v>
      </c>
      <c r="O469" t="n">
        <v>15025.44</v>
      </c>
      <c r="P469" t="n">
        <v>352.48</v>
      </c>
      <c r="Q469" t="n">
        <v>444.55</v>
      </c>
      <c r="R469" t="n">
        <v>119.89</v>
      </c>
      <c r="S469" t="n">
        <v>48.21</v>
      </c>
      <c r="T469" t="n">
        <v>29626.95</v>
      </c>
      <c r="U469" t="n">
        <v>0.4</v>
      </c>
      <c r="V469" t="n">
        <v>0.75</v>
      </c>
      <c r="W469" t="n">
        <v>0.27</v>
      </c>
      <c r="X469" t="n">
        <v>1.82</v>
      </c>
      <c r="Y469" t="n">
        <v>0.5</v>
      </c>
      <c r="Z469" t="n">
        <v>10</v>
      </c>
    </row>
    <row r="470">
      <c r="A470" t="n">
        <v>4</v>
      </c>
      <c r="B470" t="n">
        <v>55</v>
      </c>
      <c r="C470" t="inlineStr">
        <is>
          <t xml:space="preserve">CONCLUIDO	</t>
        </is>
      </c>
      <c r="D470" t="n">
        <v>2.5503</v>
      </c>
      <c r="E470" t="n">
        <v>39.21</v>
      </c>
      <c r="F470" t="n">
        <v>35.91</v>
      </c>
      <c r="G470" t="n">
        <v>42.25</v>
      </c>
      <c r="H470" t="n">
        <v>0.73</v>
      </c>
      <c r="I470" t="n">
        <v>51</v>
      </c>
      <c r="J470" t="n">
        <v>121.23</v>
      </c>
      <c r="K470" t="n">
        <v>43.4</v>
      </c>
      <c r="L470" t="n">
        <v>5</v>
      </c>
      <c r="M470" t="n">
        <v>49</v>
      </c>
      <c r="N470" t="n">
        <v>17.83</v>
      </c>
      <c r="O470" t="n">
        <v>15186.08</v>
      </c>
      <c r="P470" t="n">
        <v>347.37</v>
      </c>
      <c r="Q470" t="n">
        <v>444.55</v>
      </c>
      <c r="R470" t="n">
        <v>111.71</v>
      </c>
      <c r="S470" t="n">
        <v>48.21</v>
      </c>
      <c r="T470" t="n">
        <v>25603.8</v>
      </c>
      <c r="U470" t="n">
        <v>0.43</v>
      </c>
      <c r="V470" t="n">
        <v>0.76</v>
      </c>
      <c r="W470" t="n">
        <v>0.21</v>
      </c>
      <c r="X470" t="n">
        <v>1.52</v>
      </c>
      <c r="Y470" t="n">
        <v>0.5</v>
      </c>
      <c r="Z470" t="n">
        <v>10</v>
      </c>
    </row>
    <row r="471">
      <c r="A471" t="n">
        <v>5</v>
      </c>
      <c r="B471" t="n">
        <v>55</v>
      </c>
      <c r="C471" t="inlineStr">
        <is>
          <t xml:space="preserve">CONCLUIDO	</t>
        </is>
      </c>
      <c r="D471" t="n">
        <v>2.5872</v>
      </c>
      <c r="E471" t="n">
        <v>38.65</v>
      </c>
      <c r="F471" t="n">
        <v>35.56</v>
      </c>
      <c r="G471" t="n">
        <v>50.81</v>
      </c>
      <c r="H471" t="n">
        <v>0.86</v>
      </c>
      <c r="I471" t="n">
        <v>42</v>
      </c>
      <c r="J471" t="n">
        <v>122.54</v>
      </c>
      <c r="K471" t="n">
        <v>43.4</v>
      </c>
      <c r="L471" t="n">
        <v>6</v>
      </c>
      <c r="M471" t="n">
        <v>40</v>
      </c>
      <c r="N471" t="n">
        <v>18.14</v>
      </c>
      <c r="O471" t="n">
        <v>15347.16</v>
      </c>
      <c r="P471" t="n">
        <v>342.05</v>
      </c>
      <c r="Q471" t="n">
        <v>444.55</v>
      </c>
      <c r="R471" t="n">
        <v>99</v>
      </c>
      <c r="S471" t="n">
        <v>48.21</v>
      </c>
      <c r="T471" t="n">
        <v>19292.98</v>
      </c>
      <c r="U471" t="n">
        <v>0.49</v>
      </c>
      <c r="V471" t="n">
        <v>0.77</v>
      </c>
      <c r="W471" t="n">
        <v>0.23</v>
      </c>
      <c r="X471" t="n">
        <v>1.18</v>
      </c>
      <c r="Y471" t="n">
        <v>0.5</v>
      </c>
      <c r="Z471" t="n">
        <v>10</v>
      </c>
    </row>
    <row r="472">
      <c r="A472" t="n">
        <v>6</v>
      </c>
      <c r="B472" t="n">
        <v>55</v>
      </c>
      <c r="C472" t="inlineStr">
        <is>
          <t xml:space="preserve">CONCLUIDO	</t>
        </is>
      </c>
      <c r="D472" t="n">
        <v>2.609</v>
      </c>
      <c r="E472" t="n">
        <v>38.33</v>
      </c>
      <c r="F472" t="n">
        <v>35.38</v>
      </c>
      <c r="G472" t="n">
        <v>58.97</v>
      </c>
      <c r="H472" t="n">
        <v>1</v>
      </c>
      <c r="I472" t="n">
        <v>36</v>
      </c>
      <c r="J472" t="n">
        <v>123.85</v>
      </c>
      <c r="K472" t="n">
        <v>43.4</v>
      </c>
      <c r="L472" t="n">
        <v>7</v>
      </c>
      <c r="M472" t="n">
        <v>34</v>
      </c>
      <c r="N472" t="n">
        <v>18.45</v>
      </c>
      <c r="O472" t="n">
        <v>15508.69</v>
      </c>
      <c r="P472" t="n">
        <v>337.9</v>
      </c>
      <c r="Q472" t="n">
        <v>444.55</v>
      </c>
      <c r="R472" t="n">
        <v>93.2</v>
      </c>
      <c r="S472" t="n">
        <v>48.21</v>
      </c>
      <c r="T472" t="n">
        <v>16425.51</v>
      </c>
      <c r="U472" t="n">
        <v>0.52</v>
      </c>
      <c r="V472" t="n">
        <v>0.77</v>
      </c>
      <c r="W472" t="n">
        <v>0.22</v>
      </c>
      <c r="X472" t="n">
        <v>1</v>
      </c>
      <c r="Y472" t="n">
        <v>0.5</v>
      </c>
      <c r="Z472" t="n">
        <v>10</v>
      </c>
    </row>
    <row r="473">
      <c r="A473" t="n">
        <v>7</v>
      </c>
      <c r="B473" t="n">
        <v>55</v>
      </c>
      <c r="C473" t="inlineStr">
        <is>
          <t xml:space="preserve">CONCLUIDO	</t>
        </is>
      </c>
      <c r="D473" t="n">
        <v>2.6264</v>
      </c>
      <c r="E473" t="n">
        <v>38.08</v>
      </c>
      <c r="F473" t="n">
        <v>35.25</v>
      </c>
      <c r="G473" t="n">
        <v>68.23</v>
      </c>
      <c r="H473" t="n">
        <v>1.13</v>
      </c>
      <c r="I473" t="n">
        <v>31</v>
      </c>
      <c r="J473" t="n">
        <v>125.16</v>
      </c>
      <c r="K473" t="n">
        <v>43.4</v>
      </c>
      <c r="L473" t="n">
        <v>8</v>
      </c>
      <c r="M473" t="n">
        <v>29</v>
      </c>
      <c r="N473" t="n">
        <v>18.76</v>
      </c>
      <c r="O473" t="n">
        <v>15670.68</v>
      </c>
      <c r="P473" t="n">
        <v>334.71</v>
      </c>
      <c r="Q473" t="n">
        <v>444.55</v>
      </c>
      <c r="R473" t="n">
        <v>88.68000000000001</v>
      </c>
      <c r="S473" t="n">
        <v>48.21</v>
      </c>
      <c r="T473" t="n">
        <v>14190.13</v>
      </c>
      <c r="U473" t="n">
        <v>0.54</v>
      </c>
      <c r="V473" t="n">
        <v>0.77</v>
      </c>
      <c r="W473" t="n">
        <v>0.22</v>
      </c>
      <c r="X473" t="n">
        <v>0.86</v>
      </c>
      <c r="Y473" t="n">
        <v>0.5</v>
      </c>
      <c r="Z473" t="n">
        <v>10</v>
      </c>
    </row>
    <row r="474">
      <c r="A474" t="n">
        <v>8</v>
      </c>
      <c r="B474" t="n">
        <v>55</v>
      </c>
      <c r="C474" t="inlineStr">
        <is>
          <t xml:space="preserve">CONCLUIDO	</t>
        </is>
      </c>
      <c r="D474" t="n">
        <v>2.6382</v>
      </c>
      <c r="E474" t="n">
        <v>37.91</v>
      </c>
      <c r="F474" t="n">
        <v>35.15</v>
      </c>
      <c r="G474" t="n">
        <v>75.33</v>
      </c>
      <c r="H474" t="n">
        <v>1.26</v>
      </c>
      <c r="I474" t="n">
        <v>28</v>
      </c>
      <c r="J474" t="n">
        <v>126.48</v>
      </c>
      <c r="K474" t="n">
        <v>43.4</v>
      </c>
      <c r="L474" t="n">
        <v>9</v>
      </c>
      <c r="M474" t="n">
        <v>26</v>
      </c>
      <c r="N474" t="n">
        <v>19.08</v>
      </c>
      <c r="O474" t="n">
        <v>15833.12</v>
      </c>
      <c r="P474" t="n">
        <v>331.57</v>
      </c>
      <c r="Q474" t="n">
        <v>444.55</v>
      </c>
      <c r="R474" t="n">
        <v>85.43000000000001</v>
      </c>
      <c r="S474" t="n">
        <v>48.21</v>
      </c>
      <c r="T474" t="n">
        <v>12577.74</v>
      </c>
      <c r="U474" t="n">
        <v>0.5600000000000001</v>
      </c>
      <c r="V474" t="n">
        <v>0.78</v>
      </c>
      <c r="W474" t="n">
        <v>0.21</v>
      </c>
      <c r="X474" t="n">
        <v>0.77</v>
      </c>
      <c r="Y474" t="n">
        <v>0.5</v>
      </c>
      <c r="Z474" t="n">
        <v>10</v>
      </c>
    </row>
    <row r="475">
      <c r="A475" t="n">
        <v>9</v>
      </c>
      <c r="B475" t="n">
        <v>55</v>
      </c>
      <c r="C475" t="inlineStr">
        <is>
          <t xml:space="preserve">CONCLUIDO	</t>
        </is>
      </c>
      <c r="D475" t="n">
        <v>2.6476</v>
      </c>
      <c r="E475" t="n">
        <v>37.77</v>
      </c>
      <c r="F475" t="n">
        <v>35.09</v>
      </c>
      <c r="G475" t="n">
        <v>84.20999999999999</v>
      </c>
      <c r="H475" t="n">
        <v>1.38</v>
      </c>
      <c r="I475" t="n">
        <v>25</v>
      </c>
      <c r="J475" t="n">
        <v>127.8</v>
      </c>
      <c r="K475" t="n">
        <v>43.4</v>
      </c>
      <c r="L475" t="n">
        <v>10</v>
      </c>
      <c r="M475" t="n">
        <v>23</v>
      </c>
      <c r="N475" t="n">
        <v>19.4</v>
      </c>
      <c r="O475" t="n">
        <v>15996.02</v>
      </c>
      <c r="P475" t="n">
        <v>328.7</v>
      </c>
      <c r="Q475" t="n">
        <v>444.56</v>
      </c>
      <c r="R475" t="n">
        <v>83.5</v>
      </c>
      <c r="S475" t="n">
        <v>48.21</v>
      </c>
      <c r="T475" t="n">
        <v>11630.1</v>
      </c>
      <c r="U475" t="n">
        <v>0.58</v>
      </c>
      <c r="V475" t="n">
        <v>0.78</v>
      </c>
      <c r="W475" t="n">
        <v>0.2</v>
      </c>
      <c r="X475" t="n">
        <v>0.7</v>
      </c>
      <c r="Y475" t="n">
        <v>0.5</v>
      </c>
      <c r="Z475" t="n">
        <v>10</v>
      </c>
    </row>
    <row r="476">
      <c r="A476" t="n">
        <v>10</v>
      </c>
      <c r="B476" t="n">
        <v>55</v>
      </c>
      <c r="C476" t="inlineStr">
        <is>
          <t xml:space="preserve">CONCLUIDO	</t>
        </is>
      </c>
      <c r="D476" t="n">
        <v>2.6556</v>
      </c>
      <c r="E476" t="n">
        <v>37.66</v>
      </c>
      <c r="F476" t="n">
        <v>35.02</v>
      </c>
      <c r="G476" t="n">
        <v>91.36</v>
      </c>
      <c r="H476" t="n">
        <v>1.5</v>
      </c>
      <c r="I476" t="n">
        <v>23</v>
      </c>
      <c r="J476" t="n">
        <v>129.13</v>
      </c>
      <c r="K476" t="n">
        <v>43.4</v>
      </c>
      <c r="L476" t="n">
        <v>11</v>
      </c>
      <c r="M476" t="n">
        <v>21</v>
      </c>
      <c r="N476" t="n">
        <v>19.73</v>
      </c>
      <c r="O476" t="n">
        <v>16159.39</v>
      </c>
      <c r="P476" t="n">
        <v>325.24</v>
      </c>
      <c r="Q476" t="n">
        <v>444.55</v>
      </c>
      <c r="R476" t="n">
        <v>81.41</v>
      </c>
      <c r="S476" t="n">
        <v>48.21</v>
      </c>
      <c r="T476" t="n">
        <v>10597.09</v>
      </c>
      <c r="U476" t="n">
        <v>0.59</v>
      </c>
      <c r="V476" t="n">
        <v>0.78</v>
      </c>
      <c r="W476" t="n">
        <v>0.2</v>
      </c>
      <c r="X476" t="n">
        <v>0.63</v>
      </c>
      <c r="Y476" t="n">
        <v>0.5</v>
      </c>
      <c r="Z476" t="n">
        <v>10</v>
      </c>
    </row>
    <row r="477">
      <c r="A477" t="n">
        <v>11</v>
      </c>
      <c r="B477" t="n">
        <v>55</v>
      </c>
      <c r="C477" t="inlineStr">
        <is>
          <t xml:space="preserve">CONCLUIDO	</t>
        </is>
      </c>
      <c r="D477" t="n">
        <v>2.663</v>
      </c>
      <c r="E477" t="n">
        <v>37.55</v>
      </c>
      <c r="F477" t="n">
        <v>34.97</v>
      </c>
      <c r="G477" t="n">
        <v>99.90000000000001</v>
      </c>
      <c r="H477" t="n">
        <v>1.63</v>
      </c>
      <c r="I477" t="n">
        <v>21</v>
      </c>
      <c r="J477" t="n">
        <v>130.45</v>
      </c>
      <c r="K477" t="n">
        <v>43.4</v>
      </c>
      <c r="L477" t="n">
        <v>12</v>
      </c>
      <c r="M477" t="n">
        <v>19</v>
      </c>
      <c r="N477" t="n">
        <v>20.05</v>
      </c>
      <c r="O477" t="n">
        <v>16323.22</v>
      </c>
      <c r="P477" t="n">
        <v>323.03</v>
      </c>
      <c r="Q477" t="n">
        <v>444.55</v>
      </c>
      <c r="R477" t="n">
        <v>79.48</v>
      </c>
      <c r="S477" t="n">
        <v>48.21</v>
      </c>
      <c r="T477" t="n">
        <v>9640.48</v>
      </c>
      <c r="U477" t="n">
        <v>0.61</v>
      </c>
      <c r="V477" t="n">
        <v>0.78</v>
      </c>
      <c r="W477" t="n">
        <v>0.2</v>
      </c>
      <c r="X477" t="n">
        <v>0.58</v>
      </c>
      <c r="Y477" t="n">
        <v>0.5</v>
      </c>
      <c r="Z477" t="n">
        <v>10</v>
      </c>
    </row>
    <row r="478">
      <c r="A478" t="n">
        <v>12</v>
      </c>
      <c r="B478" t="n">
        <v>55</v>
      </c>
      <c r="C478" t="inlineStr">
        <is>
          <t xml:space="preserve">CONCLUIDO	</t>
        </is>
      </c>
      <c r="D478" t="n">
        <v>2.6712</v>
      </c>
      <c r="E478" t="n">
        <v>37.44</v>
      </c>
      <c r="F478" t="n">
        <v>34.9</v>
      </c>
      <c r="G478" t="n">
        <v>110.2</v>
      </c>
      <c r="H478" t="n">
        <v>1.74</v>
      </c>
      <c r="I478" t="n">
        <v>19</v>
      </c>
      <c r="J478" t="n">
        <v>131.79</v>
      </c>
      <c r="K478" t="n">
        <v>43.4</v>
      </c>
      <c r="L478" t="n">
        <v>13</v>
      </c>
      <c r="M478" t="n">
        <v>17</v>
      </c>
      <c r="N478" t="n">
        <v>20.39</v>
      </c>
      <c r="O478" t="n">
        <v>16487.53</v>
      </c>
      <c r="P478" t="n">
        <v>320.66</v>
      </c>
      <c r="Q478" t="n">
        <v>444.55</v>
      </c>
      <c r="R478" t="n">
        <v>77.28</v>
      </c>
      <c r="S478" t="n">
        <v>48.21</v>
      </c>
      <c r="T478" t="n">
        <v>8551.73</v>
      </c>
      <c r="U478" t="n">
        <v>0.62</v>
      </c>
      <c r="V478" t="n">
        <v>0.78</v>
      </c>
      <c r="W478" t="n">
        <v>0.2</v>
      </c>
      <c r="X478" t="n">
        <v>0.51</v>
      </c>
      <c r="Y478" t="n">
        <v>0.5</v>
      </c>
      <c r="Z478" t="n">
        <v>10</v>
      </c>
    </row>
    <row r="479">
      <c r="A479" t="n">
        <v>13</v>
      </c>
      <c r="B479" t="n">
        <v>55</v>
      </c>
      <c r="C479" t="inlineStr">
        <is>
          <t xml:space="preserve">CONCLUIDO	</t>
        </is>
      </c>
      <c r="D479" t="n">
        <v>2.6738</v>
      </c>
      <c r="E479" t="n">
        <v>37.4</v>
      </c>
      <c r="F479" t="n">
        <v>34.89</v>
      </c>
      <c r="G479" t="n">
        <v>116.29</v>
      </c>
      <c r="H479" t="n">
        <v>1.86</v>
      </c>
      <c r="I479" t="n">
        <v>18</v>
      </c>
      <c r="J479" t="n">
        <v>133.12</v>
      </c>
      <c r="K479" t="n">
        <v>43.4</v>
      </c>
      <c r="L479" t="n">
        <v>14</v>
      </c>
      <c r="M479" t="n">
        <v>16</v>
      </c>
      <c r="N479" t="n">
        <v>20.72</v>
      </c>
      <c r="O479" t="n">
        <v>16652.31</v>
      </c>
      <c r="P479" t="n">
        <v>317.07</v>
      </c>
      <c r="Q479" t="n">
        <v>444.55</v>
      </c>
      <c r="R479" t="n">
        <v>77.02</v>
      </c>
      <c r="S479" t="n">
        <v>48.21</v>
      </c>
      <c r="T479" t="n">
        <v>8422.690000000001</v>
      </c>
      <c r="U479" t="n">
        <v>0.63</v>
      </c>
      <c r="V479" t="n">
        <v>0.78</v>
      </c>
      <c r="W479" t="n">
        <v>0.19</v>
      </c>
      <c r="X479" t="n">
        <v>0.5</v>
      </c>
      <c r="Y479" t="n">
        <v>0.5</v>
      </c>
      <c r="Z479" t="n">
        <v>10</v>
      </c>
    </row>
    <row r="480">
      <c r="A480" t="n">
        <v>14</v>
      </c>
      <c r="B480" t="n">
        <v>55</v>
      </c>
      <c r="C480" t="inlineStr">
        <is>
          <t xml:space="preserve">CONCLUIDO	</t>
        </is>
      </c>
      <c r="D480" t="n">
        <v>2.6819</v>
      </c>
      <c r="E480" t="n">
        <v>37.29</v>
      </c>
      <c r="F480" t="n">
        <v>34.82</v>
      </c>
      <c r="G480" t="n">
        <v>130.58</v>
      </c>
      <c r="H480" t="n">
        <v>1.97</v>
      </c>
      <c r="I480" t="n">
        <v>16</v>
      </c>
      <c r="J480" t="n">
        <v>134.46</v>
      </c>
      <c r="K480" t="n">
        <v>43.4</v>
      </c>
      <c r="L480" t="n">
        <v>15</v>
      </c>
      <c r="M480" t="n">
        <v>14</v>
      </c>
      <c r="N480" t="n">
        <v>21.06</v>
      </c>
      <c r="O480" t="n">
        <v>16817.7</v>
      </c>
      <c r="P480" t="n">
        <v>314.45</v>
      </c>
      <c r="Q480" t="n">
        <v>444.55</v>
      </c>
      <c r="R480" t="n">
        <v>74.88</v>
      </c>
      <c r="S480" t="n">
        <v>48.21</v>
      </c>
      <c r="T480" t="n">
        <v>7367.46</v>
      </c>
      <c r="U480" t="n">
        <v>0.64</v>
      </c>
      <c r="V480" t="n">
        <v>0.78</v>
      </c>
      <c r="W480" t="n">
        <v>0.19</v>
      </c>
      <c r="X480" t="n">
        <v>0.43</v>
      </c>
      <c r="Y480" t="n">
        <v>0.5</v>
      </c>
      <c r="Z480" t="n">
        <v>10</v>
      </c>
    </row>
    <row r="481">
      <c r="A481" t="n">
        <v>15</v>
      </c>
      <c r="B481" t="n">
        <v>55</v>
      </c>
      <c r="C481" t="inlineStr">
        <is>
          <t xml:space="preserve">CONCLUIDO	</t>
        </is>
      </c>
      <c r="D481" t="n">
        <v>2.6869</v>
      </c>
      <c r="E481" t="n">
        <v>37.22</v>
      </c>
      <c r="F481" t="n">
        <v>34.78</v>
      </c>
      <c r="G481" t="n">
        <v>139.1</v>
      </c>
      <c r="H481" t="n">
        <v>2.08</v>
      </c>
      <c r="I481" t="n">
        <v>15</v>
      </c>
      <c r="J481" t="n">
        <v>135.81</v>
      </c>
      <c r="K481" t="n">
        <v>43.4</v>
      </c>
      <c r="L481" t="n">
        <v>16</v>
      </c>
      <c r="M481" t="n">
        <v>13</v>
      </c>
      <c r="N481" t="n">
        <v>21.41</v>
      </c>
      <c r="O481" t="n">
        <v>16983.46</v>
      </c>
      <c r="P481" t="n">
        <v>312.18</v>
      </c>
      <c r="Q481" t="n">
        <v>444.55</v>
      </c>
      <c r="R481" t="n">
        <v>73.22</v>
      </c>
      <c r="S481" t="n">
        <v>48.21</v>
      </c>
      <c r="T481" t="n">
        <v>6538.04</v>
      </c>
      <c r="U481" t="n">
        <v>0.66</v>
      </c>
      <c r="V481" t="n">
        <v>0.78</v>
      </c>
      <c r="W481" t="n">
        <v>0.19</v>
      </c>
      <c r="X481" t="n">
        <v>0.39</v>
      </c>
      <c r="Y481" t="n">
        <v>0.5</v>
      </c>
      <c r="Z481" t="n">
        <v>10</v>
      </c>
    </row>
    <row r="482">
      <c r="A482" t="n">
        <v>16</v>
      </c>
      <c r="B482" t="n">
        <v>55</v>
      </c>
      <c r="C482" t="inlineStr">
        <is>
          <t xml:space="preserve">CONCLUIDO	</t>
        </is>
      </c>
      <c r="D482" t="n">
        <v>2.6904</v>
      </c>
      <c r="E482" t="n">
        <v>37.17</v>
      </c>
      <c r="F482" t="n">
        <v>34.75</v>
      </c>
      <c r="G482" t="n">
        <v>148.93</v>
      </c>
      <c r="H482" t="n">
        <v>2.19</v>
      </c>
      <c r="I482" t="n">
        <v>14</v>
      </c>
      <c r="J482" t="n">
        <v>137.15</v>
      </c>
      <c r="K482" t="n">
        <v>43.4</v>
      </c>
      <c r="L482" t="n">
        <v>17</v>
      </c>
      <c r="M482" t="n">
        <v>12</v>
      </c>
      <c r="N482" t="n">
        <v>21.75</v>
      </c>
      <c r="O482" t="n">
        <v>17149.71</v>
      </c>
      <c r="P482" t="n">
        <v>308.87</v>
      </c>
      <c r="Q482" t="n">
        <v>444.55</v>
      </c>
      <c r="R482" t="n">
        <v>72.42</v>
      </c>
      <c r="S482" t="n">
        <v>48.21</v>
      </c>
      <c r="T482" t="n">
        <v>6144.48</v>
      </c>
      <c r="U482" t="n">
        <v>0.67</v>
      </c>
      <c r="V482" t="n">
        <v>0.78</v>
      </c>
      <c r="W482" t="n">
        <v>0.19</v>
      </c>
      <c r="X482" t="n">
        <v>0.36</v>
      </c>
      <c r="Y482" t="n">
        <v>0.5</v>
      </c>
      <c r="Z482" t="n">
        <v>10</v>
      </c>
    </row>
    <row r="483">
      <c r="A483" t="n">
        <v>17</v>
      </c>
      <c r="B483" t="n">
        <v>55</v>
      </c>
      <c r="C483" t="inlineStr">
        <is>
          <t xml:space="preserve">CONCLUIDO	</t>
        </is>
      </c>
      <c r="D483" t="n">
        <v>2.6889</v>
      </c>
      <c r="E483" t="n">
        <v>37.19</v>
      </c>
      <c r="F483" t="n">
        <v>34.77</v>
      </c>
      <c r="G483" t="n">
        <v>149.02</v>
      </c>
      <c r="H483" t="n">
        <v>2.3</v>
      </c>
      <c r="I483" t="n">
        <v>14</v>
      </c>
      <c r="J483" t="n">
        <v>138.51</v>
      </c>
      <c r="K483" t="n">
        <v>43.4</v>
      </c>
      <c r="L483" t="n">
        <v>18</v>
      </c>
      <c r="M483" t="n">
        <v>12</v>
      </c>
      <c r="N483" t="n">
        <v>22.11</v>
      </c>
      <c r="O483" t="n">
        <v>17316.45</v>
      </c>
      <c r="P483" t="n">
        <v>306.64</v>
      </c>
      <c r="Q483" t="n">
        <v>444.55</v>
      </c>
      <c r="R483" t="n">
        <v>73.22</v>
      </c>
      <c r="S483" t="n">
        <v>48.21</v>
      </c>
      <c r="T483" t="n">
        <v>6542.84</v>
      </c>
      <c r="U483" t="n">
        <v>0.66</v>
      </c>
      <c r="V483" t="n">
        <v>0.78</v>
      </c>
      <c r="W483" t="n">
        <v>0.19</v>
      </c>
      <c r="X483" t="n">
        <v>0.38</v>
      </c>
      <c r="Y483" t="n">
        <v>0.5</v>
      </c>
      <c r="Z483" t="n">
        <v>10</v>
      </c>
    </row>
    <row r="484">
      <c r="A484" t="n">
        <v>18</v>
      </c>
      <c r="B484" t="n">
        <v>55</v>
      </c>
      <c r="C484" t="inlineStr">
        <is>
          <t xml:space="preserve">CONCLUIDO	</t>
        </is>
      </c>
      <c r="D484" t="n">
        <v>2.6937</v>
      </c>
      <c r="E484" t="n">
        <v>37.12</v>
      </c>
      <c r="F484" t="n">
        <v>34.73</v>
      </c>
      <c r="G484" t="n">
        <v>160.28</v>
      </c>
      <c r="H484" t="n">
        <v>2.4</v>
      </c>
      <c r="I484" t="n">
        <v>13</v>
      </c>
      <c r="J484" t="n">
        <v>139.86</v>
      </c>
      <c r="K484" t="n">
        <v>43.4</v>
      </c>
      <c r="L484" t="n">
        <v>19</v>
      </c>
      <c r="M484" t="n">
        <v>11</v>
      </c>
      <c r="N484" t="n">
        <v>22.46</v>
      </c>
      <c r="O484" t="n">
        <v>17483.7</v>
      </c>
      <c r="P484" t="n">
        <v>304.86</v>
      </c>
      <c r="Q484" t="n">
        <v>444.55</v>
      </c>
      <c r="R484" t="n">
        <v>71.79000000000001</v>
      </c>
      <c r="S484" t="n">
        <v>48.21</v>
      </c>
      <c r="T484" t="n">
        <v>5833.13</v>
      </c>
      <c r="U484" t="n">
        <v>0.67</v>
      </c>
      <c r="V484" t="n">
        <v>0.78</v>
      </c>
      <c r="W484" t="n">
        <v>0.18</v>
      </c>
      <c r="X484" t="n">
        <v>0.34</v>
      </c>
      <c r="Y484" t="n">
        <v>0.5</v>
      </c>
      <c r="Z484" t="n">
        <v>10</v>
      </c>
    </row>
    <row r="485">
      <c r="A485" t="n">
        <v>19</v>
      </c>
      <c r="B485" t="n">
        <v>55</v>
      </c>
      <c r="C485" t="inlineStr">
        <is>
          <t xml:space="preserve">CONCLUIDO	</t>
        </is>
      </c>
      <c r="D485" t="n">
        <v>2.6976</v>
      </c>
      <c r="E485" t="n">
        <v>37.07</v>
      </c>
      <c r="F485" t="n">
        <v>34.7</v>
      </c>
      <c r="G485" t="n">
        <v>173.49</v>
      </c>
      <c r="H485" t="n">
        <v>2.5</v>
      </c>
      <c r="I485" t="n">
        <v>12</v>
      </c>
      <c r="J485" t="n">
        <v>141.22</v>
      </c>
      <c r="K485" t="n">
        <v>43.4</v>
      </c>
      <c r="L485" t="n">
        <v>20</v>
      </c>
      <c r="M485" t="n">
        <v>10</v>
      </c>
      <c r="N485" t="n">
        <v>22.82</v>
      </c>
      <c r="O485" t="n">
        <v>17651.44</v>
      </c>
      <c r="P485" t="n">
        <v>301.76</v>
      </c>
      <c r="Q485" t="n">
        <v>444.55</v>
      </c>
      <c r="R485" t="n">
        <v>70.72</v>
      </c>
      <c r="S485" t="n">
        <v>48.21</v>
      </c>
      <c r="T485" t="n">
        <v>5304.42</v>
      </c>
      <c r="U485" t="n">
        <v>0.68</v>
      </c>
      <c r="V485" t="n">
        <v>0.79</v>
      </c>
      <c r="W485" t="n">
        <v>0.18</v>
      </c>
      <c r="X485" t="n">
        <v>0.31</v>
      </c>
      <c r="Y485" t="n">
        <v>0.5</v>
      </c>
      <c r="Z485" t="n">
        <v>10</v>
      </c>
    </row>
    <row r="486">
      <c r="A486" t="n">
        <v>20</v>
      </c>
      <c r="B486" t="n">
        <v>55</v>
      </c>
      <c r="C486" t="inlineStr">
        <is>
          <t xml:space="preserve">CONCLUIDO	</t>
        </is>
      </c>
      <c r="D486" t="n">
        <v>2.7002</v>
      </c>
      <c r="E486" t="n">
        <v>37.03</v>
      </c>
      <c r="F486" t="n">
        <v>34.66</v>
      </c>
      <c r="G486" t="n">
        <v>173.32</v>
      </c>
      <c r="H486" t="n">
        <v>2.61</v>
      </c>
      <c r="I486" t="n">
        <v>12</v>
      </c>
      <c r="J486" t="n">
        <v>142.59</v>
      </c>
      <c r="K486" t="n">
        <v>43.4</v>
      </c>
      <c r="L486" t="n">
        <v>21</v>
      </c>
      <c r="M486" t="n">
        <v>10</v>
      </c>
      <c r="N486" t="n">
        <v>23.19</v>
      </c>
      <c r="O486" t="n">
        <v>17819.69</v>
      </c>
      <c r="P486" t="n">
        <v>299.83</v>
      </c>
      <c r="Q486" t="n">
        <v>444.55</v>
      </c>
      <c r="R486" t="n">
        <v>69.54000000000001</v>
      </c>
      <c r="S486" t="n">
        <v>48.21</v>
      </c>
      <c r="T486" t="n">
        <v>4713.48</v>
      </c>
      <c r="U486" t="n">
        <v>0.6899999999999999</v>
      </c>
      <c r="V486" t="n">
        <v>0.79</v>
      </c>
      <c r="W486" t="n">
        <v>0.18</v>
      </c>
      <c r="X486" t="n">
        <v>0.28</v>
      </c>
      <c r="Y486" t="n">
        <v>0.5</v>
      </c>
      <c r="Z486" t="n">
        <v>10</v>
      </c>
    </row>
    <row r="487">
      <c r="A487" t="n">
        <v>21</v>
      </c>
      <c r="B487" t="n">
        <v>55</v>
      </c>
      <c r="C487" t="inlineStr">
        <is>
          <t xml:space="preserve">CONCLUIDO	</t>
        </is>
      </c>
      <c r="D487" t="n">
        <v>2.7011</v>
      </c>
      <c r="E487" t="n">
        <v>37.02</v>
      </c>
      <c r="F487" t="n">
        <v>34.68</v>
      </c>
      <c r="G487" t="n">
        <v>189.14</v>
      </c>
      <c r="H487" t="n">
        <v>2.7</v>
      </c>
      <c r="I487" t="n">
        <v>11</v>
      </c>
      <c r="J487" t="n">
        <v>143.96</v>
      </c>
      <c r="K487" t="n">
        <v>43.4</v>
      </c>
      <c r="L487" t="n">
        <v>22</v>
      </c>
      <c r="M487" t="n">
        <v>9</v>
      </c>
      <c r="N487" t="n">
        <v>23.56</v>
      </c>
      <c r="O487" t="n">
        <v>17988.46</v>
      </c>
      <c r="P487" t="n">
        <v>296.93</v>
      </c>
      <c r="Q487" t="n">
        <v>444.56</v>
      </c>
      <c r="R487" t="n">
        <v>70.06</v>
      </c>
      <c r="S487" t="n">
        <v>48.21</v>
      </c>
      <c r="T487" t="n">
        <v>4979.89</v>
      </c>
      <c r="U487" t="n">
        <v>0.6899999999999999</v>
      </c>
      <c r="V487" t="n">
        <v>0.79</v>
      </c>
      <c r="W487" t="n">
        <v>0.18</v>
      </c>
      <c r="X487" t="n">
        <v>0.29</v>
      </c>
      <c r="Y487" t="n">
        <v>0.5</v>
      </c>
      <c r="Z487" t="n">
        <v>10</v>
      </c>
    </row>
    <row r="488">
      <c r="A488" t="n">
        <v>22</v>
      </c>
      <c r="B488" t="n">
        <v>55</v>
      </c>
      <c r="C488" t="inlineStr">
        <is>
          <t xml:space="preserve">CONCLUIDO	</t>
        </is>
      </c>
      <c r="D488" t="n">
        <v>2.7</v>
      </c>
      <c r="E488" t="n">
        <v>37.04</v>
      </c>
      <c r="F488" t="n">
        <v>34.69</v>
      </c>
      <c r="G488" t="n">
        <v>189.22</v>
      </c>
      <c r="H488" t="n">
        <v>2.8</v>
      </c>
      <c r="I488" t="n">
        <v>11</v>
      </c>
      <c r="J488" t="n">
        <v>145.33</v>
      </c>
      <c r="K488" t="n">
        <v>43.4</v>
      </c>
      <c r="L488" t="n">
        <v>23</v>
      </c>
      <c r="M488" t="n">
        <v>8</v>
      </c>
      <c r="N488" t="n">
        <v>23.93</v>
      </c>
      <c r="O488" t="n">
        <v>18157.74</v>
      </c>
      <c r="P488" t="n">
        <v>293.53</v>
      </c>
      <c r="Q488" t="n">
        <v>444.55</v>
      </c>
      <c r="R488" t="n">
        <v>70.54000000000001</v>
      </c>
      <c r="S488" t="n">
        <v>48.21</v>
      </c>
      <c r="T488" t="n">
        <v>5219.36</v>
      </c>
      <c r="U488" t="n">
        <v>0.68</v>
      </c>
      <c r="V488" t="n">
        <v>0.79</v>
      </c>
      <c r="W488" t="n">
        <v>0.18</v>
      </c>
      <c r="X488" t="n">
        <v>0.3</v>
      </c>
      <c r="Y488" t="n">
        <v>0.5</v>
      </c>
      <c r="Z488" t="n">
        <v>10</v>
      </c>
    </row>
    <row r="489">
      <c r="A489" t="n">
        <v>23</v>
      </c>
      <c r="B489" t="n">
        <v>55</v>
      </c>
      <c r="C489" t="inlineStr">
        <is>
          <t xml:space="preserve">CONCLUIDO	</t>
        </is>
      </c>
      <c r="D489" t="n">
        <v>2.7057</v>
      </c>
      <c r="E489" t="n">
        <v>36.96</v>
      </c>
      <c r="F489" t="n">
        <v>34.64</v>
      </c>
      <c r="G489" t="n">
        <v>207.81</v>
      </c>
      <c r="H489" t="n">
        <v>2.89</v>
      </c>
      <c r="I489" t="n">
        <v>10</v>
      </c>
      <c r="J489" t="n">
        <v>146.7</v>
      </c>
      <c r="K489" t="n">
        <v>43.4</v>
      </c>
      <c r="L489" t="n">
        <v>24</v>
      </c>
      <c r="M489" t="n">
        <v>8</v>
      </c>
      <c r="N489" t="n">
        <v>24.3</v>
      </c>
      <c r="O489" t="n">
        <v>18327.54</v>
      </c>
      <c r="P489" t="n">
        <v>293.6</v>
      </c>
      <c r="Q489" t="n">
        <v>444.55</v>
      </c>
      <c r="R489" t="n">
        <v>68.73999999999999</v>
      </c>
      <c r="S489" t="n">
        <v>48.21</v>
      </c>
      <c r="T489" t="n">
        <v>4325.12</v>
      </c>
      <c r="U489" t="n">
        <v>0.7</v>
      </c>
      <c r="V489" t="n">
        <v>0.79</v>
      </c>
      <c r="W489" t="n">
        <v>0.18</v>
      </c>
      <c r="X489" t="n">
        <v>0.25</v>
      </c>
      <c r="Y489" t="n">
        <v>0.5</v>
      </c>
      <c r="Z489" t="n">
        <v>10</v>
      </c>
    </row>
    <row r="490">
      <c r="A490" t="n">
        <v>24</v>
      </c>
      <c r="B490" t="n">
        <v>55</v>
      </c>
      <c r="C490" t="inlineStr">
        <is>
          <t xml:space="preserve">CONCLUIDO	</t>
        </is>
      </c>
      <c r="D490" t="n">
        <v>2.7077</v>
      </c>
      <c r="E490" t="n">
        <v>36.93</v>
      </c>
      <c r="F490" t="n">
        <v>34.61</v>
      </c>
      <c r="G490" t="n">
        <v>207.66</v>
      </c>
      <c r="H490" t="n">
        <v>2.99</v>
      </c>
      <c r="I490" t="n">
        <v>10</v>
      </c>
      <c r="J490" t="n">
        <v>148.09</v>
      </c>
      <c r="K490" t="n">
        <v>43.4</v>
      </c>
      <c r="L490" t="n">
        <v>25</v>
      </c>
      <c r="M490" t="n">
        <v>5</v>
      </c>
      <c r="N490" t="n">
        <v>24.69</v>
      </c>
      <c r="O490" t="n">
        <v>18497.87</v>
      </c>
      <c r="P490" t="n">
        <v>290.6</v>
      </c>
      <c r="Q490" t="n">
        <v>444.55</v>
      </c>
      <c r="R490" t="n">
        <v>67.77</v>
      </c>
      <c r="S490" t="n">
        <v>48.21</v>
      </c>
      <c r="T490" t="n">
        <v>3841.63</v>
      </c>
      <c r="U490" t="n">
        <v>0.71</v>
      </c>
      <c r="V490" t="n">
        <v>0.79</v>
      </c>
      <c r="W490" t="n">
        <v>0.18</v>
      </c>
      <c r="X490" t="n">
        <v>0.22</v>
      </c>
      <c r="Y490" t="n">
        <v>0.5</v>
      </c>
      <c r="Z490" t="n">
        <v>10</v>
      </c>
    </row>
    <row r="491">
      <c r="A491" t="n">
        <v>25</v>
      </c>
      <c r="B491" t="n">
        <v>55</v>
      </c>
      <c r="C491" t="inlineStr">
        <is>
          <t xml:space="preserve">CONCLUIDO	</t>
        </is>
      </c>
      <c r="D491" t="n">
        <v>2.7069</v>
      </c>
      <c r="E491" t="n">
        <v>36.94</v>
      </c>
      <c r="F491" t="n">
        <v>34.62</v>
      </c>
      <c r="G491" t="n">
        <v>207.72</v>
      </c>
      <c r="H491" t="n">
        <v>3.08</v>
      </c>
      <c r="I491" t="n">
        <v>10</v>
      </c>
      <c r="J491" t="n">
        <v>149.47</v>
      </c>
      <c r="K491" t="n">
        <v>43.4</v>
      </c>
      <c r="L491" t="n">
        <v>26</v>
      </c>
      <c r="M491" t="n">
        <v>1</v>
      </c>
      <c r="N491" t="n">
        <v>25.07</v>
      </c>
      <c r="O491" t="n">
        <v>18668.73</v>
      </c>
      <c r="P491" t="n">
        <v>289.36</v>
      </c>
      <c r="Q491" t="n">
        <v>444.55</v>
      </c>
      <c r="R491" t="n">
        <v>67.87</v>
      </c>
      <c r="S491" t="n">
        <v>48.21</v>
      </c>
      <c r="T491" t="n">
        <v>3888.49</v>
      </c>
      <c r="U491" t="n">
        <v>0.71</v>
      </c>
      <c r="V491" t="n">
        <v>0.79</v>
      </c>
      <c r="W491" t="n">
        <v>0.19</v>
      </c>
      <c r="X491" t="n">
        <v>0.23</v>
      </c>
      <c r="Y491" t="n">
        <v>0.5</v>
      </c>
      <c r="Z491" t="n">
        <v>10</v>
      </c>
    </row>
    <row r="492">
      <c r="A492" t="n">
        <v>26</v>
      </c>
      <c r="B492" t="n">
        <v>55</v>
      </c>
      <c r="C492" t="inlineStr">
        <is>
          <t xml:space="preserve">CONCLUIDO	</t>
        </is>
      </c>
      <c r="D492" t="n">
        <v>2.7054</v>
      </c>
      <c r="E492" t="n">
        <v>36.96</v>
      </c>
      <c r="F492" t="n">
        <v>34.64</v>
      </c>
      <c r="G492" t="n">
        <v>207.84</v>
      </c>
      <c r="H492" t="n">
        <v>3.17</v>
      </c>
      <c r="I492" t="n">
        <v>10</v>
      </c>
      <c r="J492" t="n">
        <v>150.86</v>
      </c>
      <c r="K492" t="n">
        <v>43.4</v>
      </c>
      <c r="L492" t="n">
        <v>27</v>
      </c>
      <c r="M492" t="n">
        <v>0</v>
      </c>
      <c r="N492" t="n">
        <v>25.46</v>
      </c>
      <c r="O492" t="n">
        <v>18840.13</v>
      </c>
      <c r="P492" t="n">
        <v>290.66</v>
      </c>
      <c r="Q492" t="n">
        <v>444.55</v>
      </c>
      <c r="R492" t="n">
        <v>68.52</v>
      </c>
      <c r="S492" t="n">
        <v>48.21</v>
      </c>
      <c r="T492" t="n">
        <v>4215.05</v>
      </c>
      <c r="U492" t="n">
        <v>0.7</v>
      </c>
      <c r="V492" t="n">
        <v>0.79</v>
      </c>
      <c r="W492" t="n">
        <v>0.19</v>
      </c>
      <c r="X492" t="n">
        <v>0.25</v>
      </c>
      <c r="Y492" t="n">
        <v>0.5</v>
      </c>
      <c r="Z4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INDEX(resultados!$A$2:$ZZ$492, 1, MATCH($B$1, resultados!$A$1:$ZZ$1, 0))</f>
        <v/>
      </c>
      <c r="B7">
        <f>INDEX(resultados!$A$2:$ZZ$492, 1, MATCH($B$2, resultados!$A$1:$ZZ$1, 0))</f>
        <v/>
      </c>
      <c r="C7">
        <f>INDEX(resultados!$A$2:$ZZ$492, 1, MATCH($B$3, resultados!$A$1:$ZZ$1, 0))</f>
        <v/>
      </c>
    </row>
    <row r="8">
      <c r="A8">
        <f>INDEX(resultados!$A$2:$ZZ$492, 2, MATCH($B$1, resultados!$A$1:$ZZ$1, 0))</f>
        <v/>
      </c>
      <c r="B8">
        <f>INDEX(resultados!$A$2:$ZZ$492, 2, MATCH($B$2, resultados!$A$1:$ZZ$1, 0))</f>
        <v/>
      </c>
      <c r="C8">
        <f>INDEX(resultados!$A$2:$ZZ$492, 2, MATCH($B$3, resultados!$A$1:$ZZ$1, 0))</f>
        <v/>
      </c>
    </row>
    <row r="9">
      <c r="A9">
        <f>INDEX(resultados!$A$2:$ZZ$492, 3, MATCH($B$1, resultados!$A$1:$ZZ$1, 0))</f>
        <v/>
      </c>
      <c r="B9">
        <f>INDEX(resultados!$A$2:$ZZ$492, 3, MATCH($B$2, resultados!$A$1:$ZZ$1, 0))</f>
        <v/>
      </c>
      <c r="C9">
        <f>INDEX(resultados!$A$2:$ZZ$492, 3, MATCH($B$3, resultados!$A$1:$ZZ$1, 0))</f>
        <v/>
      </c>
    </row>
    <row r="10">
      <c r="A10">
        <f>INDEX(resultados!$A$2:$ZZ$492, 4, MATCH($B$1, resultados!$A$1:$ZZ$1, 0))</f>
        <v/>
      </c>
      <c r="B10">
        <f>INDEX(resultados!$A$2:$ZZ$492, 4, MATCH($B$2, resultados!$A$1:$ZZ$1, 0))</f>
        <v/>
      </c>
      <c r="C10">
        <f>INDEX(resultados!$A$2:$ZZ$492, 4, MATCH($B$3, resultados!$A$1:$ZZ$1, 0))</f>
        <v/>
      </c>
    </row>
    <row r="11">
      <c r="A11">
        <f>INDEX(resultados!$A$2:$ZZ$492, 5, MATCH($B$1, resultados!$A$1:$ZZ$1, 0))</f>
        <v/>
      </c>
      <c r="B11">
        <f>INDEX(resultados!$A$2:$ZZ$492, 5, MATCH($B$2, resultados!$A$1:$ZZ$1, 0))</f>
        <v/>
      </c>
      <c r="C11">
        <f>INDEX(resultados!$A$2:$ZZ$492, 5, MATCH($B$3, resultados!$A$1:$ZZ$1, 0))</f>
        <v/>
      </c>
    </row>
    <row r="12">
      <c r="A12">
        <f>INDEX(resultados!$A$2:$ZZ$492, 6, MATCH($B$1, resultados!$A$1:$ZZ$1, 0))</f>
        <v/>
      </c>
      <c r="B12">
        <f>INDEX(resultados!$A$2:$ZZ$492, 6, MATCH($B$2, resultados!$A$1:$ZZ$1, 0))</f>
        <v/>
      </c>
      <c r="C12">
        <f>INDEX(resultados!$A$2:$ZZ$492, 6, MATCH($B$3, resultados!$A$1:$ZZ$1, 0))</f>
        <v/>
      </c>
    </row>
    <row r="13">
      <c r="A13">
        <f>INDEX(resultados!$A$2:$ZZ$492, 7, MATCH($B$1, resultados!$A$1:$ZZ$1, 0))</f>
        <v/>
      </c>
      <c r="B13">
        <f>INDEX(resultados!$A$2:$ZZ$492, 7, MATCH($B$2, resultados!$A$1:$ZZ$1, 0))</f>
        <v/>
      </c>
      <c r="C13">
        <f>INDEX(resultados!$A$2:$ZZ$492, 7, MATCH($B$3, resultados!$A$1:$ZZ$1, 0))</f>
        <v/>
      </c>
    </row>
    <row r="14">
      <c r="A14">
        <f>INDEX(resultados!$A$2:$ZZ$492, 8, MATCH($B$1, resultados!$A$1:$ZZ$1, 0))</f>
        <v/>
      </c>
      <c r="B14">
        <f>INDEX(resultados!$A$2:$ZZ$492, 8, MATCH($B$2, resultados!$A$1:$ZZ$1, 0))</f>
        <v/>
      </c>
      <c r="C14">
        <f>INDEX(resultados!$A$2:$ZZ$492, 8, MATCH($B$3, resultados!$A$1:$ZZ$1, 0))</f>
        <v/>
      </c>
    </row>
    <row r="15">
      <c r="A15">
        <f>INDEX(resultados!$A$2:$ZZ$492, 9, MATCH($B$1, resultados!$A$1:$ZZ$1, 0))</f>
        <v/>
      </c>
      <c r="B15">
        <f>INDEX(resultados!$A$2:$ZZ$492, 9, MATCH($B$2, resultados!$A$1:$ZZ$1, 0))</f>
        <v/>
      </c>
      <c r="C15">
        <f>INDEX(resultados!$A$2:$ZZ$492, 9, MATCH($B$3, resultados!$A$1:$ZZ$1, 0))</f>
        <v/>
      </c>
    </row>
    <row r="16">
      <c r="A16">
        <f>INDEX(resultados!$A$2:$ZZ$492, 10, MATCH($B$1, resultados!$A$1:$ZZ$1, 0))</f>
        <v/>
      </c>
      <c r="B16">
        <f>INDEX(resultados!$A$2:$ZZ$492, 10, MATCH($B$2, resultados!$A$1:$ZZ$1, 0))</f>
        <v/>
      </c>
      <c r="C16">
        <f>INDEX(resultados!$A$2:$ZZ$492, 10, MATCH($B$3, resultados!$A$1:$ZZ$1, 0))</f>
        <v/>
      </c>
    </row>
    <row r="17">
      <c r="A17">
        <f>INDEX(resultados!$A$2:$ZZ$492, 11, MATCH($B$1, resultados!$A$1:$ZZ$1, 0))</f>
        <v/>
      </c>
      <c r="B17">
        <f>INDEX(resultados!$A$2:$ZZ$492, 11, MATCH($B$2, resultados!$A$1:$ZZ$1, 0))</f>
        <v/>
      </c>
      <c r="C17">
        <f>INDEX(resultados!$A$2:$ZZ$492, 11, MATCH($B$3, resultados!$A$1:$ZZ$1, 0))</f>
        <v/>
      </c>
    </row>
    <row r="18">
      <c r="A18">
        <f>INDEX(resultados!$A$2:$ZZ$492, 12, MATCH($B$1, resultados!$A$1:$ZZ$1, 0))</f>
        <v/>
      </c>
      <c r="B18">
        <f>INDEX(resultados!$A$2:$ZZ$492, 12, MATCH($B$2, resultados!$A$1:$ZZ$1, 0))</f>
        <v/>
      </c>
      <c r="C18">
        <f>INDEX(resultados!$A$2:$ZZ$492, 12, MATCH($B$3, resultados!$A$1:$ZZ$1, 0))</f>
        <v/>
      </c>
    </row>
    <row r="19">
      <c r="A19">
        <f>INDEX(resultados!$A$2:$ZZ$492, 13, MATCH($B$1, resultados!$A$1:$ZZ$1, 0))</f>
        <v/>
      </c>
      <c r="B19">
        <f>INDEX(resultados!$A$2:$ZZ$492, 13, MATCH($B$2, resultados!$A$1:$ZZ$1, 0))</f>
        <v/>
      </c>
      <c r="C19">
        <f>INDEX(resultados!$A$2:$ZZ$492, 13, MATCH($B$3, resultados!$A$1:$ZZ$1, 0))</f>
        <v/>
      </c>
    </row>
    <row r="20">
      <c r="A20">
        <f>INDEX(resultados!$A$2:$ZZ$492, 14, MATCH($B$1, resultados!$A$1:$ZZ$1, 0))</f>
        <v/>
      </c>
      <c r="B20">
        <f>INDEX(resultados!$A$2:$ZZ$492, 14, MATCH($B$2, resultados!$A$1:$ZZ$1, 0))</f>
        <v/>
      </c>
      <c r="C20">
        <f>INDEX(resultados!$A$2:$ZZ$492, 14, MATCH($B$3, resultados!$A$1:$ZZ$1, 0))</f>
        <v/>
      </c>
    </row>
    <row r="21">
      <c r="A21">
        <f>INDEX(resultados!$A$2:$ZZ$492, 15, MATCH($B$1, resultados!$A$1:$ZZ$1, 0))</f>
        <v/>
      </c>
      <c r="B21">
        <f>INDEX(resultados!$A$2:$ZZ$492, 15, MATCH($B$2, resultados!$A$1:$ZZ$1, 0))</f>
        <v/>
      </c>
      <c r="C21">
        <f>INDEX(resultados!$A$2:$ZZ$492, 15, MATCH($B$3, resultados!$A$1:$ZZ$1, 0))</f>
        <v/>
      </c>
    </row>
    <row r="22">
      <c r="A22">
        <f>INDEX(resultados!$A$2:$ZZ$492, 16, MATCH($B$1, resultados!$A$1:$ZZ$1, 0))</f>
        <v/>
      </c>
      <c r="B22">
        <f>INDEX(resultados!$A$2:$ZZ$492, 16, MATCH($B$2, resultados!$A$1:$ZZ$1, 0))</f>
        <v/>
      </c>
      <c r="C22">
        <f>INDEX(resultados!$A$2:$ZZ$492, 16, MATCH($B$3, resultados!$A$1:$ZZ$1, 0))</f>
        <v/>
      </c>
    </row>
    <row r="23">
      <c r="A23">
        <f>INDEX(resultados!$A$2:$ZZ$492, 17, MATCH($B$1, resultados!$A$1:$ZZ$1, 0))</f>
        <v/>
      </c>
      <c r="B23">
        <f>INDEX(resultados!$A$2:$ZZ$492, 17, MATCH($B$2, resultados!$A$1:$ZZ$1, 0))</f>
        <v/>
      </c>
      <c r="C23">
        <f>INDEX(resultados!$A$2:$ZZ$492, 17, MATCH($B$3, resultados!$A$1:$ZZ$1, 0))</f>
        <v/>
      </c>
    </row>
    <row r="24">
      <c r="A24">
        <f>INDEX(resultados!$A$2:$ZZ$492, 18, MATCH($B$1, resultados!$A$1:$ZZ$1, 0))</f>
        <v/>
      </c>
      <c r="B24">
        <f>INDEX(resultados!$A$2:$ZZ$492, 18, MATCH($B$2, resultados!$A$1:$ZZ$1, 0))</f>
        <v/>
      </c>
      <c r="C24">
        <f>INDEX(resultados!$A$2:$ZZ$492, 18, MATCH($B$3, resultados!$A$1:$ZZ$1, 0))</f>
        <v/>
      </c>
    </row>
    <row r="25">
      <c r="A25">
        <f>INDEX(resultados!$A$2:$ZZ$492, 19, MATCH($B$1, resultados!$A$1:$ZZ$1, 0))</f>
        <v/>
      </c>
      <c r="B25">
        <f>INDEX(resultados!$A$2:$ZZ$492, 19, MATCH($B$2, resultados!$A$1:$ZZ$1, 0))</f>
        <v/>
      </c>
      <c r="C25">
        <f>INDEX(resultados!$A$2:$ZZ$492, 19, MATCH($B$3, resultados!$A$1:$ZZ$1, 0))</f>
        <v/>
      </c>
    </row>
    <row r="26">
      <c r="A26">
        <f>INDEX(resultados!$A$2:$ZZ$492, 20, MATCH($B$1, resultados!$A$1:$ZZ$1, 0))</f>
        <v/>
      </c>
      <c r="B26">
        <f>INDEX(resultados!$A$2:$ZZ$492, 20, MATCH($B$2, resultados!$A$1:$ZZ$1, 0))</f>
        <v/>
      </c>
      <c r="C26">
        <f>INDEX(resultados!$A$2:$ZZ$492, 20, MATCH($B$3, resultados!$A$1:$ZZ$1, 0))</f>
        <v/>
      </c>
    </row>
    <row r="27">
      <c r="A27">
        <f>INDEX(resultados!$A$2:$ZZ$492, 21, MATCH($B$1, resultados!$A$1:$ZZ$1, 0))</f>
        <v/>
      </c>
      <c r="B27">
        <f>INDEX(resultados!$A$2:$ZZ$492, 21, MATCH($B$2, resultados!$A$1:$ZZ$1, 0))</f>
        <v/>
      </c>
      <c r="C27">
        <f>INDEX(resultados!$A$2:$ZZ$492, 21, MATCH($B$3, resultados!$A$1:$ZZ$1, 0))</f>
        <v/>
      </c>
    </row>
    <row r="28">
      <c r="A28">
        <f>INDEX(resultados!$A$2:$ZZ$492, 22, MATCH($B$1, resultados!$A$1:$ZZ$1, 0))</f>
        <v/>
      </c>
      <c r="B28">
        <f>INDEX(resultados!$A$2:$ZZ$492, 22, MATCH($B$2, resultados!$A$1:$ZZ$1, 0))</f>
        <v/>
      </c>
      <c r="C28">
        <f>INDEX(resultados!$A$2:$ZZ$492, 22, MATCH($B$3, resultados!$A$1:$ZZ$1, 0))</f>
        <v/>
      </c>
    </row>
    <row r="29">
      <c r="A29">
        <f>INDEX(resultados!$A$2:$ZZ$492, 23, MATCH($B$1, resultados!$A$1:$ZZ$1, 0))</f>
        <v/>
      </c>
      <c r="B29">
        <f>INDEX(resultados!$A$2:$ZZ$492, 23, MATCH($B$2, resultados!$A$1:$ZZ$1, 0))</f>
        <v/>
      </c>
      <c r="C29">
        <f>INDEX(resultados!$A$2:$ZZ$492, 23, MATCH($B$3, resultados!$A$1:$ZZ$1, 0))</f>
        <v/>
      </c>
    </row>
    <row r="30">
      <c r="A30">
        <f>INDEX(resultados!$A$2:$ZZ$492, 24, MATCH($B$1, resultados!$A$1:$ZZ$1, 0))</f>
        <v/>
      </c>
      <c r="B30">
        <f>INDEX(resultados!$A$2:$ZZ$492, 24, MATCH($B$2, resultados!$A$1:$ZZ$1, 0))</f>
        <v/>
      </c>
      <c r="C30">
        <f>INDEX(resultados!$A$2:$ZZ$492, 24, MATCH($B$3, resultados!$A$1:$ZZ$1, 0))</f>
        <v/>
      </c>
    </row>
    <row r="31">
      <c r="A31">
        <f>INDEX(resultados!$A$2:$ZZ$492, 25, MATCH($B$1, resultados!$A$1:$ZZ$1, 0))</f>
        <v/>
      </c>
      <c r="B31">
        <f>INDEX(resultados!$A$2:$ZZ$492, 25, MATCH($B$2, resultados!$A$1:$ZZ$1, 0))</f>
        <v/>
      </c>
      <c r="C31">
        <f>INDEX(resultados!$A$2:$ZZ$492, 25, MATCH($B$3, resultados!$A$1:$ZZ$1, 0))</f>
        <v/>
      </c>
    </row>
    <row r="32">
      <c r="A32">
        <f>INDEX(resultados!$A$2:$ZZ$492, 26, MATCH($B$1, resultados!$A$1:$ZZ$1, 0))</f>
        <v/>
      </c>
      <c r="B32">
        <f>INDEX(resultados!$A$2:$ZZ$492, 26, MATCH($B$2, resultados!$A$1:$ZZ$1, 0))</f>
        <v/>
      </c>
      <c r="C32">
        <f>INDEX(resultados!$A$2:$ZZ$492, 26, MATCH($B$3, resultados!$A$1:$ZZ$1, 0))</f>
        <v/>
      </c>
    </row>
    <row r="33">
      <c r="A33">
        <f>INDEX(resultados!$A$2:$ZZ$492, 27, MATCH($B$1, resultados!$A$1:$ZZ$1, 0))</f>
        <v/>
      </c>
      <c r="B33">
        <f>INDEX(resultados!$A$2:$ZZ$492, 27, MATCH($B$2, resultados!$A$1:$ZZ$1, 0))</f>
        <v/>
      </c>
      <c r="C33">
        <f>INDEX(resultados!$A$2:$ZZ$492, 27, MATCH($B$3, resultados!$A$1:$ZZ$1, 0))</f>
        <v/>
      </c>
    </row>
    <row r="34">
      <c r="A34">
        <f>INDEX(resultados!$A$2:$ZZ$492, 28, MATCH($B$1, resultados!$A$1:$ZZ$1, 0))</f>
        <v/>
      </c>
      <c r="B34">
        <f>INDEX(resultados!$A$2:$ZZ$492, 28, MATCH($B$2, resultados!$A$1:$ZZ$1, 0))</f>
        <v/>
      </c>
      <c r="C34">
        <f>INDEX(resultados!$A$2:$ZZ$492, 28, MATCH($B$3, resultados!$A$1:$ZZ$1, 0))</f>
        <v/>
      </c>
    </row>
    <row r="35">
      <c r="A35">
        <f>INDEX(resultados!$A$2:$ZZ$492, 29, MATCH($B$1, resultados!$A$1:$ZZ$1, 0))</f>
        <v/>
      </c>
      <c r="B35">
        <f>INDEX(resultados!$A$2:$ZZ$492, 29, MATCH($B$2, resultados!$A$1:$ZZ$1, 0))</f>
        <v/>
      </c>
      <c r="C35">
        <f>INDEX(resultados!$A$2:$ZZ$492, 29, MATCH($B$3, resultados!$A$1:$ZZ$1, 0))</f>
        <v/>
      </c>
    </row>
    <row r="36">
      <c r="A36">
        <f>INDEX(resultados!$A$2:$ZZ$492, 30, MATCH($B$1, resultados!$A$1:$ZZ$1, 0))</f>
        <v/>
      </c>
      <c r="B36">
        <f>INDEX(resultados!$A$2:$ZZ$492, 30, MATCH($B$2, resultados!$A$1:$ZZ$1, 0))</f>
        <v/>
      </c>
      <c r="C36">
        <f>INDEX(resultados!$A$2:$ZZ$492, 30, MATCH($B$3, resultados!$A$1:$ZZ$1, 0))</f>
        <v/>
      </c>
    </row>
    <row r="37">
      <c r="A37">
        <f>INDEX(resultados!$A$2:$ZZ$492, 31, MATCH($B$1, resultados!$A$1:$ZZ$1, 0))</f>
        <v/>
      </c>
      <c r="B37">
        <f>INDEX(resultados!$A$2:$ZZ$492, 31, MATCH($B$2, resultados!$A$1:$ZZ$1, 0))</f>
        <v/>
      </c>
      <c r="C37">
        <f>INDEX(resultados!$A$2:$ZZ$492, 31, MATCH($B$3, resultados!$A$1:$ZZ$1, 0))</f>
        <v/>
      </c>
    </row>
    <row r="38">
      <c r="A38">
        <f>INDEX(resultados!$A$2:$ZZ$492, 32, MATCH($B$1, resultados!$A$1:$ZZ$1, 0))</f>
        <v/>
      </c>
      <c r="B38">
        <f>INDEX(resultados!$A$2:$ZZ$492, 32, MATCH($B$2, resultados!$A$1:$ZZ$1, 0))</f>
        <v/>
      </c>
      <c r="C38">
        <f>INDEX(resultados!$A$2:$ZZ$492, 32, MATCH($B$3, resultados!$A$1:$ZZ$1, 0))</f>
        <v/>
      </c>
    </row>
    <row r="39">
      <c r="A39">
        <f>INDEX(resultados!$A$2:$ZZ$492, 33, MATCH($B$1, resultados!$A$1:$ZZ$1, 0))</f>
        <v/>
      </c>
      <c r="B39">
        <f>INDEX(resultados!$A$2:$ZZ$492, 33, MATCH($B$2, resultados!$A$1:$ZZ$1, 0))</f>
        <v/>
      </c>
      <c r="C39">
        <f>INDEX(resultados!$A$2:$ZZ$492, 33, MATCH($B$3, resultados!$A$1:$ZZ$1, 0))</f>
        <v/>
      </c>
    </row>
    <row r="40">
      <c r="A40">
        <f>INDEX(resultados!$A$2:$ZZ$492, 34, MATCH($B$1, resultados!$A$1:$ZZ$1, 0))</f>
        <v/>
      </c>
      <c r="B40">
        <f>INDEX(resultados!$A$2:$ZZ$492, 34, MATCH($B$2, resultados!$A$1:$ZZ$1, 0))</f>
        <v/>
      </c>
      <c r="C40">
        <f>INDEX(resultados!$A$2:$ZZ$492, 34, MATCH($B$3, resultados!$A$1:$ZZ$1, 0))</f>
        <v/>
      </c>
    </row>
    <row r="41">
      <c r="A41">
        <f>INDEX(resultados!$A$2:$ZZ$492, 35, MATCH($B$1, resultados!$A$1:$ZZ$1, 0))</f>
        <v/>
      </c>
      <c r="B41">
        <f>INDEX(resultados!$A$2:$ZZ$492, 35, MATCH($B$2, resultados!$A$1:$ZZ$1, 0))</f>
        <v/>
      </c>
      <c r="C41">
        <f>INDEX(resultados!$A$2:$ZZ$492, 35, MATCH($B$3, resultados!$A$1:$ZZ$1, 0))</f>
        <v/>
      </c>
    </row>
    <row r="42">
      <c r="A42">
        <f>INDEX(resultados!$A$2:$ZZ$492, 36, MATCH($B$1, resultados!$A$1:$ZZ$1, 0))</f>
        <v/>
      </c>
      <c r="B42">
        <f>INDEX(resultados!$A$2:$ZZ$492, 36, MATCH($B$2, resultados!$A$1:$ZZ$1, 0))</f>
        <v/>
      </c>
      <c r="C42">
        <f>INDEX(resultados!$A$2:$ZZ$492, 36, MATCH($B$3, resultados!$A$1:$ZZ$1, 0))</f>
        <v/>
      </c>
    </row>
    <row r="43">
      <c r="A43">
        <f>INDEX(resultados!$A$2:$ZZ$492, 37, MATCH($B$1, resultados!$A$1:$ZZ$1, 0))</f>
        <v/>
      </c>
      <c r="B43">
        <f>INDEX(resultados!$A$2:$ZZ$492, 37, MATCH($B$2, resultados!$A$1:$ZZ$1, 0))</f>
        <v/>
      </c>
      <c r="C43">
        <f>INDEX(resultados!$A$2:$ZZ$492, 37, MATCH($B$3, resultados!$A$1:$ZZ$1, 0))</f>
        <v/>
      </c>
    </row>
    <row r="44">
      <c r="A44">
        <f>INDEX(resultados!$A$2:$ZZ$492, 38, MATCH($B$1, resultados!$A$1:$ZZ$1, 0))</f>
        <v/>
      </c>
      <c r="B44">
        <f>INDEX(resultados!$A$2:$ZZ$492, 38, MATCH($B$2, resultados!$A$1:$ZZ$1, 0))</f>
        <v/>
      </c>
      <c r="C44">
        <f>INDEX(resultados!$A$2:$ZZ$492, 38, MATCH($B$3, resultados!$A$1:$ZZ$1, 0))</f>
        <v/>
      </c>
    </row>
    <row r="45">
      <c r="A45">
        <f>INDEX(resultados!$A$2:$ZZ$492, 39, MATCH($B$1, resultados!$A$1:$ZZ$1, 0))</f>
        <v/>
      </c>
      <c r="B45">
        <f>INDEX(resultados!$A$2:$ZZ$492, 39, MATCH($B$2, resultados!$A$1:$ZZ$1, 0))</f>
        <v/>
      </c>
      <c r="C45">
        <f>INDEX(resultados!$A$2:$ZZ$492, 39, MATCH($B$3, resultados!$A$1:$ZZ$1, 0))</f>
        <v/>
      </c>
    </row>
    <row r="46">
      <c r="A46">
        <f>INDEX(resultados!$A$2:$ZZ$492, 40, MATCH($B$1, resultados!$A$1:$ZZ$1, 0))</f>
        <v/>
      </c>
      <c r="B46">
        <f>INDEX(resultados!$A$2:$ZZ$492, 40, MATCH($B$2, resultados!$A$1:$ZZ$1, 0))</f>
        <v/>
      </c>
      <c r="C46">
        <f>INDEX(resultados!$A$2:$ZZ$492, 40, MATCH($B$3, resultados!$A$1:$ZZ$1, 0))</f>
        <v/>
      </c>
    </row>
    <row r="47">
      <c r="A47">
        <f>INDEX(resultados!$A$2:$ZZ$492, 41, MATCH($B$1, resultados!$A$1:$ZZ$1, 0))</f>
        <v/>
      </c>
      <c r="B47">
        <f>INDEX(resultados!$A$2:$ZZ$492, 41, MATCH($B$2, resultados!$A$1:$ZZ$1, 0))</f>
        <v/>
      </c>
      <c r="C47">
        <f>INDEX(resultados!$A$2:$ZZ$492, 41, MATCH($B$3, resultados!$A$1:$ZZ$1, 0))</f>
        <v/>
      </c>
    </row>
    <row r="48">
      <c r="A48">
        <f>INDEX(resultados!$A$2:$ZZ$492, 42, MATCH($B$1, resultados!$A$1:$ZZ$1, 0))</f>
        <v/>
      </c>
      <c r="B48">
        <f>INDEX(resultados!$A$2:$ZZ$492, 42, MATCH($B$2, resultados!$A$1:$ZZ$1, 0))</f>
        <v/>
      </c>
      <c r="C48">
        <f>INDEX(resultados!$A$2:$ZZ$492, 42, MATCH($B$3, resultados!$A$1:$ZZ$1, 0))</f>
        <v/>
      </c>
    </row>
    <row r="49">
      <c r="A49">
        <f>INDEX(resultados!$A$2:$ZZ$492, 43, MATCH($B$1, resultados!$A$1:$ZZ$1, 0))</f>
        <v/>
      </c>
      <c r="B49">
        <f>INDEX(resultados!$A$2:$ZZ$492, 43, MATCH($B$2, resultados!$A$1:$ZZ$1, 0))</f>
        <v/>
      </c>
      <c r="C49">
        <f>INDEX(resultados!$A$2:$ZZ$492, 43, MATCH($B$3, resultados!$A$1:$ZZ$1, 0))</f>
        <v/>
      </c>
    </row>
    <row r="50">
      <c r="A50">
        <f>INDEX(resultados!$A$2:$ZZ$492, 44, MATCH($B$1, resultados!$A$1:$ZZ$1, 0))</f>
        <v/>
      </c>
      <c r="B50">
        <f>INDEX(resultados!$A$2:$ZZ$492, 44, MATCH($B$2, resultados!$A$1:$ZZ$1, 0))</f>
        <v/>
      </c>
      <c r="C50">
        <f>INDEX(resultados!$A$2:$ZZ$492, 44, MATCH($B$3, resultados!$A$1:$ZZ$1, 0))</f>
        <v/>
      </c>
    </row>
    <row r="51">
      <c r="A51">
        <f>INDEX(resultados!$A$2:$ZZ$492, 45, MATCH($B$1, resultados!$A$1:$ZZ$1, 0))</f>
        <v/>
      </c>
      <c r="B51">
        <f>INDEX(resultados!$A$2:$ZZ$492, 45, MATCH($B$2, resultados!$A$1:$ZZ$1, 0))</f>
        <v/>
      </c>
      <c r="C51">
        <f>INDEX(resultados!$A$2:$ZZ$492, 45, MATCH($B$3, resultados!$A$1:$ZZ$1, 0))</f>
        <v/>
      </c>
    </row>
    <row r="52">
      <c r="A52">
        <f>INDEX(resultados!$A$2:$ZZ$492, 46, MATCH($B$1, resultados!$A$1:$ZZ$1, 0))</f>
        <v/>
      </c>
      <c r="B52">
        <f>INDEX(resultados!$A$2:$ZZ$492, 46, MATCH($B$2, resultados!$A$1:$ZZ$1, 0))</f>
        <v/>
      </c>
      <c r="C52">
        <f>INDEX(resultados!$A$2:$ZZ$492, 46, MATCH($B$3, resultados!$A$1:$ZZ$1, 0))</f>
        <v/>
      </c>
    </row>
    <row r="53">
      <c r="A53">
        <f>INDEX(resultados!$A$2:$ZZ$492, 47, MATCH($B$1, resultados!$A$1:$ZZ$1, 0))</f>
        <v/>
      </c>
      <c r="B53">
        <f>INDEX(resultados!$A$2:$ZZ$492, 47, MATCH($B$2, resultados!$A$1:$ZZ$1, 0))</f>
        <v/>
      </c>
      <c r="C53">
        <f>INDEX(resultados!$A$2:$ZZ$492, 47, MATCH($B$3, resultados!$A$1:$ZZ$1, 0))</f>
        <v/>
      </c>
    </row>
    <row r="54">
      <c r="A54">
        <f>INDEX(resultados!$A$2:$ZZ$492, 48, MATCH($B$1, resultados!$A$1:$ZZ$1, 0))</f>
        <v/>
      </c>
      <c r="B54">
        <f>INDEX(resultados!$A$2:$ZZ$492, 48, MATCH($B$2, resultados!$A$1:$ZZ$1, 0))</f>
        <v/>
      </c>
      <c r="C54">
        <f>INDEX(resultados!$A$2:$ZZ$492, 48, MATCH($B$3, resultados!$A$1:$ZZ$1, 0))</f>
        <v/>
      </c>
    </row>
    <row r="55">
      <c r="A55">
        <f>INDEX(resultados!$A$2:$ZZ$492, 49, MATCH($B$1, resultados!$A$1:$ZZ$1, 0))</f>
        <v/>
      </c>
      <c r="B55">
        <f>INDEX(resultados!$A$2:$ZZ$492, 49, MATCH($B$2, resultados!$A$1:$ZZ$1, 0))</f>
        <v/>
      </c>
      <c r="C55">
        <f>INDEX(resultados!$A$2:$ZZ$492, 49, MATCH($B$3, resultados!$A$1:$ZZ$1, 0))</f>
        <v/>
      </c>
    </row>
    <row r="56">
      <c r="A56">
        <f>INDEX(resultados!$A$2:$ZZ$492, 50, MATCH($B$1, resultados!$A$1:$ZZ$1, 0))</f>
        <v/>
      </c>
      <c r="B56">
        <f>INDEX(resultados!$A$2:$ZZ$492, 50, MATCH($B$2, resultados!$A$1:$ZZ$1, 0))</f>
        <v/>
      </c>
      <c r="C56">
        <f>INDEX(resultados!$A$2:$ZZ$492, 50, MATCH($B$3, resultados!$A$1:$ZZ$1, 0))</f>
        <v/>
      </c>
    </row>
    <row r="57">
      <c r="A57">
        <f>INDEX(resultados!$A$2:$ZZ$492, 51, MATCH($B$1, resultados!$A$1:$ZZ$1, 0))</f>
        <v/>
      </c>
      <c r="B57">
        <f>INDEX(resultados!$A$2:$ZZ$492, 51, MATCH($B$2, resultados!$A$1:$ZZ$1, 0))</f>
        <v/>
      </c>
      <c r="C57">
        <f>INDEX(resultados!$A$2:$ZZ$492, 51, MATCH($B$3, resultados!$A$1:$ZZ$1, 0))</f>
        <v/>
      </c>
    </row>
    <row r="58">
      <c r="A58">
        <f>INDEX(resultados!$A$2:$ZZ$492, 52, MATCH($B$1, resultados!$A$1:$ZZ$1, 0))</f>
        <v/>
      </c>
      <c r="B58">
        <f>INDEX(resultados!$A$2:$ZZ$492, 52, MATCH($B$2, resultados!$A$1:$ZZ$1, 0))</f>
        <v/>
      </c>
      <c r="C58">
        <f>INDEX(resultados!$A$2:$ZZ$492, 52, MATCH($B$3, resultados!$A$1:$ZZ$1, 0))</f>
        <v/>
      </c>
    </row>
    <row r="59">
      <c r="A59">
        <f>INDEX(resultados!$A$2:$ZZ$492, 53, MATCH($B$1, resultados!$A$1:$ZZ$1, 0))</f>
        <v/>
      </c>
      <c r="B59">
        <f>INDEX(resultados!$A$2:$ZZ$492, 53, MATCH($B$2, resultados!$A$1:$ZZ$1, 0))</f>
        <v/>
      </c>
      <c r="C59">
        <f>INDEX(resultados!$A$2:$ZZ$492, 53, MATCH($B$3, resultados!$A$1:$ZZ$1, 0))</f>
        <v/>
      </c>
    </row>
    <row r="60">
      <c r="A60">
        <f>INDEX(resultados!$A$2:$ZZ$492, 54, MATCH($B$1, resultados!$A$1:$ZZ$1, 0))</f>
        <v/>
      </c>
      <c r="B60">
        <f>INDEX(resultados!$A$2:$ZZ$492, 54, MATCH($B$2, resultados!$A$1:$ZZ$1, 0))</f>
        <v/>
      </c>
      <c r="C60">
        <f>INDEX(resultados!$A$2:$ZZ$492, 54, MATCH($B$3, resultados!$A$1:$ZZ$1, 0))</f>
        <v/>
      </c>
    </row>
    <row r="61">
      <c r="A61">
        <f>INDEX(resultados!$A$2:$ZZ$492, 55, MATCH($B$1, resultados!$A$1:$ZZ$1, 0))</f>
        <v/>
      </c>
      <c r="B61">
        <f>INDEX(resultados!$A$2:$ZZ$492, 55, MATCH($B$2, resultados!$A$1:$ZZ$1, 0))</f>
        <v/>
      </c>
      <c r="C61">
        <f>INDEX(resultados!$A$2:$ZZ$492, 55, MATCH($B$3, resultados!$A$1:$ZZ$1, 0))</f>
        <v/>
      </c>
    </row>
    <row r="62">
      <c r="A62">
        <f>INDEX(resultados!$A$2:$ZZ$492, 56, MATCH($B$1, resultados!$A$1:$ZZ$1, 0))</f>
        <v/>
      </c>
      <c r="B62">
        <f>INDEX(resultados!$A$2:$ZZ$492, 56, MATCH($B$2, resultados!$A$1:$ZZ$1, 0))</f>
        <v/>
      </c>
      <c r="C62">
        <f>INDEX(resultados!$A$2:$ZZ$492, 56, MATCH($B$3, resultados!$A$1:$ZZ$1, 0))</f>
        <v/>
      </c>
    </row>
    <row r="63">
      <c r="A63">
        <f>INDEX(resultados!$A$2:$ZZ$492, 57, MATCH($B$1, resultados!$A$1:$ZZ$1, 0))</f>
        <v/>
      </c>
      <c r="B63">
        <f>INDEX(resultados!$A$2:$ZZ$492, 57, MATCH($B$2, resultados!$A$1:$ZZ$1, 0))</f>
        <v/>
      </c>
      <c r="C63">
        <f>INDEX(resultados!$A$2:$ZZ$492, 57, MATCH($B$3, resultados!$A$1:$ZZ$1, 0))</f>
        <v/>
      </c>
    </row>
    <row r="64">
      <c r="A64">
        <f>INDEX(resultados!$A$2:$ZZ$492, 58, MATCH($B$1, resultados!$A$1:$ZZ$1, 0))</f>
        <v/>
      </c>
      <c r="B64">
        <f>INDEX(resultados!$A$2:$ZZ$492, 58, MATCH($B$2, resultados!$A$1:$ZZ$1, 0))</f>
        <v/>
      </c>
      <c r="C64">
        <f>INDEX(resultados!$A$2:$ZZ$492, 58, MATCH($B$3, resultados!$A$1:$ZZ$1, 0))</f>
        <v/>
      </c>
    </row>
    <row r="65">
      <c r="A65">
        <f>INDEX(resultados!$A$2:$ZZ$492, 59, MATCH($B$1, resultados!$A$1:$ZZ$1, 0))</f>
        <v/>
      </c>
      <c r="B65">
        <f>INDEX(resultados!$A$2:$ZZ$492, 59, MATCH($B$2, resultados!$A$1:$ZZ$1, 0))</f>
        <v/>
      </c>
      <c r="C65">
        <f>INDEX(resultados!$A$2:$ZZ$492, 59, MATCH($B$3, resultados!$A$1:$ZZ$1, 0))</f>
        <v/>
      </c>
    </row>
    <row r="66">
      <c r="A66">
        <f>INDEX(resultados!$A$2:$ZZ$492, 60, MATCH($B$1, resultados!$A$1:$ZZ$1, 0))</f>
        <v/>
      </c>
      <c r="B66">
        <f>INDEX(resultados!$A$2:$ZZ$492, 60, MATCH($B$2, resultados!$A$1:$ZZ$1, 0))</f>
        <v/>
      </c>
      <c r="C66">
        <f>INDEX(resultados!$A$2:$ZZ$492, 60, MATCH($B$3, resultados!$A$1:$ZZ$1, 0))</f>
        <v/>
      </c>
    </row>
    <row r="67">
      <c r="A67">
        <f>INDEX(resultados!$A$2:$ZZ$492, 61, MATCH($B$1, resultados!$A$1:$ZZ$1, 0))</f>
        <v/>
      </c>
      <c r="B67">
        <f>INDEX(resultados!$A$2:$ZZ$492, 61, MATCH($B$2, resultados!$A$1:$ZZ$1, 0))</f>
        <v/>
      </c>
      <c r="C67">
        <f>INDEX(resultados!$A$2:$ZZ$492, 61, MATCH($B$3, resultados!$A$1:$ZZ$1, 0))</f>
        <v/>
      </c>
    </row>
    <row r="68">
      <c r="A68">
        <f>INDEX(resultados!$A$2:$ZZ$492, 62, MATCH($B$1, resultados!$A$1:$ZZ$1, 0))</f>
        <v/>
      </c>
      <c r="B68">
        <f>INDEX(resultados!$A$2:$ZZ$492, 62, MATCH($B$2, resultados!$A$1:$ZZ$1, 0))</f>
        <v/>
      </c>
      <c r="C68">
        <f>INDEX(resultados!$A$2:$ZZ$492, 62, MATCH($B$3, resultados!$A$1:$ZZ$1, 0))</f>
        <v/>
      </c>
    </row>
    <row r="69">
      <c r="A69">
        <f>INDEX(resultados!$A$2:$ZZ$492, 63, MATCH($B$1, resultados!$A$1:$ZZ$1, 0))</f>
        <v/>
      </c>
      <c r="B69">
        <f>INDEX(resultados!$A$2:$ZZ$492, 63, MATCH($B$2, resultados!$A$1:$ZZ$1, 0))</f>
        <v/>
      </c>
      <c r="C69">
        <f>INDEX(resultados!$A$2:$ZZ$492, 63, MATCH($B$3, resultados!$A$1:$ZZ$1, 0))</f>
        <v/>
      </c>
    </row>
    <row r="70">
      <c r="A70">
        <f>INDEX(resultados!$A$2:$ZZ$492, 64, MATCH($B$1, resultados!$A$1:$ZZ$1, 0))</f>
        <v/>
      </c>
      <c r="B70">
        <f>INDEX(resultados!$A$2:$ZZ$492, 64, MATCH($B$2, resultados!$A$1:$ZZ$1, 0))</f>
        <v/>
      </c>
      <c r="C70">
        <f>INDEX(resultados!$A$2:$ZZ$492, 64, MATCH($B$3, resultados!$A$1:$ZZ$1, 0))</f>
        <v/>
      </c>
    </row>
    <row r="71">
      <c r="A71">
        <f>INDEX(resultados!$A$2:$ZZ$492, 65, MATCH($B$1, resultados!$A$1:$ZZ$1, 0))</f>
        <v/>
      </c>
      <c r="B71">
        <f>INDEX(resultados!$A$2:$ZZ$492, 65, MATCH($B$2, resultados!$A$1:$ZZ$1, 0))</f>
        <v/>
      </c>
      <c r="C71">
        <f>INDEX(resultados!$A$2:$ZZ$492, 65, MATCH($B$3, resultados!$A$1:$ZZ$1, 0))</f>
        <v/>
      </c>
    </row>
    <row r="72">
      <c r="A72">
        <f>INDEX(resultados!$A$2:$ZZ$492, 66, MATCH($B$1, resultados!$A$1:$ZZ$1, 0))</f>
        <v/>
      </c>
      <c r="B72">
        <f>INDEX(resultados!$A$2:$ZZ$492, 66, MATCH($B$2, resultados!$A$1:$ZZ$1, 0))</f>
        <v/>
      </c>
      <c r="C72">
        <f>INDEX(resultados!$A$2:$ZZ$492, 66, MATCH($B$3, resultados!$A$1:$ZZ$1, 0))</f>
        <v/>
      </c>
    </row>
    <row r="73">
      <c r="A73">
        <f>INDEX(resultados!$A$2:$ZZ$492, 67, MATCH($B$1, resultados!$A$1:$ZZ$1, 0))</f>
        <v/>
      </c>
      <c r="B73">
        <f>INDEX(resultados!$A$2:$ZZ$492, 67, MATCH($B$2, resultados!$A$1:$ZZ$1, 0))</f>
        <v/>
      </c>
      <c r="C73">
        <f>INDEX(resultados!$A$2:$ZZ$492, 67, MATCH($B$3, resultados!$A$1:$ZZ$1, 0))</f>
        <v/>
      </c>
    </row>
    <row r="74">
      <c r="A74">
        <f>INDEX(resultados!$A$2:$ZZ$492, 68, MATCH($B$1, resultados!$A$1:$ZZ$1, 0))</f>
        <v/>
      </c>
      <c r="B74">
        <f>INDEX(resultados!$A$2:$ZZ$492, 68, MATCH($B$2, resultados!$A$1:$ZZ$1, 0))</f>
        <v/>
      </c>
      <c r="C74">
        <f>INDEX(resultados!$A$2:$ZZ$492, 68, MATCH($B$3, resultados!$A$1:$ZZ$1, 0))</f>
        <v/>
      </c>
    </row>
    <row r="75">
      <c r="A75">
        <f>INDEX(resultados!$A$2:$ZZ$492, 69, MATCH($B$1, resultados!$A$1:$ZZ$1, 0))</f>
        <v/>
      </c>
      <c r="B75">
        <f>INDEX(resultados!$A$2:$ZZ$492, 69, MATCH($B$2, resultados!$A$1:$ZZ$1, 0))</f>
        <v/>
      </c>
      <c r="C75">
        <f>INDEX(resultados!$A$2:$ZZ$492, 69, MATCH($B$3, resultados!$A$1:$ZZ$1, 0))</f>
        <v/>
      </c>
    </row>
    <row r="76">
      <c r="A76">
        <f>INDEX(resultados!$A$2:$ZZ$492, 70, MATCH($B$1, resultados!$A$1:$ZZ$1, 0))</f>
        <v/>
      </c>
      <c r="B76">
        <f>INDEX(resultados!$A$2:$ZZ$492, 70, MATCH($B$2, resultados!$A$1:$ZZ$1, 0))</f>
        <v/>
      </c>
      <c r="C76">
        <f>INDEX(resultados!$A$2:$ZZ$492, 70, MATCH($B$3, resultados!$A$1:$ZZ$1, 0))</f>
        <v/>
      </c>
    </row>
    <row r="77">
      <c r="A77">
        <f>INDEX(resultados!$A$2:$ZZ$492, 71, MATCH($B$1, resultados!$A$1:$ZZ$1, 0))</f>
        <v/>
      </c>
      <c r="B77">
        <f>INDEX(resultados!$A$2:$ZZ$492, 71, MATCH($B$2, resultados!$A$1:$ZZ$1, 0))</f>
        <v/>
      </c>
      <c r="C77">
        <f>INDEX(resultados!$A$2:$ZZ$492, 71, MATCH($B$3, resultados!$A$1:$ZZ$1, 0))</f>
        <v/>
      </c>
    </row>
    <row r="78">
      <c r="A78">
        <f>INDEX(resultados!$A$2:$ZZ$492, 72, MATCH($B$1, resultados!$A$1:$ZZ$1, 0))</f>
        <v/>
      </c>
      <c r="B78">
        <f>INDEX(resultados!$A$2:$ZZ$492, 72, MATCH($B$2, resultados!$A$1:$ZZ$1, 0))</f>
        <v/>
      </c>
      <c r="C78">
        <f>INDEX(resultados!$A$2:$ZZ$492, 72, MATCH($B$3, resultados!$A$1:$ZZ$1, 0))</f>
        <v/>
      </c>
    </row>
    <row r="79">
      <c r="A79">
        <f>INDEX(resultados!$A$2:$ZZ$492, 73, MATCH($B$1, resultados!$A$1:$ZZ$1, 0))</f>
        <v/>
      </c>
      <c r="B79">
        <f>INDEX(resultados!$A$2:$ZZ$492, 73, MATCH($B$2, resultados!$A$1:$ZZ$1, 0))</f>
        <v/>
      </c>
      <c r="C79">
        <f>INDEX(resultados!$A$2:$ZZ$492, 73, MATCH($B$3, resultados!$A$1:$ZZ$1, 0))</f>
        <v/>
      </c>
    </row>
    <row r="80">
      <c r="A80">
        <f>INDEX(resultados!$A$2:$ZZ$492, 74, MATCH($B$1, resultados!$A$1:$ZZ$1, 0))</f>
        <v/>
      </c>
      <c r="B80">
        <f>INDEX(resultados!$A$2:$ZZ$492, 74, MATCH($B$2, resultados!$A$1:$ZZ$1, 0))</f>
        <v/>
      </c>
      <c r="C80">
        <f>INDEX(resultados!$A$2:$ZZ$492, 74, MATCH($B$3, resultados!$A$1:$ZZ$1, 0))</f>
        <v/>
      </c>
    </row>
    <row r="81">
      <c r="A81">
        <f>INDEX(resultados!$A$2:$ZZ$492, 75, MATCH($B$1, resultados!$A$1:$ZZ$1, 0))</f>
        <v/>
      </c>
      <c r="B81">
        <f>INDEX(resultados!$A$2:$ZZ$492, 75, MATCH($B$2, resultados!$A$1:$ZZ$1, 0))</f>
        <v/>
      </c>
      <c r="C81">
        <f>INDEX(resultados!$A$2:$ZZ$492, 75, MATCH($B$3, resultados!$A$1:$ZZ$1, 0))</f>
        <v/>
      </c>
    </row>
    <row r="82">
      <c r="A82">
        <f>INDEX(resultados!$A$2:$ZZ$492, 76, MATCH($B$1, resultados!$A$1:$ZZ$1, 0))</f>
        <v/>
      </c>
      <c r="B82">
        <f>INDEX(resultados!$A$2:$ZZ$492, 76, MATCH($B$2, resultados!$A$1:$ZZ$1, 0))</f>
        <v/>
      </c>
      <c r="C82">
        <f>INDEX(resultados!$A$2:$ZZ$492, 76, MATCH($B$3, resultados!$A$1:$ZZ$1, 0))</f>
        <v/>
      </c>
    </row>
    <row r="83">
      <c r="A83">
        <f>INDEX(resultados!$A$2:$ZZ$492, 77, MATCH($B$1, resultados!$A$1:$ZZ$1, 0))</f>
        <v/>
      </c>
      <c r="B83">
        <f>INDEX(resultados!$A$2:$ZZ$492, 77, MATCH($B$2, resultados!$A$1:$ZZ$1, 0))</f>
        <v/>
      </c>
      <c r="C83">
        <f>INDEX(resultados!$A$2:$ZZ$492, 77, MATCH($B$3, resultados!$A$1:$ZZ$1, 0))</f>
        <v/>
      </c>
    </row>
    <row r="84">
      <c r="A84">
        <f>INDEX(resultados!$A$2:$ZZ$492, 78, MATCH($B$1, resultados!$A$1:$ZZ$1, 0))</f>
        <v/>
      </c>
      <c r="B84">
        <f>INDEX(resultados!$A$2:$ZZ$492, 78, MATCH($B$2, resultados!$A$1:$ZZ$1, 0))</f>
        <v/>
      </c>
      <c r="C84">
        <f>INDEX(resultados!$A$2:$ZZ$492, 78, MATCH($B$3, resultados!$A$1:$ZZ$1, 0))</f>
        <v/>
      </c>
    </row>
    <row r="85">
      <c r="A85">
        <f>INDEX(resultados!$A$2:$ZZ$492, 79, MATCH($B$1, resultados!$A$1:$ZZ$1, 0))</f>
        <v/>
      </c>
      <c r="B85">
        <f>INDEX(resultados!$A$2:$ZZ$492, 79, MATCH($B$2, resultados!$A$1:$ZZ$1, 0))</f>
        <v/>
      </c>
      <c r="C85">
        <f>INDEX(resultados!$A$2:$ZZ$492, 79, MATCH($B$3, resultados!$A$1:$ZZ$1, 0))</f>
        <v/>
      </c>
    </row>
    <row r="86">
      <c r="A86">
        <f>INDEX(resultados!$A$2:$ZZ$492, 80, MATCH($B$1, resultados!$A$1:$ZZ$1, 0))</f>
        <v/>
      </c>
      <c r="B86">
        <f>INDEX(resultados!$A$2:$ZZ$492, 80, MATCH($B$2, resultados!$A$1:$ZZ$1, 0))</f>
        <v/>
      </c>
      <c r="C86">
        <f>INDEX(resultados!$A$2:$ZZ$492, 80, MATCH($B$3, resultados!$A$1:$ZZ$1, 0))</f>
        <v/>
      </c>
    </row>
    <row r="87">
      <c r="A87">
        <f>INDEX(resultados!$A$2:$ZZ$492, 81, MATCH($B$1, resultados!$A$1:$ZZ$1, 0))</f>
        <v/>
      </c>
      <c r="B87">
        <f>INDEX(resultados!$A$2:$ZZ$492, 81, MATCH($B$2, resultados!$A$1:$ZZ$1, 0))</f>
        <v/>
      </c>
      <c r="C87">
        <f>INDEX(resultados!$A$2:$ZZ$492, 81, MATCH($B$3, resultados!$A$1:$ZZ$1, 0))</f>
        <v/>
      </c>
    </row>
    <row r="88">
      <c r="A88">
        <f>INDEX(resultados!$A$2:$ZZ$492, 82, MATCH($B$1, resultados!$A$1:$ZZ$1, 0))</f>
        <v/>
      </c>
      <c r="B88">
        <f>INDEX(resultados!$A$2:$ZZ$492, 82, MATCH($B$2, resultados!$A$1:$ZZ$1, 0))</f>
        <v/>
      </c>
      <c r="C88">
        <f>INDEX(resultados!$A$2:$ZZ$492, 82, MATCH($B$3, resultados!$A$1:$ZZ$1, 0))</f>
        <v/>
      </c>
    </row>
    <row r="89">
      <c r="A89">
        <f>INDEX(resultados!$A$2:$ZZ$492, 83, MATCH($B$1, resultados!$A$1:$ZZ$1, 0))</f>
        <v/>
      </c>
      <c r="B89">
        <f>INDEX(resultados!$A$2:$ZZ$492, 83, MATCH($B$2, resultados!$A$1:$ZZ$1, 0))</f>
        <v/>
      </c>
      <c r="C89">
        <f>INDEX(resultados!$A$2:$ZZ$492, 83, MATCH($B$3, resultados!$A$1:$ZZ$1, 0))</f>
        <v/>
      </c>
    </row>
    <row r="90">
      <c r="A90">
        <f>INDEX(resultados!$A$2:$ZZ$492, 84, MATCH($B$1, resultados!$A$1:$ZZ$1, 0))</f>
        <v/>
      </c>
      <c r="B90">
        <f>INDEX(resultados!$A$2:$ZZ$492, 84, MATCH($B$2, resultados!$A$1:$ZZ$1, 0))</f>
        <v/>
      </c>
      <c r="C90">
        <f>INDEX(resultados!$A$2:$ZZ$492, 84, MATCH($B$3, resultados!$A$1:$ZZ$1, 0))</f>
        <v/>
      </c>
    </row>
    <row r="91">
      <c r="A91">
        <f>INDEX(resultados!$A$2:$ZZ$492, 85, MATCH($B$1, resultados!$A$1:$ZZ$1, 0))</f>
        <v/>
      </c>
      <c r="B91">
        <f>INDEX(resultados!$A$2:$ZZ$492, 85, MATCH($B$2, resultados!$A$1:$ZZ$1, 0))</f>
        <v/>
      </c>
      <c r="C91">
        <f>INDEX(resultados!$A$2:$ZZ$492, 85, MATCH($B$3, resultados!$A$1:$ZZ$1, 0))</f>
        <v/>
      </c>
    </row>
    <row r="92">
      <c r="A92">
        <f>INDEX(resultados!$A$2:$ZZ$492, 86, MATCH($B$1, resultados!$A$1:$ZZ$1, 0))</f>
        <v/>
      </c>
      <c r="B92">
        <f>INDEX(resultados!$A$2:$ZZ$492, 86, MATCH($B$2, resultados!$A$1:$ZZ$1, 0))</f>
        <v/>
      </c>
      <c r="C92">
        <f>INDEX(resultados!$A$2:$ZZ$492, 86, MATCH($B$3, resultados!$A$1:$ZZ$1, 0))</f>
        <v/>
      </c>
    </row>
    <row r="93">
      <c r="A93">
        <f>INDEX(resultados!$A$2:$ZZ$492, 87, MATCH($B$1, resultados!$A$1:$ZZ$1, 0))</f>
        <v/>
      </c>
      <c r="B93">
        <f>INDEX(resultados!$A$2:$ZZ$492, 87, MATCH($B$2, resultados!$A$1:$ZZ$1, 0))</f>
        <v/>
      </c>
      <c r="C93">
        <f>INDEX(resultados!$A$2:$ZZ$492, 87, MATCH($B$3, resultados!$A$1:$ZZ$1, 0))</f>
        <v/>
      </c>
    </row>
    <row r="94">
      <c r="A94">
        <f>INDEX(resultados!$A$2:$ZZ$492, 88, MATCH($B$1, resultados!$A$1:$ZZ$1, 0))</f>
        <v/>
      </c>
      <c r="B94">
        <f>INDEX(resultados!$A$2:$ZZ$492, 88, MATCH($B$2, resultados!$A$1:$ZZ$1, 0))</f>
        <v/>
      </c>
      <c r="C94">
        <f>INDEX(resultados!$A$2:$ZZ$492, 88, MATCH($B$3, resultados!$A$1:$ZZ$1, 0))</f>
        <v/>
      </c>
    </row>
    <row r="95">
      <c r="A95">
        <f>INDEX(resultados!$A$2:$ZZ$492, 89, MATCH($B$1, resultados!$A$1:$ZZ$1, 0))</f>
        <v/>
      </c>
      <c r="B95">
        <f>INDEX(resultados!$A$2:$ZZ$492, 89, MATCH($B$2, resultados!$A$1:$ZZ$1, 0))</f>
        <v/>
      </c>
      <c r="C95">
        <f>INDEX(resultados!$A$2:$ZZ$492, 89, MATCH($B$3, resultados!$A$1:$ZZ$1, 0))</f>
        <v/>
      </c>
    </row>
    <row r="96">
      <c r="A96">
        <f>INDEX(resultados!$A$2:$ZZ$492, 90, MATCH($B$1, resultados!$A$1:$ZZ$1, 0))</f>
        <v/>
      </c>
      <c r="B96">
        <f>INDEX(resultados!$A$2:$ZZ$492, 90, MATCH($B$2, resultados!$A$1:$ZZ$1, 0))</f>
        <v/>
      </c>
      <c r="C96">
        <f>INDEX(resultados!$A$2:$ZZ$492, 90, MATCH($B$3, resultados!$A$1:$ZZ$1, 0))</f>
        <v/>
      </c>
    </row>
    <row r="97">
      <c r="A97">
        <f>INDEX(resultados!$A$2:$ZZ$492, 91, MATCH($B$1, resultados!$A$1:$ZZ$1, 0))</f>
        <v/>
      </c>
      <c r="B97">
        <f>INDEX(resultados!$A$2:$ZZ$492, 91, MATCH($B$2, resultados!$A$1:$ZZ$1, 0))</f>
        <v/>
      </c>
      <c r="C97">
        <f>INDEX(resultados!$A$2:$ZZ$492, 91, MATCH($B$3, resultados!$A$1:$ZZ$1, 0))</f>
        <v/>
      </c>
    </row>
    <row r="98">
      <c r="A98">
        <f>INDEX(resultados!$A$2:$ZZ$492, 92, MATCH($B$1, resultados!$A$1:$ZZ$1, 0))</f>
        <v/>
      </c>
      <c r="B98">
        <f>INDEX(resultados!$A$2:$ZZ$492, 92, MATCH($B$2, resultados!$A$1:$ZZ$1, 0))</f>
        <v/>
      </c>
      <c r="C98">
        <f>INDEX(resultados!$A$2:$ZZ$492, 92, MATCH($B$3, resultados!$A$1:$ZZ$1, 0))</f>
        <v/>
      </c>
    </row>
    <row r="99">
      <c r="A99">
        <f>INDEX(resultados!$A$2:$ZZ$492, 93, MATCH($B$1, resultados!$A$1:$ZZ$1, 0))</f>
        <v/>
      </c>
      <c r="B99">
        <f>INDEX(resultados!$A$2:$ZZ$492, 93, MATCH($B$2, resultados!$A$1:$ZZ$1, 0))</f>
        <v/>
      </c>
      <c r="C99">
        <f>INDEX(resultados!$A$2:$ZZ$492, 93, MATCH($B$3, resultados!$A$1:$ZZ$1, 0))</f>
        <v/>
      </c>
    </row>
    <row r="100">
      <c r="A100">
        <f>INDEX(resultados!$A$2:$ZZ$492, 94, MATCH($B$1, resultados!$A$1:$ZZ$1, 0))</f>
        <v/>
      </c>
      <c r="B100">
        <f>INDEX(resultados!$A$2:$ZZ$492, 94, MATCH($B$2, resultados!$A$1:$ZZ$1, 0))</f>
        <v/>
      </c>
      <c r="C100">
        <f>INDEX(resultados!$A$2:$ZZ$492, 94, MATCH($B$3, resultados!$A$1:$ZZ$1, 0))</f>
        <v/>
      </c>
    </row>
    <row r="101">
      <c r="A101">
        <f>INDEX(resultados!$A$2:$ZZ$492, 95, MATCH($B$1, resultados!$A$1:$ZZ$1, 0))</f>
        <v/>
      </c>
      <c r="B101">
        <f>INDEX(resultados!$A$2:$ZZ$492, 95, MATCH($B$2, resultados!$A$1:$ZZ$1, 0))</f>
        <v/>
      </c>
      <c r="C101">
        <f>INDEX(resultados!$A$2:$ZZ$492, 95, MATCH($B$3, resultados!$A$1:$ZZ$1, 0))</f>
        <v/>
      </c>
    </row>
    <row r="102">
      <c r="A102">
        <f>INDEX(resultados!$A$2:$ZZ$492, 96, MATCH($B$1, resultados!$A$1:$ZZ$1, 0))</f>
        <v/>
      </c>
      <c r="B102">
        <f>INDEX(resultados!$A$2:$ZZ$492, 96, MATCH($B$2, resultados!$A$1:$ZZ$1, 0))</f>
        <v/>
      </c>
      <c r="C102">
        <f>INDEX(resultados!$A$2:$ZZ$492, 96, MATCH($B$3, resultados!$A$1:$ZZ$1, 0))</f>
        <v/>
      </c>
    </row>
    <row r="103">
      <c r="A103">
        <f>INDEX(resultados!$A$2:$ZZ$492, 97, MATCH($B$1, resultados!$A$1:$ZZ$1, 0))</f>
        <v/>
      </c>
      <c r="B103">
        <f>INDEX(resultados!$A$2:$ZZ$492, 97, MATCH($B$2, resultados!$A$1:$ZZ$1, 0))</f>
        <v/>
      </c>
      <c r="C103">
        <f>INDEX(resultados!$A$2:$ZZ$492, 97, MATCH($B$3, resultados!$A$1:$ZZ$1, 0))</f>
        <v/>
      </c>
    </row>
    <row r="104">
      <c r="A104">
        <f>INDEX(resultados!$A$2:$ZZ$492, 98, MATCH($B$1, resultados!$A$1:$ZZ$1, 0))</f>
        <v/>
      </c>
      <c r="B104">
        <f>INDEX(resultados!$A$2:$ZZ$492, 98, MATCH($B$2, resultados!$A$1:$ZZ$1, 0))</f>
        <v/>
      </c>
      <c r="C104">
        <f>INDEX(resultados!$A$2:$ZZ$492, 98, MATCH($B$3, resultados!$A$1:$ZZ$1, 0))</f>
        <v/>
      </c>
    </row>
    <row r="105">
      <c r="A105">
        <f>INDEX(resultados!$A$2:$ZZ$492, 99, MATCH($B$1, resultados!$A$1:$ZZ$1, 0))</f>
        <v/>
      </c>
      <c r="B105">
        <f>INDEX(resultados!$A$2:$ZZ$492, 99, MATCH($B$2, resultados!$A$1:$ZZ$1, 0))</f>
        <v/>
      </c>
      <c r="C105">
        <f>INDEX(resultados!$A$2:$ZZ$492, 99, MATCH($B$3, resultados!$A$1:$ZZ$1, 0))</f>
        <v/>
      </c>
    </row>
    <row r="106">
      <c r="A106">
        <f>INDEX(resultados!$A$2:$ZZ$492, 100, MATCH($B$1, resultados!$A$1:$ZZ$1, 0))</f>
        <v/>
      </c>
      <c r="B106">
        <f>INDEX(resultados!$A$2:$ZZ$492, 100, MATCH($B$2, resultados!$A$1:$ZZ$1, 0))</f>
        <v/>
      </c>
      <c r="C106">
        <f>INDEX(resultados!$A$2:$ZZ$492, 100, MATCH($B$3, resultados!$A$1:$ZZ$1, 0))</f>
        <v/>
      </c>
    </row>
    <row r="107">
      <c r="A107">
        <f>INDEX(resultados!$A$2:$ZZ$492, 101, MATCH($B$1, resultados!$A$1:$ZZ$1, 0))</f>
        <v/>
      </c>
      <c r="B107">
        <f>INDEX(resultados!$A$2:$ZZ$492, 101, MATCH($B$2, resultados!$A$1:$ZZ$1, 0))</f>
        <v/>
      </c>
      <c r="C107">
        <f>INDEX(resultados!$A$2:$ZZ$492, 101, MATCH($B$3, resultados!$A$1:$ZZ$1, 0))</f>
        <v/>
      </c>
    </row>
    <row r="108">
      <c r="A108">
        <f>INDEX(resultados!$A$2:$ZZ$492, 102, MATCH($B$1, resultados!$A$1:$ZZ$1, 0))</f>
        <v/>
      </c>
      <c r="B108">
        <f>INDEX(resultados!$A$2:$ZZ$492, 102, MATCH($B$2, resultados!$A$1:$ZZ$1, 0))</f>
        <v/>
      </c>
      <c r="C108">
        <f>INDEX(resultados!$A$2:$ZZ$492, 102, MATCH($B$3, resultados!$A$1:$ZZ$1, 0))</f>
        <v/>
      </c>
    </row>
    <row r="109">
      <c r="A109">
        <f>INDEX(resultados!$A$2:$ZZ$492, 103, MATCH($B$1, resultados!$A$1:$ZZ$1, 0))</f>
        <v/>
      </c>
      <c r="B109">
        <f>INDEX(resultados!$A$2:$ZZ$492, 103, MATCH($B$2, resultados!$A$1:$ZZ$1, 0))</f>
        <v/>
      </c>
      <c r="C109">
        <f>INDEX(resultados!$A$2:$ZZ$492, 103, MATCH($B$3, resultados!$A$1:$ZZ$1, 0))</f>
        <v/>
      </c>
    </row>
    <row r="110">
      <c r="A110">
        <f>INDEX(resultados!$A$2:$ZZ$492, 104, MATCH($B$1, resultados!$A$1:$ZZ$1, 0))</f>
        <v/>
      </c>
      <c r="B110">
        <f>INDEX(resultados!$A$2:$ZZ$492, 104, MATCH($B$2, resultados!$A$1:$ZZ$1, 0))</f>
        <v/>
      </c>
      <c r="C110">
        <f>INDEX(resultados!$A$2:$ZZ$492, 104, MATCH($B$3, resultados!$A$1:$ZZ$1, 0))</f>
        <v/>
      </c>
    </row>
    <row r="111">
      <c r="A111">
        <f>INDEX(resultados!$A$2:$ZZ$492, 105, MATCH($B$1, resultados!$A$1:$ZZ$1, 0))</f>
        <v/>
      </c>
      <c r="B111">
        <f>INDEX(resultados!$A$2:$ZZ$492, 105, MATCH($B$2, resultados!$A$1:$ZZ$1, 0))</f>
        <v/>
      </c>
      <c r="C111">
        <f>INDEX(resultados!$A$2:$ZZ$492, 105, MATCH($B$3, resultados!$A$1:$ZZ$1, 0))</f>
        <v/>
      </c>
    </row>
    <row r="112">
      <c r="A112">
        <f>INDEX(resultados!$A$2:$ZZ$492, 106, MATCH($B$1, resultados!$A$1:$ZZ$1, 0))</f>
        <v/>
      </c>
      <c r="B112">
        <f>INDEX(resultados!$A$2:$ZZ$492, 106, MATCH($B$2, resultados!$A$1:$ZZ$1, 0))</f>
        <v/>
      </c>
      <c r="C112">
        <f>INDEX(resultados!$A$2:$ZZ$492, 106, MATCH($B$3, resultados!$A$1:$ZZ$1, 0))</f>
        <v/>
      </c>
    </row>
    <row r="113">
      <c r="A113">
        <f>INDEX(resultados!$A$2:$ZZ$492, 107, MATCH($B$1, resultados!$A$1:$ZZ$1, 0))</f>
        <v/>
      </c>
      <c r="B113">
        <f>INDEX(resultados!$A$2:$ZZ$492, 107, MATCH($B$2, resultados!$A$1:$ZZ$1, 0))</f>
        <v/>
      </c>
      <c r="C113">
        <f>INDEX(resultados!$A$2:$ZZ$492, 107, MATCH($B$3, resultados!$A$1:$ZZ$1, 0))</f>
        <v/>
      </c>
    </row>
    <row r="114">
      <c r="A114">
        <f>INDEX(resultados!$A$2:$ZZ$492, 108, MATCH($B$1, resultados!$A$1:$ZZ$1, 0))</f>
        <v/>
      </c>
      <c r="B114">
        <f>INDEX(resultados!$A$2:$ZZ$492, 108, MATCH($B$2, resultados!$A$1:$ZZ$1, 0))</f>
        <v/>
      </c>
      <c r="C114">
        <f>INDEX(resultados!$A$2:$ZZ$492, 108, MATCH($B$3, resultados!$A$1:$ZZ$1, 0))</f>
        <v/>
      </c>
    </row>
    <row r="115">
      <c r="A115">
        <f>INDEX(resultados!$A$2:$ZZ$492, 109, MATCH($B$1, resultados!$A$1:$ZZ$1, 0))</f>
        <v/>
      </c>
      <c r="B115">
        <f>INDEX(resultados!$A$2:$ZZ$492, 109, MATCH($B$2, resultados!$A$1:$ZZ$1, 0))</f>
        <v/>
      </c>
      <c r="C115">
        <f>INDEX(resultados!$A$2:$ZZ$492, 109, MATCH($B$3, resultados!$A$1:$ZZ$1, 0))</f>
        <v/>
      </c>
    </row>
    <row r="116">
      <c r="A116">
        <f>INDEX(resultados!$A$2:$ZZ$492, 110, MATCH($B$1, resultados!$A$1:$ZZ$1, 0))</f>
        <v/>
      </c>
      <c r="B116">
        <f>INDEX(resultados!$A$2:$ZZ$492, 110, MATCH($B$2, resultados!$A$1:$ZZ$1, 0))</f>
        <v/>
      </c>
      <c r="C116">
        <f>INDEX(resultados!$A$2:$ZZ$492, 110, MATCH($B$3, resultados!$A$1:$ZZ$1, 0))</f>
        <v/>
      </c>
    </row>
    <row r="117">
      <c r="A117">
        <f>INDEX(resultados!$A$2:$ZZ$492, 111, MATCH($B$1, resultados!$A$1:$ZZ$1, 0))</f>
        <v/>
      </c>
      <c r="B117">
        <f>INDEX(resultados!$A$2:$ZZ$492, 111, MATCH($B$2, resultados!$A$1:$ZZ$1, 0))</f>
        <v/>
      </c>
      <c r="C117">
        <f>INDEX(resultados!$A$2:$ZZ$492, 111, MATCH($B$3, resultados!$A$1:$ZZ$1, 0))</f>
        <v/>
      </c>
    </row>
    <row r="118">
      <c r="A118">
        <f>INDEX(resultados!$A$2:$ZZ$492, 112, MATCH($B$1, resultados!$A$1:$ZZ$1, 0))</f>
        <v/>
      </c>
      <c r="B118">
        <f>INDEX(resultados!$A$2:$ZZ$492, 112, MATCH($B$2, resultados!$A$1:$ZZ$1, 0))</f>
        <v/>
      </c>
      <c r="C118">
        <f>INDEX(resultados!$A$2:$ZZ$492, 112, MATCH($B$3, resultados!$A$1:$ZZ$1, 0))</f>
        <v/>
      </c>
    </row>
    <row r="119">
      <c r="A119">
        <f>INDEX(resultados!$A$2:$ZZ$492, 113, MATCH($B$1, resultados!$A$1:$ZZ$1, 0))</f>
        <v/>
      </c>
      <c r="B119">
        <f>INDEX(resultados!$A$2:$ZZ$492, 113, MATCH($B$2, resultados!$A$1:$ZZ$1, 0))</f>
        <v/>
      </c>
      <c r="C119">
        <f>INDEX(resultados!$A$2:$ZZ$492, 113, MATCH($B$3, resultados!$A$1:$ZZ$1, 0))</f>
        <v/>
      </c>
    </row>
    <row r="120">
      <c r="A120">
        <f>INDEX(resultados!$A$2:$ZZ$492, 114, MATCH($B$1, resultados!$A$1:$ZZ$1, 0))</f>
        <v/>
      </c>
      <c r="B120">
        <f>INDEX(resultados!$A$2:$ZZ$492, 114, MATCH($B$2, resultados!$A$1:$ZZ$1, 0))</f>
        <v/>
      </c>
      <c r="C120">
        <f>INDEX(resultados!$A$2:$ZZ$492, 114, MATCH($B$3, resultados!$A$1:$ZZ$1, 0))</f>
        <v/>
      </c>
    </row>
    <row r="121">
      <c r="A121">
        <f>INDEX(resultados!$A$2:$ZZ$492, 115, MATCH($B$1, resultados!$A$1:$ZZ$1, 0))</f>
        <v/>
      </c>
      <c r="B121">
        <f>INDEX(resultados!$A$2:$ZZ$492, 115, MATCH($B$2, resultados!$A$1:$ZZ$1, 0))</f>
        <v/>
      </c>
      <c r="C121">
        <f>INDEX(resultados!$A$2:$ZZ$492, 115, MATCH($B$3, resultados!$A$1:$ZZ$1, 0))</f>
        <v/>
      </c>
    </row>
    <row r="122">
      <c r="A122">
        <f>INDEX(resultados!$A$2:$ZZ$492, 116, MATCH($B$1, resultados!$A$1:$ZZ$1, 0))</f>
        <v/>
      </c>
      <c r="B122">
        <f>INDEX(resultados!$A$2:$ZZ$492, 116, MATCH($B$2, resultados!$A$1:$ZZ$1, 0))</f>
        <v/>
      </c>
      <c r="C122">
        <f>INDEX(resultados!$A$2:$ZZ$492, 116, MATCH($B$3, resultados!$A$1:$ZZ$1, 0))</f>
        <v/>
      </c>
    </row>
    <row r="123">
      <c r="A123">
        <f>INDEX(resultados!$A$2:$ZZ$492, 117, MATCH($B$1, resultados!$A$1:$ZZ$1, 0))</f>
        <v/>
      </c>
      <c r="B123">
        <f>INDEX(resultados!$A$2:$ZZ$492, 117, MATCH($B$2, resultados!$A$1:$ZZ$1, 0))</f>
        <v/>
      </c>
      <c r="C123">
        <f>INDEX(resultados!$A$2:$ZZ$492, 117, MATCH($B$3, resultados!$A$1:$ZZ$1, 0))</f>
        <v/>
      </c>
    </row>
    <row r="124">
      <c r="A124">
        <f>INDEX(resultados!$A$2:$ZZ$492, 118, MATCH($B$1, resultados!$A$1:$ZZ$1, 0))</f>
        <v/>
      </c>
      <c r="B124">
        <f>INDEX(resultados!$A$2:$ZZ$492, 118, MATCH($B$2, resultados!$A$1:$ZZ$1, 0))</f>
        <v/>
      </c>
      <c r="C124">
        <f>INDEX(resultados!$A$2:$ZZ$492, 118, MATCH($B$3, resultados!$A$1:$ZZ$1, 0))</f>
        <v/>
      </c>
    </row>
    <row r="125">
      <c r="A125">
        <f>INDEX(resultados!$A$2:$ZZ$492, 119, MATCH($B$1, resultados!$A$1:$ZZ$1, 0))</f>
        <v/>
      </c>
      <c r="B125">
        <f>INDEX(resultados!$A$2:$ZZ$492, 119, MATCH($B$2, resultados!$A$1:$ZZ$1, 0))</f>
        <v/>
      </c>
      <c r="C125">
        <f>INDEX(resultados!$A$2:$ZZ$492, 119, MATCH($B$3, resultados!$A$1:$ZZ$1, 0))</f>
        <v/>
      </c>
    </row>
    <row r="126">
      <c r="A126">
        <f>INDEX(resultados!$A$2:$ZZ$492, 120, MATCH($B$1, resultados!$A$1:$ZZ$1, 0))</f>
        <v/>
      </c>
      <c r="B126">
        <f>INDEX(resultados!$A$2:$ZZ$492, 120, MATCH($B$2, resultados!$A$1:$ZZ$1, 0))</f>
        <v/>
      </c>
      <c r="C126">
        <f>INDEX(resultados!$A$2:$ZZ$492, 120, MATCH($B$3, resultados!$A$1:$ZZ$1, 0))</f>
        <v/>
      </c>
    </row>
    <row r="127">
      <c r="A127">
        <f>INDEX(resultados!$A$2:$ZZ$492, 121, MATCH($B$1, resultados!$A$1:$ZZ$1, 0))</f>
        <v/>
      </c>
      <c r="B127">
        <f>INDEX(resultados!$A$2:$ZZ$492, 121, MATCH($B$2, resultados!$A$1:$ZZ$1, 0))</f>
        <v/>
      </c>
      <c r="C127">
        <f>INDEX(resultados!$A$2:$ZZ$492, 121, MATCH($B$3, resultados!$A$1:$ZZ$1, 0))</f>
        <v/>
      </c>
    </row>
    <row r="128">
      <c r="A128">
        <f>INDEX(resultados!$A$2:$ZZ$492, 122, MATCH($B$1, resultados!$A$1:$ZZ$1, 0))</f>
        <v/>
      </c>
      <c r="B128">
        <f>INDEX(resultados!$A$2:$ZZ$492, 122, MATCH($B$2, resultados!$A$1:$ZZ$1, 0))</f>
        <v/>
      </c>
      <c r="C128">
        <f>INDEX(resultados!$A$2:$ZZ$492, 122, MATCH($B$3, resultados!$A$1:$ZZ$1, 0))</f>
        <v/>
      </c>
    </row>
    <row r="129">
      <c r="A129">
        <f>INDEX(resultados!$A$2:$ZZ$492, 123, MATCH($B$1, resultados!$A$1:$ZZ$1, 0))</f>
        <v/>
      </c>
      <c r="B129">
        <f>INDEX(resultados!$A$2:$ZZ$492, 123, MATCH($B$2, resultados!$A$1:$ZZ$1, 0))</f>
        <v/>
      </c>
      <c r="C129">
        <f>INDEX(resultados!$A$2:$ZZ$492, 123, MATCH($B$3, resultados!$A$1:$ZZ$1, 0))</f>
        <v/>
      </c>
    </row>
    <row r="130">
      <c r="A130">
        <f>INDEX(resultados!$A$2:$ZZ$492, 124, MATCH($B$1, resultados!$A$1:$ZZ$1, 0))</f>
        <v/>
      </c>
      <c r="B130">
        <f>INDEX(resultados!$A$2:$ZZ$492, 124, MATCH($B$2, resultados!$A$1:$ZZ$1, 0))</f>
        <v/>
      </c>
      <c r="C130">
        <f>INDEX(resultados!$A$2:$ZZ$492, 124, MATCH($B$3, resultados!$A$1:$ZZ$1, 0))</f>
        <v/>
      </c>
    </row>
    <row r="131">
      <c r="A131">
        <f>INDEX(resultados!$A$2:$ZZ$492, 125, MATCH($B$1, resultados!$A$1:$ZZ$1, 0))</f>
        <v/>
      </c>
      <c r="B131">
        <f>INDEX(resultados!$A$2:$ZZ$492, 125, MATCH($B$2, resultados!$A$1:$ZZ$1, 0))</f>
        <v/>
      </c>
      <c r="C131">
        <f>INDEX(resultados!$A$2:$ZZ$492, 125, MATCH($B$3, resultados!$A$1:$ZZ$1, 0))</f>
        <v/>
      </c>
    </row>
    <row r="132">
      <c r="A132">
        <f>INDEX(resultados!$A$2:$ZZ$492, 126, MATCH($B$1, resultados!$A$1:$ZZ$1, 0))</f>
        <v/>
      </c>
      <c r="B132">
        <f>INDEX(resultados!$A$2:$ZZ$492, 126, MATCH($B$2, resultados!$A$1:$ZZ$1, 0))</f>
        <v/>
      </c>
      <c r="C132">
        <f>INDEX(resultados!$A$2:$ZZ$492, 126, MATCH($B$3, resultados!$A$1:$ZZ$1, 0))</f>
        <v/>
      </c>
    </row>
    <row r="133">
      <c r="A133">
        <f>INDEX(resultados!$A$2:$ZZ$492, 127, MATCH($B$1, resultados!$A$1:$ZZ$1, 0))</f>
        <v/>
      </c>
      <c r="B133">
        <f>INDEX(resultados!$A$2:$ZZ$492, 127, MATCH($B$2, resultados!$A$1:$ZZ$1, 0))</f>
        <v/>
      </c>
      <c r="C133">
        <f>INDEX(resultados!$A$2:$ZZ$492, 127, MATCH($B$3, resultados!$A$1:$ZZ$1, 0))</f>
        <v/>
      </c>
    </row>
    <row r="134">
      <c r="A134">
        <f>INDEX(resultados!$A$2:$ZZ$492, 128, MATCH($B$1, resultados!$A$1:$ZZ$1, 0))</f>
        <v/>
      </c>
      <c r="B134">
        <f>INDEX(resultados!$A$2:$ZZ$492, 128, MATCH($B$2, resultados!$A$1:$ZZ$1, 0))</f>
        <v/>
      </c>
      <c r="C134">
        <f>INDEX(resultados!$A$2:$ZZ$492, 128, MATCH($B$3, resultados!$A$1:$ZZ$1, 0))</f>
        <v/>
      </c>
    </row>
    <row r="135">
      <c r="A135">
        <f>INDEX(resultados!$A$2:$ZZ$492, 129, MATCH($B$1, resultados!$A$1:$ZZ$1, 0))</f>
        <v/>
      </c>
      <c r="B135">
        <f>INDEX(resultados!$A$2:$ZZ$492, 129, MATCH($B$2, resultados!$A$1:$ZZ$1, 0))</f>
        <v/>
      </c>
      <c r="C135">
        <f>INDEX(resultados!$A$2:$ZZ$492, 129, MATCH($B$3, resultados!$A$1:$ZZ$1, 0))</f>
        <v/>
      </c>
    </row>
    <row r="136">
      <c r="A136">
        <f>INDEX(resultados!$A$2:$ZZ$492, 130, MATCH($B$1, resultados!$A$1:$ZZ$1, 0))</f>
        <v/>
      </c>
      <c r="B136">
        <f>INDEX(resultados!$A$2:$ZZ$492, 130, MATCH($B$2, resultados!$A$1:$ZZ$1, 0))</f>
        <v/>
      </c>
      <c r="C136">
        <f>INDEX(resultados!$A$2:$ZZ$492, 130, MATCH($B$3, resultados!$A$1:$ZZ$1, 0))</f>
        <v/>
      </c>
    </row>
    <row r="137">
      <c r="A137">
        <f>INDEX(resultados!$A$2:$ZZ$492, 131, MATCH($B$1, resultados!$A$1:$ZZ$1, 0))</f>
        <v/>
      </c>
      <c r="B137">
        <f>INDEX(resultados!$A$2:$ZZ$492, 131, MATCH($B$2, resultados!$A$1:$ZZ$1, 0))</f>
        <v/>
      </c>
      <c r="C137">
        <f>INDEX(resultados!$A$2:$ZZ$492, 131, MATCH($B$3, resultados!$A$1:$ZZ$1, 0))</f>
        <v/>
      </c>
    </row>
    <row r="138">
      <c r="A138">
        <f>INDEX(resultados!$A$2:$ZZ$492, 132, MATCH($B$1, resultados!$A$1:$ZZ$1, 0))</f>
        <v/>
      </c>
      <c r="B138">
        <f>INDEX(resultados!$A$2:$ZZ$492, 132, MATCH($B$2, resultados!$A$1:$ZZ$1, 0))</f>
        <v/>
      </c>
      <c r="C138">
        <f>INDEX(resultados!$A$2:$ZZ$492, 132, MATCH($B$3, resultados!$A$1:$ZZ$1, 0))</f>
        <v/>
      </c>
    </row>
    <row r="139">
      <c r="A139">
        <f>INDEX(resultados!$A$2:$ZZ$492, 133, MATCH($B$1, resultados!$A$1:$ZZ$1, 0))</f>
        <v/>
      </c>
      <c r="B139">
        <f>INDEX(resultados!$A$2:$ZZ$492, 133, MATCH($B$2, resultados!$A$1:$ZZ$1, 0))</f>
        <v/>
      </c>
      <c r="C139">
        <f>INDEX(resultados!$A$2:$ZZ$492, 133, MATCH($B$3, resultados!$A$1:$ZZ$1, 0))</f>
        <v/>
      </c>
    </row>
    <row r="140">
      <c r="A140">
        <f>INDEX(resultados!$A$2:$ZZ$492, 134, MATCH($B$1, resultados!$A$1:$ZZ$1, 0))</f>
        <v/>
      </c>
      <c r="B140">
        <f>INDEX(resultados!$A$2:$ZZ$492, 134, MATCH($B$2, resultados!$A$1:$ZZ$1, 0))</f>
        <v/>
      </c>
      <c r="C140">
        <f>INDEX(resultados!$A$2:$ZZ$492, 134, MATCH($B$3, resultados!$A$1:$ZZ$1, 0))</f>
        <v/>
      </c>
    </row>
    <row r="141">
      <c r="A141">
        <f>INDEX(resultados!$A$2:$ZZ$492, 135, MATCH($B$1, resultados!$A$1:$ZZ$1, 0))</f>
        <v/>
      </c>
      <c r="B141">
        <f>INDEX(resultados!$A$2:$ZZ$492, 135, MATCH($B$2, resultados!$A$1:$ZZ$1, 0))</f>
        <v/>
      </c>
      <c r="C141">
        <f>INDEX(resultados!$A$2:$ZZ$492, 135, MATCH($B$3, resultados!$A$1:$ZZ$1, 0))</f>
        <v/>
      </c>
    </row>
    <row r="142">
      <c r="A142">
        <f>INDEX(resultados!$A$2:$ZZ$492, 136, MATCH($B$1, resultados!$A$1:$ZZ$1, 0))</f>
        <v/>
      </c>
      <c r="B142">
        <f>INDEX(resultados!$A$2:$ZZ$492, 136, MATCH($B$2, resultados!$A$1:$ZZ$1, 0))</f>
        <v/>
      </c>
      <c r="C142">
        <f>INDEX(resultados!$A$2:$ZZ$492, 136, MATCH($B$3, resultados!$A$1:$ZZ$1, 0))</f>
        <v/>
      </c>
    </row>
    <row r="143">
      <c r="A143">
        <f>INDEX(resultados!$A$2:$ZZ$492, 137, MATCH($B$1, resultados!$A$1:$ZZ$1, 0))</f>
        <v/>
      </c>
      <c r="B143">
        <f>INDEX(resultados!$A$2:$ZZ$492, 137, MATCH($B$2, resultados!$A$1:$ZZ$1, 0))</f>
        <v/>
      </c>
      <c r="C143">
        <f>INDEX(resultados!$A$2:$ZZ$492, 137, MATCH($B$3, resultados!$A$1:$ZZ$1, 0))</f>
        <v/>
      </c>
    </row>
    <row r="144">
      <c r="A144">
        <f>INDEX(resultados!$A$2:$ZZ$492, 138, MATCH($B$1, resultados!$A$1:$ZZ$1, 0))</f>
        <v/>
      </c>
      <c r="B144">
        <f>INDEX(resultados!$A$2:$ZZ$492, 138, MATCH($B$2, resultados!$A$1:$ZZ$1, 0))</f>
        <v/>
      </c>
      <c r="C144">
        <f>INDEX(resultados!$A$2:$ZZ$492, 138, MATCH($B$3, resultados!$A$1:$ZZ$1, 0))</f>
        <v/>
      </c>
    </row>
    <row r="145">
      <c r="A145">
        <f>INDEX(resultados!$A$2:$ZZ$492, 139, MATCH($B$1, resultados!$A$1:$ZZ$1, 0))</f>
        <v/>
      </c>
      <c r="B145">
        <f>INDEX(resultados!$A$2:$ZZ$492, 139, MATCH($B$2, resultados!$A$1:$ZZ$1, 0))</f>
        <v/>
      </c>
      <c r="C145">
        <f>INDEX(resultados!$A$2:$ZZ$492, 139, MATCH($B$3, resultados!$A$1:$ZZ$1, 0))</f>
        <v/>
      </c>
    </row>
    <row r="146">
      <c r="A146">
        <f>INDEX(resultados!$A$2:$ZZ$492, 140, MATCH($B$1, resultados!$A$1:$ZZ$1, 0))</f>
        <v/>
      </c>
      <c r="B146">
        <f>INDEX(resultados!$A$2:$ZZ$492, 140, MATCH($B$2, resultados!$A$1:$ZZ$1, 0))</f>
        <v/>
      </c>
      <c r="C146">
        <f>INDEX(resultados!$A$2:$ZZ$492, 140, MATCH($B$3, resultados!$A$1:$ZZ$1, 0))</f>
        <v/>
      </c>
    </row>
    <row r="147">
      <c r="A147">
        <f>INDEX(resultados!$A$2:$ZZ$492, 141, MATCH($B$1, resultados!$A$1:$ZZ$1, 0))</f>
        <v/>
      </c>
      <c r="B147">
        <f>INDEX(resultados!$A$2:$ZZ$492, 141, MATCH($B$2, resultados!$A$1:$ZZ$1, 0))</f>
        <v/>
      </c>
      <c r="C147">
        <f>INDEX(resultados!$A$2:$ZZ$492, 141, MATCH($B$3, resultados!$A$1:$ZZ$1, 0))</f>
        <v/>
      </c>
    </row>
    <row r="148">
      <c r="A148">
        <f>INDEX(resultados!$A$2:$ZZ$492, 142, MATCH($B$1, resultados!$A$1:$ZZ$1, 0))</f>
        <v/>
      </c>
      <c r="B148">
        <f>INDEX(resultados!$A$2:$ZZ$492, 142, MATCH($B$2, resultados!$A$1:$ZZ$1, 0))</f>
        <v/>
      </c>
      <c r="C148">
        <f>INDEX(resultados!$A$2:$ZZ$492, 142, MATCH($B$3, resultados!$A$1:$ZZ$1, 0))</f>
        <v/>
      </c>
    </row>
    <row r="149">
      <c r="A149">
        <f>INDEX(resultados!$A$2:$ZZ$492, 143, MATCH($B$1, resultados!$A$1:$ZZ$1, 0))</f>
        <v/>
      </c>
      <c r="B149">
        <f>INDEX(resultados!$A$2:$ZZ$492, 143, MATCH($B$2, resultados!$A$1:$ZZ$1, 0))</f>
        <v/>
      </c>
      <c r="C149">
        <f>INDEX(resultados!$A$2:$ZZ$492, 143, MATCH($B$3, resultados!$A$1:$ZZ$1, 0))</f>
        <v/>
      </c>
    </row>
    <row r="150">
      <c r="A150">
        <f>INDEX(resultados!$A$2:$ZZ$492, 144, MATCH($B$1, resultados!$A$1:$ZZ$1, 0))</f>
        <v/>
      </c>
      <c r="B150">
        <f>INDEX(resultados!$A$2:$ZZ$492, 144, MATCH($B$2, resultados!$A$1:$ZZ$1, 0))</f>
        <v/>
      </c>
      <c r="C150">
        <f>INDEX(resultados!$A$2:$ZZ$492, 144, MATCH($B$3, resultados!$A$1:$ZZ$1, 0))</f>
        <v/>
      </c>
    </row>
    <row r="151">
      <c r="A151">
        <f>INDEX(resultados!$A$2:$ZZ$492, 145, MATCH($B$1, resultados!$A$1:$ZZ$1, 0))</f>
        <v/>
      </c>
      <c r="B151">
        <f>INDEX(resultados!$A$2:$ZZ$492, 145, MATCH($B$2, resultados!$A$1:$ZZ$1, 0))</f>
        <v/>
      </c>
      <c r="C151">
        <f>INDEX(resultados!$A$2:$ZZ$492, 145, MATCH($B$3, resultados!$A$1:$ZZ$1, 0))</f>
        <v/>
      </c>
    </row>
    <row r="152">
      <c r="A152">
        <f>INDEX(resultados!$A$2:$ZZ$492, 146, MATCH($B$1, resultados!$A$1:$ZZ$1, 0))</f>
        <v/>
      </c>
      <c r="B152">
        <f>INDEX(resultados!$A$2:$ZZ$492, 146, MATCH($B$2, resultados!$A$1:$ZZ$1, 0))</f>
        <v/>
      </c>
      <c r="C152">
        <f>INDEX(resultados!$A$2:$ZZ$492, 146, MATCH($B$3, resultados!$A$1:$ZZ$1, 0))</f>
        <v/>
      </c>
    </row>
    <row r="153">
      <c r="A153">
        <f>INDEX(resultados!$A$2:$ZZ$492, 147, MATCH($B$1, resultados!$A$1:$ZZ$1, 0))</f>
        <v/>
      </c>
      <c r="B153">
        <f>INDEX(resultados!$A$2:$ZZ$492, 147, MATCH($B$2, resultados!$A$1:$ZZ$1, 0))</f>
        <v/>
      </c>
      <c r="C153">
        <f>INDEX(resultados!$A$2:$ZZ$492, 147, MATCH($B$3, resultados!$A$1:$ZZ$1, 0))</f>
        <v/>
      </c>
    </row>
    <row r="154">
      <c r="A154">
        <f>INDEX(resultados!$A$2:$ZZ$492, 148, MATCH($B$1, resultados!$A$1:$ZZ$1, 0))</f>
        <v/>
      </c>
      <c r="B154">
        <f>INDEX(resultados!$A$2:$ZZ$492, 148, MATCH($B$2, resultados!$A$1:$ZZ$1, 0))</f>
        <v/>
      </c>
      <c r="C154">
        <f>INDEX(resultados!$A$2:$ZZ$492, 148, MATCH($B$3, resultados!$A$1:$ZZ$1, 0))</f>
        <v/>
      </c>
    </row>
    <row r="155">
      <c r="A155">
        <f>INDEX(resultados!$A$2:$ZZ$492, 149, MATCH($B$1, resultados!$A$1:$ZZ$1, 0))</f>
        <v/>
      </c>
      <c r="B155">
        <f>INDEX(resultados!$A$2:$ZZ$492, 149, MATCH($B$2, resultados!$A$1:$ZZ$1, 0))</f>
        <v/>
      </c>
      <c r="C155">
        <f>INDEX(resultados!$A$2:$ZZ$492, 149, MATCH($B$3, resultados!$A$1:$ZZ$1, 0))</f>
        <v/>
      </c>
    </row>
    <row r="156">
      <c r="A156">
        <f>INDEX(resultados!$A$2:$ZZ$492, 150, MATCH($B$1, resultados!$A$1:$ZZ$1, 0))</f>
        <v/>
      </c>
      <c r="B156">
        <f>INDEX(resultados!$A$2:$ZZ$492, 150, MATCH($B$2, resultados!$A$1:$ZZ$1, 0))</f>
        <v/>
      </c>
      <c r="C156">
        <f>INDEX(resultados!$A$2:$ZZ$492, 150, MATCH($B$3, resultados!$A$1:$ZZ$1, 0))</f>
        <v/>
      </c>
    </row>
    <row r="157">
      <c r="A157">
        <f>INDEX(resultados!$A$2:$ZZ$492, 151, MATCH($B$1, resultados!$A$1:$ZZ$1, 0))</f>
        <v/>
      </c>
      <c r="B157">
        <f>INDEX(resultados!$A$2:$ZZ$492, 151, MATCH($B$2, resultados!$A$1:$ZZ$1, 0))</f>
        <v/>
      </c>
      <c r="C157">
        <f>INDEX(resultados!$A$2:$ZZ$492, 151, MATCH($B$3, resultados!$A$1:$ZZ$1, 0))</f>
        <v/>
      </c>
    </row>
    <row r="158">
      <c r="A158">
        <f>INDEX(resultados!$A$2:$ZZ$492, 152, MATCH($B$1, resultados!$A$1:$ZZ$1, 0))</f>
        <v/>
      </c>
      <c r="B158">
        <f>INDEX(resultados!$A$2:$ZZ$492, 152, MATCH($B$2, resultados!$A$1:$ZZ$1, 0))</f>
        <v/>
      </c>
      <c r="C158">
        <f>INDEX(resultados!$A$2:$ZZ$492, 152, MATCH($B$3, resultados!$A$1:$ZZ$1, 0))</f>
        <v/>
      </c>
    </row>
    <row r="159">
      <c r="A159">
        <f>INDEX(resultados!$A$2:$ZZ$492, 153, MATCH($B$1, resultados!$A$1:$ZZ$1, 0))</f>
        <v/>
      </c>
      <c r="B159">
        <f>INDEX(resultados!$A$2:$ZZ$492, 153, MATCH($B$2, resultados!$A$1:$ZZ$1, 0))</f>
        <v/>
      </c>
      <c r="C159">
        <f>INDEX(resultados!$A$2:$ZZ$492, 153, MATCH($B$3, resultados!$A$1:$ZZ$1, 0))</f>
        <v/>
      </c>
    </row>
    <row r="160">
      <c r="A160">
        <f>INDEX(resultados!$A$2:$ZZ$492, 154, MATCH($B$1, resultados!$A$1:$ZZ$1, 0))</f>
        <v/>
      </c>
      <c r="B160">
        <f>INDEX(resultados!$A$2:$ZZ$492, 154, MATCH($B$2, resultados!$A$1:$ZZ$1, 0))</f>
        <v/>
      </c>
      <c r="C160">
        <f>INDEX(resultados!$A$2:$ZZ$492, 154, MATCH($B$3, resultados!$A$1:$ZZ$1, 0))</f>
        <v/>
      </c>
    </row>
    <row r="161">
      <c r="A161">
        <f>INDEX(resultados!$A$2:$ZZ$492, 155, MATCH($B$1, resultados!$A$1:$ZZ$1, 0))</f>
        <v/>
      </c>
      <c r="B161">
        <f>INDEX(resultados!$A$2:$ZZ$492, 155, MATCH($B$2, resultados!$A$1:$ZZ$1, 0))</f>
        <v/>
      </c>
      <c r="C161">
        <f>INDEX(resultados!$A$2:$ZZ$492, 155, MATCH($B$3, resultados!$A$1:$ZZ$1, 0))</f>
        <v/>
      </c>
    </row>
    <row r="162">
      <c r="A162">
        <f>INDEX(resultados!$A$2:$ZZ$492, 156, MATCH($B$1, resultados!$A$1:$ZZ$1, 0))</f>
        <v/>
      </c>
      <c r="B162">
        <f>INDEX(resultados!$A$2:$ZZ$492, 156, MATCH($B$2, resultados!$A$1:$ZZ$1, 0))</f>
        <v/>
      </c>
      <c r="C162">
        <f>INDEX(resultados!$A$2:$ZZ$492, 156, MATCH($B$3, resultados!$A$1:$ZZ$1, 0))</f>
        <v/>
      </c>
    </row>
    <row r="163">
      <c r="A163">
        <f>INDEX(resultados!$A$2:$ZZ$492, 157, MATCH($B$1, resultados!$A$1:$ZZ$1, 0))</f>
        <v/>
      </c>
      <c r="B163">
        <f>INDEX(resultados!$A$2:$ZZ$492, 157, MATCH($B$2, resultados!$A$1:$ZZ$1, 0))</f>
        <v/>
      </c>
      <c r="C163">
        <f>INDEX(resultados!$A$2:$ZZ$492, 157, MATCH($B$3, resultados!$A$1:$ZZ$1, 0))</f>
        <v/>
      </c>
    </row>
    <row r="164">
      <c r="A164">
        <f>INDEX(resultados!$A$2:$ZZ$492, 158, MATCH($B$1, resultados!$A$1:$ZZ$1, 0))</f>
        <v/>
      </c>
      <c r="B164">
        <f>INDEX(resultados!$A$2:$ZZ$492, 158, MATCH($B$2, resultados!$A$1:$ZZ$1, 0))</f>
        <v/>
      </c>
      <c r="C164">
        <f>INDEX(resultados!$A$2:$ZZ$492, 158, MATCH($B$3, resultados!$A$1:$ZZ$1, 0))</f>
        <v/>
      </c>
    </row>
    <row r="165">
      <c r="A165">
        <f>INDEX(resultados!$A$2:$ZZ$492, 159, MATCH($B$1, resultados!$A$1:$ZZ$1, 0))</f>
        <v/>
      </c>
      <c r="B165">
        <f>INDEX(resultados!$A$2:$ZZ$492, 159, MATCH($B$2, resultados!$A$1:$ZZ$1, 0))</f>
        <v/>
      </c>
      <c r="C165">
        <f>INDEX(resultados!$A$2:$ZZ$492, 159, MATCH($B$3, resultados!$A$1:$ZZ$1, 0))</f>
        <v/>
      </c>
    </row>
    <row r="166">
      <c r="A166">
        <f>INDEX(resultados!$A$2:$ZZ$492, 160, MATCH($B$1, resultados!$A$1:$ZZ$1, 0))</f>
        <v/>
      </c>
      <c r="B166">
        <f>INDEX(resultados!$A$2:$ZZ$492, 160, MATCH($B$2, resultados!$A$1:$ZZ$1, 0))</f>
        <v/>
      </c>
      <c r="C166">
        <f>INDEX(resultados!$A$2:$ZZ$492, 160, MATCH($B$3, resultados!$A$1:$ZZ$1, 0))</f>
        <v/>
      </c>
    </row>
    <row r="167">
      <c r="A167">
        <f>INDEX(resultados!$A$2:$ZZ$492, 161, MATCH($B$1, resultados!$A$1:$ZZ$1, 0))</f>
        <v/>
      </c>
      <c r="B167">
        <f>INDEX(resultados!$A$2:$ZZ$492, 161, MATCH($B$2, resultados!$A$1:$ZZ$1, 0))</f>
        <v/>
      </c>
      <c r="C167">
        <f>INDEX(resultados!$A$2:$ZZ$492, 161, MATCH($B$3, resultados!$A$1:$ZZ$1, 0))</f>
        <v/>
      </c>
    </row>
    <row r="168">
      <c r="A168">
        <f>INDEX(resultados!$A$2:$ZZ$492, 162, MATCH($B$1, resultados!$A$1:$ZZ$1, 0))</f>
        <v/>
      </c>
      <c r="B168">
        <f>INDEX(resultados!$A$2:$ZZ$492, 162, MATCH($B$2, resultados!$A$1:$ZZ$1, 0))</f>
        <v/>
      </c>
      <c r="C168">
        <f>INDEX(resultados!$A$2:$ZZ$492, 162, MATCH($B$3, resultados!$A$1:$ZZ$1, 0))</f>
        <v/>
      </c>
    </row>
    <row r="169">
      <c r="A169">
        <f>INDEX(resultados!$A$2:$ZZ$492, 163, MATCH($B$1, resultados!$A$1:$ZZ$1, 0))</f>
        <v/>
      </c>
      <c r="B169">
        <f>INDEX(resultados!$A$2:$ZZ$492, 163, MATCH($B$2, resultados!$A$1:$ZZ$1, 0))</f>
        <v/>
      </c>
      <c r="C169">
        <f>INDEX(resultados!$A$2:$ZZ$492, 163, MATCH($B$3, resultados!$A$1:$ZZ$1, 0))</f>
        <v/>
      </c>
    </row>
    <row r="170">
      <c r="A170">
        <f>INDEX(resultados!$A$2:$ZZ$492, 164, MATCH($B$1, resultados!$A$1:$ZZ$1, 0))</f>
        <v/>
      </c>
      <c r="B170">
        <f>INDEX(resultados!$A$2:$ZZ$492, 164, MATCH($B$2, resultados!$A$1:$ZZ$1, 0))</f>
        <v/>
      </c>
      <c r="C170">
        <f>INDEX(resultados!$A$2:$ZZ$492, 164, MATCH($B$3, resultados!$A$1:$ZZ$1, 0))</f>
        <v/>
      </c>
    </row>
    <row r="171">
      <c r="A171">
        <f>INDEX(resultados!$A$2:$ZZ$492, 165, MATCH($B$1, resultados!$A$1:$ZZ$1, 0))</f>
        <v/>
      </c>
      <c r="B171">
        <f>INDEX(resultados!$A$2:$ZZ$492, 165, MATCH($B$2, resultados!$A$1:$ZZ$1, 0))</f>
        <v/>
      </c>
      <c r="C171">
        <f>INDEX(resultados!$A$2:$ZZ$492, 165, MATCH($B$3, resultados!$A$1:$ZZ$1, 0))</f>
        <v/>
      </c>
    </row>
    <row r="172">
      <c r="A172">
        <f>INDEX(resultados!$A$2:$ZZ$492, 166, MATCH($B$1, resultados!$A$1:$ZZ$1, 0))</f>
        <v/>
      </c>
      <c r="B172">
        <f>INDEX(resultados!$A$2:$ZZ$492, 166, MATCH($B$2, resultados!$A$1:$ZZ$1, 0))</f>
        <v/>
      </c>
      <c r="C172">
        <f>INDEX(resultados!$A$2:$ZZ$492, 166, MATCH($B$3, resultados!$A$1:$ZZ$1, 0))</f>
        <v/>
      </c>
    </row>
    <row r="173">
      <c r="A173">
        <f>INDEX(resultados!$A$2:$ZZ$492, 167, MATCH($B$1, resultados!$A$1:$ZZ$1, 0))</f>
        <v/>
      </c>
      <c r="B173">
        <f>INDEX(resultados!$A$2:$ZZ$492, 167, MATCH($B$2, resultados!$A$1:$ZZ$1, 0))</f>
        <v/>
      </c>
      <c r="C173">
        <f>INDEX(resultados!$A$2:$ZZ$492, 167, MATCH($B$3, resultados!$A$1:$ZZ$1, 0))</f>
        <v/>
      </c>
    </row>
    <row r="174">
      <c r="A174">
        <f>INDEX(resultados!$A$2:$ZZ$492, 168, MATCH($B$1, resultados!$A$1:$ZZ$1, 0))</f>
        <v/>
      </c>
      <c r="B174">
        <f>INDEX(resultados!$A$2:$ZZ$492, 168, MATCH($B$2, resultados!$A$1:$ZZ$1, 0))</f>
        <v/>
      </c>
      <c r="C174">
        <f>INDEX(resultados!$A$2:$ZZ$492, 168, MATCH($B$3, resultados!$A$1:$ZZ$1, 0))</f>
        <v/>
      </c>
    </row>
    <row r="175">
      <c r="A175">
        <f>INDEX(resultados!$A$2:$ZZ$492, 169, MATCH($B$1, resultados!$A$1:$ZZ$1, 0))</f>
        <v/>
      </c>
      <c r="B175">
        <f>INDEX(resultados!$A$2:$ZZ$492, 169, MATCH($B$2, resultados!$A$1:$ZZ$1, 0))</f>
        <v/>
      </c>
      <c r="C175">
        <f>INDEX(resultados!$A$2:$ZZ$492, 169, MATCH($B$3, resultados!$A$1:$ZZ$1, 0))</f>
        <v/>
      </c>
    </row>
    <row r="176">
      <c r="A176">
        <f>INDEX(resultados!$A$2:$ZZ$492, 170, MATCH($B$1, resultados!$A$1:$ZZ$1, 0))</f>
        <v/>
      </c>
      <c r="B176">
        <f>INDEX(resultados!$A$2:$ZZ$492, 170, MATCH($B$2, resultados!$A$1:$ZZ$1, 0))</f>
        <v/>
      </c>
      <c r="C176">
        <f>INDEX(resultados!$A$2:$ZZ$492, 170, MATCH($B$3, resultados!$A$1:$ZZ$1, 0))</f>
        <v/>
      </c>
    </row>
    <row r="177">
      <c r="A177">
        <f>INDEX(resultados!$A$2:$ZZ$492, 171, MATCH($B$1, resultados!$A$1:$ZZ$1, 0))</f>
        <v/>
      </c>
      <c r="B177">
        <f>INDEX(resultados!$A$2:$ZZ$492, 171, MATCH($B$2, resultados!$A$1:$ZZ$1, 0))</f>
        <v/>
      </c>
      <c r="C177">
        <f>INDEX(resultados!$A$2:$ZZ$492, 171, MATCH($B$3, resultados!$A$1:$ZZ$1, 0))</f>
        <v/>
      </c>
    </row>
    <row r="178">
      <c r="A178">
        <f>INDEX(resultados!$A$2:$ZZ$492, 172, MATCH($B$1, resultados!$A$1:$ZZ$1, 0))</f>
        <v/>
      </c>
      <c r="B178">
        <f>INDEX(resultados!$A$2:$ZZ$492, 172, MATCH($B$2, resultados!$A$1:$ZZ$1, 0))</f>
        <v/>
      </c>
      <c r="C178">
        <f>INDEX(resultados!$A$2:$ZZ$492, 172, MATCH($B$3, resultados!$A$1:$ZZ$1, 0))</f>
        <v/>
      </c>
    </row>
    <row r="179">
      <c r="A179">
        <f>INDEX(resultados!$A$2:$ZZ$492, 173, MATCH($B$1, resultados!$A$1:$ZZ$1, 0))</f>
        <v/>
      </c>
      <c r="B179">
        <f>INDEX(resultados!$A$2:$ZZ$492, 173, MATCH($B$2, resultados!$A$1:$ZZ$1, 0))</f>
        <v/>
      </c>
      <c r="C179">
        <f>INDEX(resultados!$A$2:$ZZ$492, 173, MATCH($B$3, resultados!$A$1:$ZZ$1, 0))</f>
        <v/>
      </c>
    </row>
    <row r="180">
      <c r="A180">
        <f>INDEX(resultados!$A$2:$ZZ$492, 174, MATCH($B$1, resultados!$A$1:$ZZ$1, 0))</f>
        <v/>
      </c>
      <c r="B180">
        <f>INDEX(resultados!$A$2:$ZZ$492, 174, MATCH($B$2, resultados!$A$1:$ZZ$1, 0))</f>
        <v/>
      </c>
      <c r="C180">
        <f>INDEX(resultados!$A$2:$ZZ$492, 174, MATCH($B$3, resultados!$A$1:$ZZ$1, 0))</f>
        <v/>
      </c>
    </row>
    <row r="181">
      <c r="A181">
        <f>INDEX(resultados!$A$2:$ZZ$492, 175, MATCH($B$1, resultados!$A$1:$ZZ$1, 0))</f>
        <v/>
      </c>
      <c r="B181">
        <f>INDEX(resultados!$A$2:$ZZ$492, 175, MATCH($B$2, resultados!$A$1:$ZZ$1, 0))</f>
        <v/>
      </c>
      <c r="C181">
        <f>INDEX(resultados!$A$2:$ZZ$492, 175, MATCH($B$3, resultados!$A$1:$ZZ$1, 0))</f>
        <v/>
      </c>
    </row>
    <row r="182">
      <c r="A182">
        <f>INDEX(resultados!$A$2:$ZZ$492, 176, MATCH($B$1, resultados!$A$1:$ZZ$1, 0))</f>
        <v/>
      </c>
      <c r="B182">
        <f>INDEX(resultados!$A$2:$ZZ$492, 176, MATCH($B$2, resultados!$A$1:$ZZ$1, 0))</f>
        <v/>
      </c>
      <c r="C182">
        <f>INDEX(resultados!$A$2:$ZZ$492, 176, MATCH($B$3, resultados!$A$1:$ZZ$1, 0))</f>
        <v/>
      </c>
    </row>
    <row r="183">
      <c r="A183">
        <f>INDEX(resultados!$A$2:$ZZ$492, 177, MATCH($B$1, resultados!$A$1:$ZZ$1, 0))</f>
        <v/>
      </c>
      <c r="B183">
        <f>INDEX(resultados!$A$2:$ZZ$492, 177, MATCH($B$2, resultados!$A$1:$ZZ$1, 0))</f>
        <v/>
      </c>
      <c r="C183">
        <f>INDEX(resultados!$A$2:$ZZ$492, 177, MATCH($B$3, resultados!$A$1:$ZZ$1, 0))</f>
        <v/>
      </c>
    </row>
    <row r="184">
      <c r="A184">
        <f>INDEX(resultados!$A$2:$ZZ$492, 178, MATCH($B$1, resultados!$A$1:$ZZ$1, 0))</f>
        <v/>
      </c>
      <c r="B184">
        <f>INDEX(resultados!$A$2:$ZZ$492, 178, MATCH($B$2, resultados!$A$1:$ZZ$1, 0))</f>
        <v/>
      </c>
      <c r="C184">
        <f>INDEX(resultados!$A$2:$ZZ$492, 178, MATCH($B$3, resultados!$A$1:$ZZ$1, 0))</f>
        <v/>
      </c>
    </row>
    <row r="185">
      <c r="A185">
        <f>INDEX(resultados!$A$2:$ZZ$492, 179, MATCH($B$1, resultados!$A$1:$ZZ$1, 0))</f>
        <v/>
      </c>
      <c r="B185">
        <f>INDEX(resultados!$A$2:$ZZ$492, 179, MATCH($B$2, resultados!$A$1:$ZZ$1, 0))</f>
        <v/>
      </c>
      <c r="C185">
        <f>INDEX(resultados!$A$2:$ZZ$492, 179, MATCH($B$3, resultados!$A$1:$ZZ$1, 0))</f>
        <v/>
      </c>
    </row>
    <row r="186">
      <c r="A186">
        <f>INDEX(resultados!$A$2:$ZZ$492, 180, MATCH($B$1, resultados!$A$1:$ZZ$1, 0))</f>
        <v/>
      </c>
      <c r="B186">
        <f>INDEX(resultados!$A$2:$ZZ$492, 180, MATCH($B$2, resultados!$A$1:$ZZ$1, 0))</f>
        <v/>
      </c>
      <c r="C186">
        <f>INDEX(resultados!$A$2:$ZZ$492, 180, MATCH($B$3, resultados!$A$1:$ZZ$1, 0))</f>
        <v/>
      </c>
    </row>
    <row r="187">
      <c r="A187">
        <f>INDEX(resultados!$A$2:$ZZ$492, 181, MATCH($B$1, resultados!$A$1:$ZZ$1, 0))</f>
        <v/>
      </c>
      <c r="B187">
        <f>INDEX(resultados!$A$2:$ZZ$492, 181, MATCH($B$2, resultados!$A$1:$ZZ$1, 0))</f>
        <v/>
      </c>
      <c r="C187">
        <f>INDEX(resultados!$A$2:$ZZ$492, 181, MATCH($B$3, resultados!$A$1:$ZZ$1, 0))</f>
        <v/>
      </c>
    </row>
    <row r="188">
      <c r="A188">
        <f>INDEX(resultados!$A$2:$ZZ$492, 182, MATCH($B$1, resultados!$A$1:$ZZ$1, 0))</f>
        <v/>
      </c>
      <c r="B188">
        <f>INDEX(resultados!$A$2:$ZZ$492, 182, MATCH($B$2, resultados!$A$1:$ZZ$1, 0))</f>
        <v/>
      </c>
      <c r="C188">
        <f>INDEX(resultados!$A$2:$ZZ$492, 182, MATCH($B$3, resultados!$A$1:$ZZ$1, 0))</f>
        <v/>
      </c>
    </row>
    <row r="189">
      <c r="A189">
        <f>INDEX(resultados!$A$2:$ZZ$492, 183, MATCH($B$1, resultados!$A$1:$ZZ$1, 0))</f>
        <v/>
      </c>
      <c r="B189">
        <f>INDEX(resultados!$A$2:$ZZ$492, 183, MATCH($B$2, resultados!$A$1:$ZZ$1, 0))</f>
        <v/>
      </c>
      <c r="C189">
        <f>INDEX(resultados!$A$2:$ZZ$492, 183, MATCH($B$3, resultados!$A$1:$ZZ$1, 0))</f>
        <v/>
      </c>
    </row>
    <row r="190">
      <c r="A190">
        <f>INDEX(resultados!$A$2:$ZZ$492, 184, MATCH($B$1, resultados!$A$1:$ZZ$1, 0))</f>
        <v/>
      </c>
      <c r="B190">
        <f>INDEX(resultados!$A$2:$ZZ$492, 184, MATCH($B$2, resultados!$A$1:$ZZ$1, 0))</f>
        <v/>
      </c>
      <c r="C190">
        <f>INDEX(resultados!$A$2:$ZZ$492, 184, MATCH($B$3, resultados!$A$1:$ZZ$1, 0))</f>
        <v/>
      </c>
    </row>
    <row r="191">
      <c r="A191">
        <f>INDEX(resultados!$A$2:$ZZ$492, 185, MATCH($B$1, resultados!$A$1:$ZZ$1, 0))</f>
        <v/>
      </c>
      <c r="B191">
        <f>INDEX(resultados!$A$2:$ZZ$492, 185, MATCH($B$2, resultados!$A$1:$ZZ$1, 0))</f>
        <v/>
      </c>
      <c r="C191">
        <f>INDEX(resultados!$A$2:$ZZ$492, 185, MATCH($B$3, resultados!$A$1:$ZZ$1, 0))</f>
        <v/>
      </c>
    </row>
    <row r="192">
      <c r="A192">
        <f>INDEX(resultados!$A$2:$ZZ$492, 186, MATCH($B$1, resultados!$A$1:$ZZ$1, 0))</f>
        <v/>
      </c>
      <c r="B192">
        <f>INDEX(resultados!$A$2:$ZZ$492, 186, MATCH($B$2, resultados!$A$1:$ZZ$1, 0))</f>
        <v/>
      </c>
      <c r="C192">
        <f>INDEX(resultados!$A$2:$ZZ$492, 186, MATCH($B$3, resultados!$A$1:$ZZ$1, 0))</f>
        <v/>
      </c>
    </row>
    <row r="193">
      <c r="A193">
        <f>INDEX(resultados!$A$2:$ZZ$492, 187, MATCH($B$1, resultados!$A$1:$ZZ$1, 0))</f>
        <v/>
      </c>
      <c r="B193">
        <f>INDEX(resultados!$A$2:$ZZ$492, 187, MATCH($B$2, resultados!$A$1:$ZZ$1, 0))</f>
        <v/>
      </c>
      <c r="C193">
        <f>INDEX(resultados!$A$2:$ZZ$492, 187, MATCH($B$3, resultados!$A$1:$ZZ$1, 0))</f>
        <v/>
      </c>
    </row>
    <row r="194">
      <c r="A194">
        <f>INDEX(resultados!$A$2:$ZZ$492, 188, MATCH($B$1, resultados!$A$1:$ZZ$1, 0))</f>
        <v/>
      </c>
      <c r="B194">
        <f>INDEX(resultados!$A$2:$ZZ$492, 188, MATCH($B$2, resultados!$A$1:$ZZ$1, 0))</f>
        <v/>
      </c>
      <c r="C194">
        <f>INDEX(resultados!$A$2:$ZZ$492, 188, MATCH($B$3, resultados!$A$1:$ZZ$1, 0))</f>
        <v/>
      </c>
    </row>
    <row r="195">
      <c r="A195">
        <f>INDEX(resultados!$A$2:$ZZ$492, 189, MATCH($B$1, resultados!$A$1:$ZZ$1, 0))</f>
        <v/>
      </c>
      <c r="B195">
        <f>INDEX(resultados!$A$2:$ZZ$492, 189, MATCH($B$2, resultados!$A$1:$ZZ$1, 0))</f>
        <v/>
      </c>
      <c r="C195">
        <f>INDEX(resultados!$A$2:$ZZ$492, 189, MATCH($B$3, resultados!$A$1:$ZZ$1, 0))</f>
        <v/>
      </c>
    </row>
    <row r="196">
      <c r="A196">
        <f>INDEX(resultados!$A$2:$ZZ$492, 190, MATCH($B$1, resultados!$A$1:$ZZ$1, 0))</f>
        <v/>
      </c>
      <c r="B196">
        <f>INDEX(resultados!$A$2:$ZZ$492, 190, MATCH($B$2, resultados!$A$1:$ZZ$1, 0))</f>
        <v/>
      </c>
      <c r="C196">
        <f>INDEX(resultados!$A$2:$ZZ$492, 190, MATCH($B$3, resultados!$A$1:$ZZ$1, 0))</f>
        <v/>
      </c>
    </row>
    <row r="197">
      <c r="A197">
        <f>INDEX(resultados!$A$2:$ZZ$492, 191, MATCH($B$1, resultados!$A$1:$ZZ$1, 0))</f>
        <v/>
      </c>
      <c r="B197">
        <f>INDEX(resultados!$A$2:$ZZ$492, 191, MATCH($B$2, resultados!$A$1:$ZZ$1, 0))</f>
        <v/>
      </c>
      <c r="C197">
        <f>INDEX(resultados!$A$2:$ZZ$492, 191, MATCH($B$3, resultados!$A$1:$ZZ$1, 0))</f>
        <v/>
      </c>
    </row>
    <row r="198">
      <c r="A198">
        <f>INDEX(resultados!$A$2:$ZZ$492, 192, MATCH($B$1, resultados!$A$1:$ZZ$1, 0))</f>
        <v/>
      </c>
      <c r="B198">
        <f>INDEX(resultados!$A$2:$ZZ$492, 192, MATCH($B$2, resultados!$A$1:$ZZ$1, 0))</f>
        <v/>
      </c>
      <c r="C198">
        <f>INDEX(resultados!$A$2:$ZZ$492, 192, MATCH($B$3, resultados!$A$1:$ZZ$1, 0))</f>
        <v/>
      </c>
    </row>
    <row r="199">
      <c r="A199">
        <f>INDEX(resultados!$A$2:$ZZ$492, 193, MATCH($B$1, resultados!$A$1:$ZZ$1, 0))</f>
        <v/>
      </c>
      <c r="B199">
        <f>INDEX(resultados!$A$2:$ZZ$492, 193, MATCH($B$2, resultados!$A$1:$ZZ$1, 0))</f>
        <v/>
      </c>
      <c r="C199">
        <f>INDEX(resultados!$A$2:$ZZ$492, 193, MATCH($B$3, resultados!$A$1:$ZZ$1, 0))</f>
        <v/>
      </c>
    </row>
    <row r="200">
      <c r="A200">
        <f>INDEX(resultados!$A$2:$ZZ$492, 194, MATCH($B$1, resultados!$A$1:$ZZ$1, 0))</f>
        <v/>
      </c>
      <c r="B200">
        <f>INDEX(resultados!$A$2:$ZZ$492, 194, MATCH($B$2, resultados!$A$1:$ZZ$1, 0))</f>
        <v/>
      </c>
      <c r="C200">
        <f>INDEX(resultados!$A$2:$ZZ$492, 194, MATCH($B$3, resultados!$A$1:$ZZ$1, 0))</f>
        <v/>
      </c>
    </row>
    <row r="201">
      <c r="A201">
        <f>INDEX(resultados!$A$2:$ZZ$492, 195, MATCH($B$1, resultados!$A$1:$ZZ$1, 0))</f>
        <v/>
      </c>
      <c r="B201">
        <f>INDEX(resultados!$A$2:$ZZ$492, 195, MATCH($B$2, resultados!$A$1:$ZZ$1, 0))</f>
        <v/>
      </c>
      <c r="C201">
        <f>INDEX(resultados!$A$2:$ZZ$492, 195, MATCH($B$3, resultados!$A$1:$ZZ$1, 0))</f>
        <v/>
      </c>
    </row>
    <row r="202">
      <c r="A202">
        <f>INDEX(resultados!$A$2:$ZZ$492, 196, MATCH($B$1, resultados!$A$1:$ZZ$1, 0))</f>
        <v/>
      </c>
      <c r="B202">
        <f>INDEX(resultados!$A$2:$ZZ$492, 196, MATCH($B$2, resultados!$A$1:$ZZ$1, 0))</f>
        <v/>
      </c>
      <c r="C202">
        <f>INDEX(resultados!$A$2:$ZZ$492, 196, MATCH($B$3, resultados!$A$1:$ZZ$1, 0))</f>
        <v/>
      </c>
    </row>
    <row r="203">
      <c r="A203">
        <f>INDEX(resultados!$A$2:$ZZ$492, 197, MATCH($B$1, resultados!$A$1:$ZZ$1, 0))</f>
        <v/>
      </c>
      <c r="B203">
        <f>INDEX(resultados!$A$2:$ZZ$492, 197, MATCH($B$2, resultados!$A$1:$ZZ$1, 0))</f>
        <v/>
      </c>
      <c r="C203">
        <f>INDEX(resultados!$A$2:$ZZ$492, 197, MATCH($B$3, resultados!$A$1:$ZZ$1, 0))</f>
        <v/>
      </c>
    </row>
    <row r="204">
      <c r="A204">
        <f>INDEX(resultados!$A$2:$ZZ$492, 198, MATCH($B$1, resultados!$A$1:$ZZ$1, 0))</f>
        <v/>
      </c>
      <c r="B204">
        <f>INDEX(resultados!$A$2:$ZZ$492, 198, MATCH($B$2, resultados!$A$1:$ZZ$1, 0))</f>
        <v/>
      </c>
      <c r="C204">
        <f>INDEX(resultados!$A$2:$ZZ$492, 198, MATCH($B$3, resultados!$A$1:$ZZ$1, 0))</f>
        <v/>
      </c>
    </row>
    <row r="205">
      <c r="A205">
        <f>INDEX(resultados!$A$2:$ZZ$492, 199, MATCH($B$1, resultados!$A$1:$ZZ$1, 0))</f>
        <v/>
      </c>
      <c r="B205">
        <f>INDEX(resultados!$A$2:$ZZ$492, 199, MATCH($B$2, resultados!$A$1:$ZZ$1, 0))</f>
        <v/>
      </c>
      <c r="C205">
        <f>INDEX(resultados!$A$2:$ZZ$492, 199, MATCH($B$3, resultados!$A$1:$ZZ$1, 0))</f>
        <v/>
      </c>
    </row>
    <row r="206">
      <c r="A206">
        <f>INDEX(resultados!$A$2:$ZZ$492, 200, MATCH($B$1, resultados!$A$1:$ZZ$1, 0))</f>
        <v/>
      </c>
      <c r="B206">
        <f>INDEX(resultados!$A$2:$ZZ$492, 200, MATCH($B$2, resultados!$A$1:$ZZ$1, 0))</f>
        <v/>
      </c>
      <c r="C206">
        <f>INDEX(resultados!$A$2:$ZZ$492, 200, MATCH($B$3, resultados!$A$1:$ZZ$1, 0))</f>
        <v/>
      </c>
    </row>
    <row r="207">
      <c r="A207">
        <f>INDEX(resultados!$A$2:$ZZ$492, 201, MATCH($B$1, resultados!$A$1:$ZZ$1, 0))</f>
        <v/>
      </c>
      <c r="B207">
        <f>INDEX(resultados!$A$2:$ZZ$492, 201, MATCH($B$2, resultados!$A$1:$ZZ$1, 0))</f>
        <v/>
      </c>
      <c r="C207">
        <f>INDEX(resultados!$A$2:$ZZ$492, 201, MATCH($B$3, resultados!$A$1:$ZZ$1, 0))</f>
        <v/>
      </c>
    </row>
    <row r="208">
      <c r="A208">
        <f>INDEX(resultados!$A$2:$ZZ$492, 202, MATCH($B$1, resultados!$A$1:$ZZ$1, 0))</f>
        <v/>
      </c>
      <c r="B208">
        <f>INDEX(resultados!$A$2:$ZZ$492, 202, MATCH($B$2, resultados!$A$1:$ZZ$1, 0))</f>
        <v/>
      </c>
      <c r="C208">
        <f>INDEX(resultados!$A$2:$ZZ$492, 202, MATCH($B$3, resultados!$A$1:$ZZ$1, 0))</f>
        <v/>
      </c>
    </row>
    <row r="209">
      <c r="A209">
        <f>INDEX(resultados!$A$2:$ZZ$492, 203, MATCH($B$1, resultados!$A$1:$ZZ$1, 0))</f>
        <v/>
      </c>
      <c r="B209">
        <f>INDEX(resultados!$A$2:$ZZ$492, 203, MATCH($B$2, resultados!$A$1:$ZZ$1, 0))</f>
        <v/>
      </c>
      <c r="C209">
        <f>INDEX(resultados!$A$2:$ZZ$492, 203, MATCH($B$3, resultados!$A$1:$ZZ$1, 0))</f>
        <v/>
      </c>
    </row>
    <row r="210">
      <c r="A210">
        <f>INDEX(resultados!$A$2:$ZZ$492, 204, MATCH($B$1, resultados!$A$1:$ZZ$1, 0))</f>
        <v/>
      </c>
      <c r="B210">
        <f>INDEX(resultados!$A$2:$ZZ$492, 204, MATCH($B$2, resultados!$A$1:$ZZ$1, 0))</f>
        <v/>
      </c>
      <c r="C210">
        <f>INDEX(resultados!$A$2:$ZZ$492, 204, MATCH($B$3, resultados!$A$1:$ZZ$1, 0))</f>
        <v/>
      </c>
    </row>
    <row r="211">
      <c r="A211">
        <f>INDEX(resultados!$A$2:$ZZ$492, 205, MATCH($B$1, resultados!$A$1:$ZZ$1, 0))</f>
        <v/>
      </c>
      <c r="B211">
        <f>INDEX(resultados!$A$2:$ZZ$492, 205, MATCH($B$2, resultados!$A$1:$ZZ$1, 0))</f>
        <v/>
      </c>
      <c r="C211">
        <f>INDEX(resultados!$A$2:$ZZ$492, 205, MATCH($B$3, resultados!$A$1:$ZZ$1, 0))</f>
        <v/>
      </c>
    </row>
    <row r="212">
      <c r="A212">
        <f>INDEX(resultados!$A$2:$ZZ$492, 206, MATCH($B$1, resultados!$A$1:$ZZ$1, 0))</f>
        <v/>
      </c>
      <c r="B212">
        <f>INDEX(resultados!$A$2:$ZZ$492, 206, MATCH($B$2, resultados!$A$1:$ZZ$1, 0))</f>
        <v/>
      </c>
      <c r="C212">
        <f>INDEX(resultados!$A$2:$ZZ$492, 206, MATCH($B$3, resultados!$A$1:$ZZ$1, 0))</f>
        <v/>
      </c>
    </row>
    <row r="213">
      <c r="A213">
        <f>INDEX(resultados!$A$2:$ZZ$492, 207, MATCH($B$1, resultados!$A$1:$ZZ$1, 0))</f>
        <v/>
      </c>
      <c r="B213">
        <f>INDEX(resultados!$A$2:$ZZ$492, 207, MATCH($B$2, resultados!$A$1:$ZZ$1, 0))</f>
        <v/>
      </c>
      <c r="C213">
        <f>INDEX(resultados!$A$2:$ZZ$492, 207, MATCH($B$3, resultados!$A$1:$ZZ$1, 0))</f>
        <v/>
      </c>
    </row>
    <row r="214">
      <c r="A214">
        <f>INDEX(resultados!$A$2:$ZZ$492, 208, MATCH($B$1, resultados!$A$1:$ZZ$1, 0))</f>
        <v/>
      </c>
      <c r="B214">
        <f>INDEX(resultados!$A$2:$ZZ$492, 208, MATCH($B$2, resultados!$A$1:$ZZ$1, 0))</f>
        <v/>
      </c>
      <c r="C214">
        <f>INDEX(resultados!$A$2:$ZZ$492, 208, MATCH($B$3, resultados!$A$1:$ZZ$1, 0))</f>
        <v/>
      </c>
    </row>
    <row r="215">
      <c r="A215">
        <f>INDEX(resultados!$A$2:$ZZ$492, 209, MATCH($B$1, resultados!$A$1:$ZZ$1, 0))</f>
        <v/>
      </c>
      <c r="B215">
        <f>INDEX(resultados!$A$2:$ZZ$492, 209, MATCH($B$2, resultados!$A$1:$ZZ$1, 0))</f>
        <v/>
      </c>
      <c r="C215">
        <f>INDEX(resultados!$A$2:$ZZ$492, 209, MATCH($B$3, resultados!$A$1:$ZZ$1, 0))</f>
        <v/>
      </c>
    </row>
    <row r="216">
      <c r="A216">
        <f>INDEX(resultados!$A$2:$ZZ$492, 210, MATCH($B$1, resultados!$A$1:$ZZ$1, 0))</f>
        <v/>
      </c>
      <c r="B216">
        <f>INDEX(resultados!$A$2:$ZZ$492, 210, MATCH($B$2, resultados!$A$1:$ZZ$1, 0))</f>
        <v/>
      </c>
      <c r="C216">
        <f>INDEX(resultados!$A$2:$ZZ$492, 210, MATCH($B$3, resultados!$A$1:$ZZ$1, 0))</f>
        <v/>
      </c>
    </row>
    <row r="217">
      <c r="A217">
        <f>INDEX(resultados!$A$2:$ZZ$492, 211, MATCH($B$1, resultados!$A$1:$ZZ$1, 0))</f>
        <v/>
      </c>
      <c r="B217">
        <f>INDEX(resultados!$A$2:$ZZ$492, 211, MATCH($B$2, resultados!$A$1:$ZZ$1, 0))</f>
        <v/>
      </c>
      <c r="C217">
        <f>INDEX(resultados!$A$2:$ZZ$492, 211, MATCH($B$3, resultados!$A$1:$ZZ$1, 0))</f>
        <v/>
      </c>
    </row>
    <row r="218">
      <c r="A218">
        <f>INDEX(resultados!$A$2:$ZZ$492, 212, MATCH($B$1, resultados!$A$1:$ZZ$1, 0))</f>
        <v/>
      </c>
      <c r="B218">
        <f>INDEX(resultados!$A$2:$ZZ$492, 212, MATCH($B$2, resultados!$A$1:$ZZ$1, 0))</f>
        <v/>
      </c>
      <c r="C218">
        <f>INDEX(resultados!$A$2:$ZZ$492, 212, MATCH($B$3, resultados!$A$1:$ZZ$1, 0))</f>
        <v/>
      </c>
    </row>
    <row r="219">
      <c r="A219">
        <f>INDEX(resultados!$A$2:$ZZ$492, 213, MATCH($B$1, resultados!$A$1:$ZZ$1, 0))</f>
        <v/>
      </c>
      <c r="B219">
        <f>INDEX(resultados!$A$2:$ZZ$492, 213, MATCH($B$2, resultados!$A$1:$ZZ$1, 0))</f>
        <v/>
      </c>
      <c r="C219">
        <f>INDEX(resultados!$A$2:$ZZ$492, 213, MATCH($B$3, resultados!$A$1:$ZZ$1, 0))</f>
        <v/>
      </c>
    </row>
    <row r="220">
      <c r="A220">
        <f>INDEX(resultados!$A$2:$ZZ$492, 214, MATCH($B$1, resultados!$A$1:$ZZ$1, 0))</f>
        <v/>
      </c>
      <c r="B220">
        <f>INDEX(resultados!$A$2:$ZZ$492, 214, MATCH($B$2, resultados!$A$1:$ZZ$1, 0))</f>
        <v/>
      </c>
      <c r="C220">
        <f>INDEX(resultados!$A$2:$ZZ$492, 214, MATCH($B$3, resultados!$A$1:$ZZ$1, 0))</f>
        <v/>
      </c>
    </row>
    <row r="221">
      <c r="A221">
        <f>INDEX(resultados!$A$2:$ZZ$492, 215, MATCH($B$1, resultados!$A$1:$ZZ$1, 0))</f>
        <v/>
      </c>
      <c r="B221">
        <f>INDEX(resultados!$A$2:$ZZ$492, 215, MATCH($B$2, resultados!$A$1:$ZZ$1, 0))</f>
        <v/>
      </c>
      <c r="C221">
        <f>INDEX(resultados!$A$2:$ZZ$492, 215, MATCH($B$3, resultados!$A$1:$ZZ$1, 0))</f>
        <v/>
      </c>
    </row>
    <row r="222">
      <c r="A222">
        <f>INDEX(resultados!$A$2:$ZZ$492, 216, MATCH($B$1, resultados!$A$1:$ZZ$1, 0))</f>
        <v/>
      </c>
      <c r="B222">
        <f>INDEX(resultados!$A$2:$ZZ$492, 216, MATCH($B$2, resultados!$A$1:$ZZ$1, 0))</f>
        <v/>
      </c>
      <c r="C222">
        <f>INDEX(resultados!$A$2:$ZZ$492, 216, MATCH($B$3, resultados!$A$1:$ZZ$1, 0))</f>
        <v/>
      </c>
    </row>
    <row r="223">
      <c r="A223">
        <f>INDEX(resultados!$A$2:$ZZ$492, 217, MATCH($B$1, resultados!$A$1:$ZZ$1, 0))</f>
        <v/>
      </c>
      <c r="B223">
        <f>INDEX(resultados!$A$2:$ZZ$492, 217, MATCH($B$2, resultados!$A$1:$ZZ$1, 0))</f>
        <v/>
      </c>
      <c r="C223">
        <f>INDEX(resultados!$A$2:$ZZ$492, 217, MATCH($B$3, resultados!$A$1:$ZZ$1, 0))</f>
        <v/>
      </c>
    </row>
    <row r="224">
      <c r="A224">
        <f>INDEX(resultados!$A$2:$ZZ$492, 218, MATCH($B$1, resultados!$A$1:$ZZ$1, 0))</f>
        <v/>
      </c>
      <c r="B224">
        <f>INDEX(resultados!$A$2:$ZZ$492, 218, MATCH($B$2, resultados!$A$1:$ZZ$1, 0))</f>
        <v/>
      </c>
      <c r="C224">
        <f>INDEX(resultados!$A$2:$ZZ$492, 218, MATCH($B$3, resultados!$A$1:$ZZ$1, 0))</f>
        <v/>
      </c>
    </row>
    <row r="225">
      <c r="A225">
        <f>INDEX(resultados!$A$2:$ZZ$492, 219, MATCH($B$1, resultados!$A$1:$ZZ$1, 0))</f>
        <v/>
      </c>
      <c r="B225">
        <f>INDEX(resultados!$A$2:$ZZ$492, 219, MATCH($B$2, resultados!$A$1:$ZZ$1, 0))</f>
        <v/>
      </c>
      <c r="C225">
        <f>INDEX(resultados!$A$2:$ZZ$492, 219, MATCH($B$3, resultados!$A$1:$ZZ$1, 0))</f>
        <v/>
      </c>
    </row>
    <row r="226">
      <c r="A226">
        <f>INDEX(resultados!$A$2:$ZZ$492, 220, MATCH($B$1, resultados!$A$1:$ZZ$1, 0))</f>
        <v/>
      </c>
      <c r="B226">
        <f>INDEX(resultados!$A$2:$ZZ$492, 220, MATCH($B$2, resultados!$A$1:$ZZ$1, 0))</f>
        <v/>
      </c>
      <c r="C226">
        <f>INDEX(resultados!$A$2:$ZZ$492, 220, MATCH($B$3, resultados!$A$1:$ZZ$1, 0))</f>
        <v/>
      </c>
    </row>
    <row r="227">
      <c r="A227">
        <f>INDEX(resultados!$A$2:$ZZ$492, 221, MATCH($B$1, resultados!$A$1:$ZZ$1, 0))</f>
        <v/>
      </c>
      <c r="B227">
        <f>INDEX(resultados!$A$2:$ZZ$492, 221, MATCH($B$2, resultados!$A$1:$ZZ$1, 0))</f>
        <v/>
      </c>
      <c r="C227">
        <f>INDEX(resultados!$A$2:$ZZ$492, 221, MATCH($B$3, resultados!$A$1:$ZZ$1, 0))</f>
        <v/>
      </c>
    </row>
    <row r="228">
      <c r="A228">
        <f>INDEX(resultados!$A$2:$ZZ$492, 222, MATCH($B$1, resultados!$A$1:$ZZ$1, 0))</f>
        <v/>
      </c>
      <c r="B228">
        <f>INDEX(resultados!$A$2:$ZZ$492, 222, MATCH($B$2, resultados!$A$1:$ZZ$1, 0))</f>
        <v/>
      </c>
      <c r="C228">
        <f>INDEX(resultados!$A$2:$ZZ$492, 222, MATCH($B$3, resultados!$A$1:$ZZ$1, 0))</f>
        <v/>
      </c>
    </row>
    <row r="229">
      <c r="A229">
        <f>INDEX(resultados!$A$2:$ZZ$492, 223, MATCH($B$1, resultados!$A$1:$ZZ$1, 0))</f>
        <v/>
      </c>
      <c r="B229">
        <f>INDEX(resultados!$A$2:$ZZ$492, 223, MATCH($B$2, resultados!$A$1:$ZZ$1, 0))</f>
        <v/>
      </c>
      <c r="C229">
        <f>INDEX(resultados!$A$2:$ZZ$492, 223, MATCH($B$3, resultados!$A$1:$ZZ$1, 0))</f>
        <v/>
      </c>
    </row>
    <row r="230">
      <c r="A230">
        <f>INDEX(resultados!$A$2:$ZZ$492, 224, MATCH($B$1, resultados!$A$1:$ZZ$1, 0))</f>
        <v/>
      </c>
      <c r="B230">
        <f>INDEX(resultados!$A$2:$ZZ$492, 224, MATCH($B$2, resultados!$A$1:$ZZ$1, 0))</f>
        <v/>
      </c>
      <c r="C230">
        <f>INDEX(resultados!$A$2:$ZZ$492, 224, MATCH($B$3, resultados!$A$1:$ZZ$1, 0))</f>
        <v/>
      </c>
    </row>
    <row r="231">
      <c r="A231">
        <f>INDEX(resultados!$A$2:$ZZ$492, 225, MATCH($B$1, resultados!$A$1:$ZZ$1, 0))</f>
        <v/>
      </c>
      <c r="B231">
        <f>INDEX(resultados!$A$2:$ZZ$492, 225, MATCH($B$2, resultados!$A$1:$ZZ$1, 0))</f>
        <v/>
      </c>
      <c r="C231">
        <f>INDEX(resultados!$A$2:$ZZ$492, 225, MATCH($B$3, resultados!$A$1:$ZZ$1, 0))</f>
        <v/>
      </c>
    </row>
    <row r="232">
      <c r="A232">
        <f>INDEX(resultados!$A$2:$ZZ$492, 226, MATCH($B$1, resultados!$A$1:$ZZ$1, 0))</f>
        <v/>
      </c>
      <c r="B232">
        <f>INDEX(resultados!$A$2:$ZZ$492, 226, MATCH($B$2, resultados!$A$1:$ZZ$1, 0))</f>
        <v/>
      </c>
      <c r="C232">
        <f>INDEX(resultados!$A$2:$ZZ$492, 226, MATCH($B$3, resultados!$A$1:$ZZ$1, 0))</f>
        <v/>
      </c>
    </row>
    <row r="233">
      <c r="A233">
        <f>INDEX(resultados!$A$2:$ZZ$492, 227, MATCH($B$1, resultados!$A$1:$ZZ$1, 0))</f>
        <v/>
      </c>
      <c r="B233">
        <f>INDEX(resultados!$A$2:$ZZ$492, 227, MATCH($B$2, resultados!$A$1:$ZZ$1, 0))</f>
        <v/>
      </c>
      <c r="C233">
        <f>INDEX(resultados!$A$2:$ZZ$492, 227, MATCH($B$3, resultados!$A$1:$ZZ$1, 0))</f>
        <v/>
      </c>
    </row>
    <row r="234">
      <c r="A234">
        <f>INDEX(resultados!$A$2:$ZZ$492, 228, MATCH($B$1, resultados!$A$1:$ZZ$1, 0))</f>
        <v/>
      </c>
      <c r="B234">
        <f>INDEX(resultados!$A$2:$ZZ$492, 228, MATCH($B$2, resultados!$A$1:$ZZ$1, 0))</f>
        <v/>
      </c>
      <c r="C234">
        <f>INDEX(resultados!$A$2:$ZZ$492, 228, MATCH($B$3, resultados!$A$1:$ZZ$1, 0))</f>
        <v/>
      </c>
    </row>
    <row r="235">
      <c r="A235">
        <f>INDEX(resultados!$A$2:$ZZ$492, 229, MATCH($B$1, resultados!$A$1:$ZZ$1, 0))</f>
        <v/>
      </c>
      <c r="B235">
        <f>INDEX(resultados!$A$2:$ZZ$492, 229, MATCH($B$2, resultados!$A$1:$ZZ$1, 0))</f>
        <v/>
      </c>
      <c r="C235">
        <f>INDEX(resultados!$A$2:$ZZ$492, 229, MATCH($B$3, resultados!$A$1:$ZZ$1, 0))</f>
        <v/>
      </c>
    </row>
    <row r="236">
      <c r="A236">
        <f>INDEX(resultados!$A$2:$ZZ$492, 230, MATCH($B$1, resultados!$A$1:$ZZ$1, 0))</f>
        <v/>
      </c>
      <c r="B236">
        <f>INDEX(resultados!$A$2:$ZZ$492, 230, MATCH($B$2, resultados!$A$1:$ZZ$1, 0))</f>
        <v/>
      </c>
      <c r="C236">
        <f>INDEX(resultados!$A$2:$ZZ$492, 230, MATCH($B$3, resultados!$A$1:$ZZ$1, 0))</f>
        <v/>
      </c>
    </row>
    <row r="237">
      <c r="A237">
        <f>INDEX(resultados!$A$2:$ZZ$492, 231, MATCH($B$1, resultados!$A$1:$ZZ$1, 0))</f>
        <v/>
      </c>
      <c r="B237">
        <f>INDEX(resultados!$A$2:$ZZ$492, 231, MATCH($B$2, resultados!$A$1:$ZZ$1, 0))</f>
        <v/>
      </c>
      <c r="C237">
        <f>INDEX(resultados!$A$2:$ZZ$492, 231, MATCH($B$3, resultados!$A$1:$ZZ$1, 0))</f>
        <v/>
      </c>
    </row>
    <row r="238">
      <c r="A238">
        <f>INDEX(resultados!$A$2:$ZZ$492, 232, MATCH($B$1, resultados!$A$1:$ZZ$1, 0))</f>
        <v/>
      </c>
      <c r="B238">
        <f>INDEX(resultados!$A$2:$ZZ$492, 232, MATCH($B$2, resultados!$A$1:$ZZ$1, 0))</f>
        <v/>
      </c>
      <c r="C238">
        <f>INDEX(resultados!$A$2:$ZZ$492, 232, MATCH($B$3, resultados!$A$1:$ZZ$1, 0))</f>
        <v/>
      </c>
    </row>
    <row r="239">
      <c r="A239">
        <f>INDEX(resultados!$A$2:$ZZ$492, 233, MATCH($B$1, resultados!$A$1:$ZZ$1, 0))</f>
        <v/>
      </c>
      <c r="B239">
        <f>INDEX(resultados!$A$2:$ZZ$492, 233, MATCH($B$2, resultados!$A$1:$ZZ$1, 0))</f>
        <v/>
      </c>
      <c r="C239">
        <f>INDEX(resultados!$A$2:$ZZ$492, 233, MATCH($B$3, resultados!$A$1:$ZZ$1, 0))</f>
        <v/>
      </c>
    </row>
    <row r="240">
      <c r="A240">
        <f>INDEX(resultados!$A$2:$ZZ$492, 234, MATCH($B$1, resultados!$A$1:$ZZ$1, 0))</f>
        <v/>
      </c>
      <c r="B240">
        <f>INDEX(resultados!$A$2:$ZZ$492, 234, MATCH($B$2, resultados!$A$1:$ZZ$1, 0))</f>
        <v/>
      </c>
      <c r="C240">
        <f>INDEX(resultados!$A$2:$ZZ$492, 234, MATCH($B$3, resultados!$A$1:$ZZ$1, 0))</f>
        <v/>
      </c>
    </row>
    <row r="241">
      <c r="A241">
        <f>INDEX(resultados!$A$2:$ZZ$492, 235, MATCH($B$1, resultados!$A$1:$ZZ$1, 0))</f>
        <v/>
      </c>
      <c r="B241">
        <f>INDEX(resultados!$A$2:$ZZ$492, 235, MATCH($B$2, resultados!$A$1:$ZZ$1, 0))</f>
        <v/>
      </c>
      <c r="C241">
        <f>INDEX(resultados!$A$2:$ZZ$492, 235, MATCH($B$3, resultados!$A$1:$ZZ$1, 0))</f>
        <v/>
      </c>
    </row>
    <row r="242">
      <c r="A242">
        <f>INDEX(resultados!$A$2:$ZZ$492, 236, MATCH($B$1, resultados!$A$1:$ZZ$1, 0))</f>
        <v/>
      </c>
      <c r="B242">
        <f>INDEX(resultados!$A$2:$ZZ$492, 236, MATCH($B$2, resultados!$A$1:$ZZ$1, 0))</f>
        <v/>
      </c>
      <c r="C242">
        <f>INDEX(resultados!$A$2:$ZZ$492, 236, MATCH($B$3, resultados!$A$1:$ZZ$1, 0))</f>
        <v/>
      </c>
    </row>
    <row r="243">
      <c r="A243">
        <f>INDEX(resultados!$A$2:$ZZ$492, 237, MATCH($B$1, resultados!$A$1:$ZZ$1, 0))</f>
        <v/>
      </c>
      <c r="B243">
        <f>INDEX(resultados!$A$2:$ZZ$492, 237, MATCH($B$2, resultados!$A$1:$ZZ$1, 0))</f>
        <v/>
      </c>
      <c r="C243">
        <f>INDEX(resultados!$A$2:$ZZ$492, 237, MATCH($B$3, resultados!$A$1:$ZZ$1, 0))</f>
        <v/>
      </c>
    </row>
    <row r="244">
      <c r="A244">
        <f>INDEX(resultados!$A$2:$ZZ$492, 238, MATCH($B$1, resultados!$A$1:$ZZ$1, 0))</f>
        <v/>
      </c>
      <c r="B244">
        <f>INDEX(resultados!$A$2:$ZZ$492, 238, MATCH($B$2, resultados!$A$1:$ZZ$1, 0))</f>
        <v/>
      </c>
      <c r="C244">
        <f>INDEX(resultados!$A$2:$ZZ$492, 238, MATCH($B$3, resultados!$A$1:$ZZ$1, 0))</f>
        <v/>
      </c>
    </row>
    <row r="245">
      <c r="A245">
        <f>INDEX(resultados!$A$2:$ZZ$492, 239, MATCH($B$1, resultados!$A$1:$ZZ$1, 0))</f>
        <v/>
      </c>
      <c r="B245">
        <f>INDEX(resultados!$A$2:$ZZ$492, 239, MATCH($B$2, resultados!$A$1:$ZZ$1, 0))</f>
        <v/>
      </c>
      <c r="C245">
        <f>INDEX(resultados!$A$2:$ZZ$492, 239, MATCH($B$3, resultados!$A$1:$ZZ$1, 0))</f>
        <v/>
      </c>
    </row>
    <row r="246">
      <c r="A246">
        <f>INDEX(resultados!$A$2:$ZZ$492, 240, MATCH($B$1, resultados!$A$1:$ZZ$1, 0))</f>
        <v/>
      </c>
      <c r="B246">
        <f>INDEX(resultados!$A$2:$ZZ$492, 240, MATCH($B$2, resultados!$A$1:$ZZ$1, 0))</f>
        <v/>
      </c>
      <c r="C246">
        <f>INDEX(resultados!$A$2:$ZZ$492, 240, MATCH($B$3, resultados!$A$1:$ZZ$1, 0))</f>
        <v/>
      </c>
    </row>
    <row r="247">
      <c r="A247">
        <f>INDEX(resultados!$A$2:$ZZ$492, 241, MATCH($B$1, resultados!$A$1:$ZZ$1, 0))</f>
        <v/>
      </c>
      <c r="B247">
        <f>INDEX(resultados!$A$2:$ZZ$492, 241, MATCH($B$2, resultados!$A$1:$ZZ$1, 0))</f>
        <v/>
      </c>
      <c r="C247">
        <f>INDEX(resultados!$A$2:$ZZ$492, 241, MATCH($B$3, resultados!$A$1:$ZZ$1, 0))</f>
        <v/>
      </c>
    </row>
    <row r="248">
      <c r="A248">
        <f>INDEX(resultados!$A$2:$ZZ$492, 242, MATCH($B$1, resultados!$A$1:$ZZ$1, 0))</f>
        <v/>
      </c>
      <c r="B248">
        <f>INDEX(resultados!$A$2:$ZZ$492, 242, MATCH($B$2, resultados!$A$1:$ZZ$1, 0))</f>
        <v/>
      </c>
      <c r="C248">
        <f>INDEX(resultados!$A$2:$ZZ$492, 242, MATCH($B$3, resultados!$A$1:$ZZ$1, 0))</f>
        <v/>
      </c>
    </row>
    <row r="249">
      <c r="A249">
        <f>INDEX(resultados!$A$2:$ZZ$492, 243, MATCH($B$1, resultados!$A$1:$ZZ$1, 0))</f>
        <v/>
      </c>
      <c r="B249">
        <f>INDEX(resultados!$A$2:$ZZ$492, 243, MATCH($B$2, resultados!$A$1:$ZZ$1, 0))</f>
        <v/>
      </c>
      <c r="C249">
        <f>INDEX(resultados!$A$2:$ZZ$492, 243, MATCH($B$3, resultados!$A$1:$ZZ$1, 0))</f>
        <v/>
      </c>
    </row>
    <row r="250">
      <c r="A250">
        <f>INDEX(resultados!$A$2:$ZZ$492, 244, MATCH($B$1, resultados!$A$1:$ZZ$1, 0))</f>
        <v/>
      </c>
      <c r="B250">
        <f>INDEX(resultados!$A$2:$ZZ$492, 244, MATCH($B$2, resultados!$A$1:$ZZ$1, 0))</f>
        <v/>
      </c>
      <c r="C250">
        <f>INDEX(resultados!$A$2:$ZZ$492, 244, MATCH($B$3, resultados!$A$1:$ZZ$1, 0))</f>
        <v/>
      </c>
    </row>
    <row r="251">
      <c r="A251">
        <f>INDEX(resultados!$A$2:$ZZ$492, 245, MATCH($B$1, resultados!$A$1:$ZZ$1, 0))</f>
        <v/>
      </c>
      <c r="B251">
        <f>INDEX(resultados!$A$2:$ZZ$492, 245, MATCH($B$2, resultados!$A$1:$ZZ$1, 0))</f>
        <v/>
      </c>
      <c r="C251">
        <f>INDEX(resultados!$A$2:$ZZ$492, 245, MATCH($B$3, resultados!$A$1:$ZZ$1, 0))</f>
        <v/>
      </c>
    </row>
    <row r="252">
      <c r="A252">
        <f>INDEX(resultados!$A$2:$ZZ$492, 246, MATCH($B$1, resultados!$A$1:$ZZ$1, 0))</f>
        <v/>
      </c>
      <c r="B252">
        <f>INDEX(resultados!$A$2:$ZZ$492, 246, MATCH($B$2, resultados!$A$1:$ZZ$1, 0))</f>
        <v/>
      </c>
      <c r="C252">
        <f>INDEX(resultados!$A$2:$ZZ$492, 246, MATCH($B$3, resultados!$A$1:$ZZ$1, 0))</f>
        <v/>
      </c>
    </row>
    <row r="253">
      <c r="A253">
        <f>INDEX(resultados!$A$2:$ZZ$492, 247, MATCH($B$1, resultados!$A$1:$ZZ$1, 0))</f>
        <v/>
      </c>
      <c r="B253">
        <f>INDEX(resultados!$A$2:$ZZ$492, 247, MATCH($B$2, resultados!$A$1:$ZZ$1, 0))</f>
        <v/>
      </c>
      <c r="C253">
        <f>INDEX(resultados!$A$2:$ZZ$492, 247, MATCH($B$3, resultados!$A$1:$ZZ$1, 0))</f>
        <v/>
      </c>
    </row>
    <row r="254">
      <c r="A254">
        <f>INDEX(resultados!$A$2:$ZZ$492, 248, MATCH($B$1, resultados!$A$1:$ZZ$1, 0))</f>
        <v/>
      </c>
      <c r="B254">
        <f>INDEX(resultados!$A$2:$ZZ$492, 248, MATCH($B$2, resultados!$A$1:$ZZ$1, 0))</f>
        <v/>
      </c>
      <c r="C254">
        <f>INDEX(resultados!$A$2:$ZZ$492, 248, MATCH($B$3, resultados!$A$1:$ZZ$1, 0))</f>
        <v/>
      </c>
    </row>
    <row r="255">
      <c r="A255">
        <f>INDEX(resultados!$A$2:$ZZ$492, 249, MATCH($B$1, resultados!$A$1:$ZZ$1, 0))</f>
        <v/>
      </c>
      <c r="B255">
        <f>INDEX(resultados!$A$2:$ZZ$492, 249, MATCH($B$2, resultados!$A$1:$ZZ$1, 0))</f>
        <v/>
      </c>
      <c r="C255">
        <f>INDEX(resultados!$A$2:$ZZ$492, 249, MATCH($B$3, resultados!$A$1:$ZZ$1, 0))</f>
        <v/>
      </c>
    </row>
    <row r="256">
      <c r="A256">
        <f>INDEX(resultados!$A$2:$ZZ$492, 250, MATCH($B$1, resultados!$A$1:$ZZ$1, 0))</f>
        <v/>
      </c>
      <c r="B256">
        <f>INDEX(resultados!$A$2:$ZZ$492, 250, MATCH($B$2, resultados!$A$1:$ZZ$1, 0))</f>
        <v/>
      </c>
      <c r="C256">
        <f>INDEX(resultados!$A$2:$ZZ$492, 250, MATCH($B$3, resultados!$A$1:$ZZ$1, 0))</f>
        <v/>
      </c>
    </row>
    <row r="257">
      <c r="A257">
        <f>INDEX(resultados!$A$2:$ZZ$492, 251, MATCH($B$1, resultados!$A$1:$ZZ$1, 0))</f>
        <v/>
      </c>
      <c r="B257">
        <f>INDEX(resultados!$A$2:$ZZ$492, 251, MATCH($B$2, resultados!$A$1:$ZZ$1, 0))</f>
        <v/>
      </c>
      <c r="C257">
        <f>INDEX(resultados!$A$2:$ZZ$492, 251, MATCH($B$3, resultados!$A$1:$ZZ$1, 0))</f>
        <v/>
      </c>
    </row>
    <row r="258">
      <c r="A258">
        <f>INDEX(resultados!$A$2:$ZZ$492, 252, MATCH($B$1, resultados!$A$1:$ZZ$1, 0))</f>
        <v/>
      </c>
      <c r="B258">
        <f>INDEX(resultados!$A$2:$ZZ$492, 252, MATCH($B$2, resultados!$A$1:$ZZ$1, 0))</f>
        <v/>
      </c>
      <c r="C258">
        <f>INDEX(resultados!$A$2:$ZZ$492, 252, MATCH($B$3, resultados!$A$1:$ZZ$1, 0))</f>
        <v/>
      </c>
    </row>
    <row r="259">
      <c r="A259">
        <f>INDEX(resultados!$A$2:$ZZ$492, 253, MATCH($B$1, resultados!$A$1:$ZZ$1, 0))</f>
        <v/>
      </c>
      <c r="B259">
        <f>INDEX(resultados!$A$2:$ZZ$492, 253, MATCH($B$2, resultados!$A$1:$ZZ$1, 0))</f>
        <v/>
      </c>
      <c r="C259">
        <f>INDEX(resultados!$A$2:$ZZ$492, 253, MATCH($B$3, resultados!$A$1:$ZZ$1, 0))</f>
        <v/>
      </c>
    </row>
    <row r="260">
      <c r="A260">
        <f>INDEX(resultados!$A$2:$ZZ$492, 254, MATCH($B$1, resultados!$A$1:$ZZ$1, 0))</f>
        <v/>
      </c>
      <c r="B260">
        <f>INDEX(resultados!$A$2:$ZZ$492, 254, MATCH($B$2, resultados!$A$1:$ZZ$1, 0))</f>
        <v/>
      </c>
      <c r="C260">
        <f>INDEX(resultados!$A$2:$ZZ$492, 254, MATCH($B$3, resultados!$A$1:$ZZ$1, 0))</f>
        <v/>
      </c>
    </row>
    <row r="261">
      <c r="A261">
        <f>INDEX(resultados!$A$2:$ZZ$492, 255, MATCH($B$1, resultados!$A$1:$ZZ$1, 0))</f>
        <v/>
      </c>
      <c r="B261">
        <f>INDEX(resultados!$A$2:$ZZ$492, 255, MATCH($B$2, resultados!$A$1:$ZZ$1, 0))</f>
        <v/>
      </c>
      <c r="C261">
        <f>INDEX(resultados!$A$2:$ZZ$492, 255, MATCH($B$3, resultados!$A$1:$ZZ$1, 0))</f>
        <v/>
      </c>
    </row>
    <row r="262">
      <c r="A262">
        <f>INDEX(resultados!$A$2:$ZZ$492, 256, MATCH($B$1, resultados!$A$1:$ZZ$1, 0))</f>
        <v/>
      </c>
      <c r="B262">
        <f>INDEX(resultados!$A$2:$ZZ$492, 256, MATCH($B$2, resultados!$A$1:$ZZ$1, 0))</f>
        <v/>
      </c>
      <c r="C262">
        <f>INDEX(resultados!$A$2:$ZZ$492, 256, MATCH($B$3, resultados!$A$1:$ZZ$1, 0))</f>
        <v/>
      </c>
    </row>
    <row r="263">
      <c r="A263">
        <f>INDEX(resultados!$A$2:$ZZ$492, 257, MATCH($B$1, resultados!$A$1:$ZZ$1, 0))</f>
        <v/>
      </c>
      <c r="B263">
        <f>INDEX(resultados!$A$2:$ZZ$492, 257, MATCH($B$2, resultados!$A$1:$ZZ$1, 0))</f>
        <v/>
      </c>
      <c r="C263">
        <f>INDEX(resultados!$A$2:$ZZ$492, 257, MATCH($B$3, resultados!$A$1:$ZZ$1, 0))</f>
        <v/>
      </c>
    </row>
    <row r="264">
      <c r="A264">
        <f>INDEX(resultados!$A$2:$ZZ$492, 258, MATCH($B$1, resultados!$A$1:$ZZ$1, 0))</f>
        <v/>
      </c>
      <c r="B264">
        <f>INDEX(resultados!$A$2:$ZZ$492, 258, MATCH($B$2, resultados!$A$1:$ZZ$1, 0))</f>
        <v/>
      </c>
      <c r="C264">
        <f>INDEX(resultados!$A$2:$ZZ$492, 258, MATCH($B$3, resultados!$A$1:$ZZ$1, 0))</f>
        <v/>
      </c>
    </row>
    <row r="265">
      <c r="A265">
        <f>INDEX(resultados!$A$2:$ZZ$492, 259, MATCH($B$1, resultados!$A$1:$ZZ$1, 0))</f>
        <v/>
      </c>
      <c r="B265">
        <f>INDEX(resultados!$A$2:$ZZ$492, 259, MATCH($B$2, resultados!$A$1:$ZZ$1, 0))</f>
        <v/>
      </c>
      <c r="C265">
        <f>INDEX(resultados!$A$2:$ZZ$492, 259, MATCH($B$3, resultados!$A$1:$ZZ$1, 0))</f>
        <v/>
      </c>
    </row>
    <row r="266">
      <c r="A266">
        <f>INDEX(resultados!$A$2:$ZZ$492, 260, MATCH($B$1, resultados!$A$1:$ZZ$1, 0))</f>
        <v/>
      </c>
      <c r="B266">
        <f>INDEX(resultados!$A$2:$ZZ$492, 260, MATCH($B$2, resultados!$A$1:$ZZ$1, 0))</f>
        <v/>
      </c>
      <c r="C266">
        <f>INDEX(resultados!$A$2:$ZZ$492, 260, MATCH($B$3, resultados!$A$1:$ZZ$1, 0))</f>
        <v/>
      </c>
    </row>
    <row r="267">
      <c r="A267">
        <f>INDEX(resultados!$A$2:$ZZ$492, 261, MATCH($B$1, resultados!$A$1:$ZZ$1, 0))</f>
        <v/>
      </c>
      <c r="B267">
        <f>INDEX(resultados!$A$2:$ZZ$492, 261, MATCH($B$2, resultados!$A$1:$ZZ$1, 0))</f>
        <v/>
      </c>
      <c r="C267">
        <f>INDEX(resultados!$A$2:$ZZ$492, 261, MATCH($B$3, resultados!$A$1:$ZZ$1, 0))</f>
        <v/>
      </c>
    </row>
    <row r="268">
      <c r="A268">
        <f>INDEX(resultados!$A$2:$ZZ$492, 262, MATCH($B$1, resultados!$A$1:$ZZ$1, 0))</f>
        <v/>
      </c>
      <c r="B268">
        <f>INDEX(resultados!$A$2:$ZZ$492, 262, MATCH($B$2, resultados!$A$1:$ZZ$1, 0))</f>
        <v/>
      </c>
      <c r="C268">
        <f>INDEX(resultados!$A$2:$ZZ$492, 262, MATCH($B$3, resultados!$A$1:$ZZ$1, 0))</f>
        <v/>
      </c>
    </row>
    <row r="269">
      <c r="A269">
        <f>INDEX(resultados!$A$2:$ZZ$492, 263, MATCH($B$1, resultados!$A$1:$ZZ$1, 0))</f>
        <v/>
      </c>
      <c r="B269">
        <f>INDEX(resultados!$A$2:$ZZ$492, 263, MATCH($B$2, resultados!$A$1:$ZZ$1, 0))</f>
        <v/>
      </c>
      <c r="C269">
        <f>INDEX(resultados!$A$2:$ZZ$492, 263, MATCH($B$3, resultados!$A$1:$ZZ$1, 0))</f>
        <v/>
      </c>
    </row>
    <row r="270">
      <c r="A270">
        <f>INDEX(resultados!$A$2:$ZZ$492, 264, MATCH($B$1, resultados!$A$1:$ZZ$1, 0))</f>
        <v/>
      </c>
      <c r="B270">
        <f>INDEX(resultados!$A$2:$ZZ$492, 264, MATCH($B$2, resultados!$A$1:$ZZ$1, 0))</f>
        <v/>
      </c>
      <c r="C270">
        <f>INDEX(resultados!$A$2:$ZZ$492, 264, MATCH($B$3, resultados!$A$1:$ZZ$1, 0))</f>
        <v/>
      </c>
    </row>
    <row r="271">
      <c r="A271">
        <f>INDEX(resultados!$A$2:$ZZ$492, 265, MATCH($B$1, resultados!$A$1:$ZZ$1, 0))</f>
        <v/>
      </c>
      <c r="B271">
        <f>INDEX(resultados!$A$2:$ZZ$492, 265, MATCH($B$2, resultados!$A$1:$ZZ$1, 0))</f>
        <v/>
      </c>
      <c r="C271">
        <f>INDEX(resultados!$A$2:$ZZ$492, 265, MATCH($B$3, resultados!$A$1:$ZZ$1, 0))</f>
        <v/>
      </c>
    </row>
    <row r="272">
      <c r="A272">
        <f>INDEX(resultados!$A$2:$ZZ$492, 266, MATCH($B$1, resultados!$A$1:$ZZ$1, 0))</f>
        <v/>
      </c>
      <c r="B272">
        <f>INDEX(resultados!$A$2:$ZZ$492, 266, MATCH($B$2, resultados!$A$1:$ZZ$1, 0))</f>
        <v/>
      </c>
      <c r="C272">
        <f>INDEX(resultados!$A$2:$ZZ$492, 266, MATCH($B$3, resultados!$A$1:$ZZ$1, 0))</f>
        <v/>
      </c>
    </row>
    <row r="273">
      <c r="A273">
        <f>INDEX(resultados!$A$2:$ZZ$492, 267, MATCH($B$1, resultados!$A$1:$ZZ$1, 0))</f>
        <v/>
      </c>
      <c r="B273">
        <f>INDEX(resultados!$A$2:$ZZ$492, 267, MATCH($B$2, resultados!$A$1:$ZZ$1, 0))</f>
        <v/>
      </c>
      <c r="C273">
        <f>INDEX(resultados!$A$2:$ZZ$492, 267, MATCH($B$3, resultados!$A$1:$ZZ$1, 0))</f>
        <v/>
      </c>
    </row>
    <row r="274">
      <c r="A274">
        <f>INDEX(resultados!$A$2:$ZZ$492, 268, MATCH($B$1, resultados!$A$1:$ZZ$1, 0))</f>
        <v/>
      </c>
      <c r="B274">
        <f>INDEX(resultados!$A$2:$ZZ$492, 268, MATCH($B$2, resultados!$A$1:$ZZ$1, 0))</f>
        <v/>
      </c>
      <c r="C274">
        <f>INDEX(resultados!$A$2:$ZZ$492, 268, MATCH($B$3, resultados!$A$1:$ZZ$1, 0))</f>
        <v/>
      </c>
    </row>
    <row r="275">
      <c r="A275">
        <f>INDEX(resultados!$A$2:$ZZ$492, 269, MATCH($B$1, resultados!$A$1:$ZZ$1, 0))</f>
        <v/>
      </c>
      <c r="B275">
        <f>INDEX(resultados!$A$2:$ZZ$492, 269, MATCH($B$2, resultados!$A$1:$ZZ$1, 0))</f>
        <v/>
      </c>
      <c r="C275">
        <f>INDEX(resultados!$A$2:$ZZ$492, 269, MATCH($B$3, resultados!$A$1:$ZZ$1, 0))</f>
        <v/>
      </c>
    </row>
    <row r="276">
      <c r="A276">
        <f>INDEX(resultados!$A$2:$ZZ$492, 270, MATCH($B$1, resultados!$A$1:$ZZ$1, 0))</f>
        <v/>
      </c>
      <c r="B276">
        <f>INDEX(resultados!$A$2:$ZZ$492, 270, MATCH($B$2, resultados!$A$1:$ZZ$1, 0))</f>
        <v/>
      </c>
      <c r="C276">
        <f>INDEX(resultados!$A$2:$ZZ$492, 270, MATCH($B$3, resultados!$A$1:$ZZ$1, 0))</f>
        <v/>
      </c>
    </row>
    <row r="277">
      <c r="A277">
        <f>INDEX(resultados!$A$2:$ZZ$492, 271, MATCH($B$1, resultados!$A$1:$ZZ$1, 0))</f>
        <v/>
      </c>
      <c r="B277">
        <f>INDEX(resultados!$A$2:$ZZ$492, 271, MATCH($B$2, resultados!$A$1:$ZZ$1, 0))</f>
        <v/>
      </c>
      <c r="C277">
        <f>INDEX(resultados!$A$2:$ZZ$492, 271, MATCH($B$3, resultados!$A$1:$ZZ$1, 0))</f>
        <v/>
      </c>
    </row>
    <row r="278">
      <c r="A278">
        <f>INDEX(resultados!$A$2:$ZZ$492, 272, MATCH($B$1, resultados!$A$1:$ZZ$1, 0))</f>
        <v/>
      </c>
      <c r="B278">
        <f>INDEX(resultados!$A$2:$ZZ$492, 272, MATCH($B$2, resultados!$A$1:$ZZ$1, 0))</f>
        <v/>
      </c>
      <c r="C278">
        <f>INDEX(resultados!$A$2:$ZZ$492, 272, MATCH($B$3, resultados!$A$1:$ZZ$1, 0))</f>
        <v/>
      </c>
    </row>
    <row r="279">
      <c r="A279">
        <f>INDEX(resultados!$A$2:$ZZ$492, 273, MATCH($B$1, resultados!$A$1:$ZZ$1, 0))</f>
        <v/>
      </c>
      <c r="B279">
        <f>INDEX(resultados!$A$2:$ZZ$492, 273, MATCH($B$2, resultados!$A$1:$ZZ$1, 0))</f>
        <v/>
      </c>
      <c r="C279">
        <f>INDEX(resultados!$A$2:$ZZ$492, 273, MATCH($B$3, resultados!$A$1:$ZZ$1, 0))</f>
        <v/>
      </c>
    </row>
    <row r="280">
      <c r="A280">
        <f>INDEX(resultados!$A$2:$ZZ$492, 274, MATCH($B$1, resultados!$A$1:$ZZ$1, 0))</f>
        <v/>
      </c>
      <c r="B280">
        <f>INDEX(resultados!$A$2:$ZZ$492, 274, MATCH($B$2, resultados!$A$1:$ZZ$1, 0))</f>
        <v/>
      </c>
      <c r="C280">
        <f>INDEX(resultados!$A$2:$ZZ$492, 274, MATCH($B$3, resultados!$A$1:$ZZ$1, 0))</f>
        <v/>
      </c>
    </row>
    <row r="281">
      <c r="A281">
        <f>INDEX(resultados!$A$2:$ZZ$492, 275, MATCH($B$1, resultados!$A$1:$ZZ$1, 0))</f>
        <v/>
      </c>
      <c r="B281">
        <f>INDEX(resultados!$A$2:$ZZ$492, 275, MATCH($B$2, resultados!$A$1:$ZZ$1, 0))</f>
        <v/>
      </c>
      <c r="C281">
        <f>INDEX(resultados!$A$2:$ZZ$492, 275, MATCH($B$3, resultados!$A$1:$ZZ$1, 0))</f>
        <v/>
      </c>
    </row>
    <row r="282">
      <c r="A282">
        <f>INDEX(resultados!$A$2:$ZZ$492, 276, MATCH($B$1, resultados!$A$1:$ZZ$1, 0))</f>
        <v/>
      </c>
      <c r="B282">
        <f>INDEX(resultados!$A$2:$ZZ$492, 276, MATCH($B$2, resultados!$A$1:$ZZ$1, 0))</f>
        <v/>
      </c>
      <c r="C282">
        <f>INDEX(resultados!$A$2:$ZZ$492, 276, MATCH($B$3, resultados!$A$1:$ZZ$1, 0))</f>
        <v/>
      </c>
    </row>
    <row r="283">
      <c r="A283">
        <f>INDEX(resultados!$A$2:$ZZ$492, 277, MATCH($B$1, resultados!$A$1:$ZZ$1, 0))</f>
        <v/>
      </c>
      <c r="B283">
        <f>INDEX(resultados!$A$2:$ZZ$492, 277, MATCH($B$2, resultados!$A$1:$ZZ$1, 0))</f>
        <v/>
      </c>
      <c r="C283">
        <f>INDEX(resultados!$A$2:$ZZ$492, 277, MATCH($B$3, resultados!$A$1:$ZZ$1, 0))</f>
        <v/>
      </c>
    </row>
    <row r="284">
      <c r="A284">
        <f>INDEX(resultados!$A$2:$ZZ$492, 278, MATCH($B$1, resultados!$A$1:$ZZ$1, 0))</f>
        <v/>
      </c>
      <c r="B284">
        <f>INDEX(resultados!$A$2:$ZZ$492, 278, MATCH($B$2, resultados!$A$1:$ZZ$1, 0))</f>
        <v/>
      </c>
      <c r="C284">
        <f>INDEX(resultados!$A$2:$ZZ$492, 278, MATCH($B$3, resultados!$A$1:$ZZ$1, 0))</f>
        <v/>
      </c>
    </row>
    <row r="285">
      <c r="A285">
        <f>INDEX(resultados!$A$2:$ZZ$492, 279, MATCH($B$1, resultados!$A$1:$ZZ$1, 0))</f>
        <v/>
      </c>
      <c r="B285">
        <f>INDEX(resultados!$A$2:$ZZ$492, 279, MATCH($B$2, resultados!$A$1:$ZZ$1, 0))</f>
        <v/>
      </c>
      <c r="C285">
        <f>INDEX(resultados!$A$2:$ZZ$492, 279, MATCH($B$3, resultados!$A$1:$ZZ$1, 0))</f>
        <v/>
      </c>
    </row>
    <row r="286">
      <c r="A286">
        <f>INDEX(resultados!$A$2:$ZZ$492, 280, MATCH($B$1, resultados!$A$1:$ZZ$1, 0))</f>
        <v/>
      </c>
      <c r="B286">
        <f>INDEX(resultados!$A$2:$ZZ$492, 280, MATCH($B$2, resultados!$A$1:$ZZ$1, 0))</f>
        <v/>
      </c>
      <c r="C286">
        <f>INDEX(resultados!$A$2:$ZZ$492, 280, MATCH($B$3, resultados!$A$1:$ZZ$1, 0))</f>
        <v/>
      </c>
    </row>
    <row r="287">
      <c r="A287">
        <f>INDEX(resultados!$A$2:$ZZ$492, 281, MATCH($B$1, resultados!$A$1:$ZZ$1, 0))</f>
        <v/>
      </c>
      <c r="B287">
        <f>INDEX(resultados!$A$2:$ZZ$492, 281, MATCH($B$2, resultados!$A$1:$ZZ$1, 0))</f>
        <v/>
      </c>
      <c r="C287">
        <f>INDEX(resultados!$A$2:$ZZ$492, 281, MATCH($B$3, resultados!$A$1:$ZZ$1, 0))</f>
        <v/>
      </c>
    </row>
    <row r="288">
      <c r="A288">
        <f>INDEX(resultados!$A$2:$ZZ$492, 282, MATCH($B$1, resultados!$A$1:$ZZ$1, 0))</f>
        <v/>
      </c>
      <c r="B288">
        <f>INDEX(resultados!$A$2:$ZZ$492, 282, MATCH($B$2, resultados!$A$1:$ZZ$1, 0))</f>
        <v/>
      </c>
      <c r="C288">
        <f>INDEX(resultados!$A$2:$ZZ$492, 282, MATCH($B$3, resultados!$A$1:$ZZ$1, 0))</f>
        <v/>
      </c>
    </row>
    <row r="289">
      <c r="A289">
        <f>INDEX(resultados!$A$2:$ZZ$492, 283, MATCH($B$1, resultados!$A$1:$ZZ$1, 0))</f>
        <v/>
      </c>
      <c r="B289">
        <f>INDEX(resultados!$A$2:$ZZ$492, 283, MATCH($B$2, resultados!$A$1:$ZZ$1, 0))</f>
        <v/>
      </c>
      <c r="C289">
        <f>INDEX(resultados!$A$2:$ZZ$492, 283, MATCH($B$3, resultados!$A$1:$ZZ$1, 0))</f>
        <v/>
      </c>
    </row>
    <row r="290">
      <c r="A290">
        <f>INDEX(resultados!$A$2:$ZZ$492, 284, MATCH($B$1, resultados!$A$1:$ZZ$1, 0))</f>
        <v/>
      </c>
      <c r="B290">
        <f>INDEX(resultados!$A$2:$ZZ$492, 284, MATCH($B$2, resultados!$A$1:$ZZ$1, 0))</f>
        <v/>
      </c>
      <c r="C290">
        <f>INDEX(resultados!$A$2:$ZZ$492, 284, MATCH($B$3, resultados!$A$1:$ZZ$1, 0))</f>
        <v/>
      </c>
    </row>
    <row r="291">
      <c r="A291">
        <f>INDEX(resultados!$A$2:$ZZ$492, 285, MATCH($B$1, resultados!$A$1:$ZZ$1, 0))</f>
        <v/>
      </c>
      <c r="B291">
        <f>INDEX(resultados!$A$2:$ZZ$492, 285, MATCH($B$2, resultados!$A$1:$ZZ$1, 0))</f>
        <v/>
      </c>
      <c r="C291">
        <f>INDEX(resultados!$A$2:$ZZ$492, 285, MATCH($B$3, resultados!$A$1:$ZZ$1, 0))</f>
        <v/>
      </c>
    </row>
    <row r="292">
      <c r="A292">
        <f>INDEX(resultados!$A$2:$ZZ$492, 286, MATCH($B$1, resultados!$A$1:$ZZ$1, 0))</f>
        <v/>
      </c>
      <c r="B292">
        <f>INDEX(resultados!$A$2:$ZZ$492, 286, MATCH($B$2, resultados!$A$1:$ZZ$1, 0))</f>
        <v/>
      </c>
      <c r="C292">
        <f>INDEX(resultados!$A$2:$ZZ$492, 286, MATCH($B$3, resultados!$A$1:$ZZ$1, 0))</f>
        <v/>
      </c>
    </row>
    <row r="293">
      <c r="A293">
        <f>INDEX(resultados!$A$2:$ZZ$492, 287, MATCH($B$1, resultados!$A$1:$ZZ$1, 0))</f>
        <v/>
      </c>
      <c r="B293">
        <f>INDEX(resultados!$A$2:$ZZ$492, 287, MATCH($B$2, resultados!$A$1:$ZZ$1, 0))</f>
        <v/>
      </c>
      <c r="C293">
        <f>INDEX(resultados!$A$2:$ZZ$492, 287, MATCH($B$3, resultados!$A$1:$ZZ$1, 0))</f>
        <v/>
      </c>
    </row>
    <row r="294">
      <c r="A294">
        <f>INDEX(resultados!$A$2:$ZZ$492, 288, MATCH($B$1, resultados!$A$1:$ZZ$1, 0))</f>
        <v/>
      </c>
      <c r="B294">
        <f>INDEX(resultados!$A$2:$ZZ$492, 288, MATCH($B$2, resultados!$A$1:$ZZ$1, 0))</f>
        <v/>
      </c>
      <c r="C294">
        <f>INDEX(resultados!$A$2:$ZZ$492, 288, MATCH($B$3, resultados!$A$1:$ZZ$1, 0))</f>
        <v/>
      </c>
    </row>
    <row r="295">
      <c r="A295">
        <f>INDEX(resultados!$A$2:$ZZ$492, 289, MATCH($B$1, resultados!$A$1:$ZZ$1, 0))</f>
        <v/>
      </c>
      <c r="B295">
        <f>INDEX(resultados!$A$2:$ZZ$492, 289, MATCH($B$2, resultados!$A$1:$ZZ$1, 0))</f>
        <v/>
      </c>
      <c r="C295">
        <f>INDEX(resultados!$A$2:$ZZ$492, 289, MATCH($B$3, resultados!$A$1:$ZZ$1, 0))</f>
        <v/>
      </c>
    </row>
    <row r="296">
      <c r="A296">
        <f>INDEX(resultados!$A$2:$ZZ$492, 290, MATCH($B$1, resultados!$A$1:$ZZ$1, 0))</f>
        <v/>
      </c>
      <c r="B296">
        <f>INDEX(resultados!$A$2:$ZZ$492, 290, MATCH($B$2, resultados!$A$1:$ZZ$1, 0))</f>
        <v/>
      </c>
      <c r="C296">
        <f>INDEX(resultados!$A$2:$ZZ$492, 290, MATCH($B$3, resultados!$A$1:$ZZ$1, 0))</f>
        <v/>
      </c>
    </row>
    <row r="297">
      <c r="A297">
        <f>INDEX(resultados!$A$2:$ZZ$492, 291, MATCH($B$1, resultados!$A$1:$ZZ$1, 0))</f>
        <v/>
      </c>
      <c r="B297">
        <f>INDEX(resultados!$A$2:$ZZ$492, 291, MATCH($B$2, resultados!$A$1:$ZZ$1, 0))</f>
        <v/>
      </c>
      <c r="C297">
        <f>INDEX(resultados!$A$2:$ZZ$492, 291, MATCH($B$3, resultados!$A$1:$ZZ$1, 0))</f>
        <v/>
      </c>
    </row>
    <row r="298">
      <c r="A298">
        <f>INDEX(resultados!$A$2:$ZZ$492, 292, MATCH($B$1, resultados!$A$1:$ZZ$1, 0))</f>
        <v/>
      </c>
      <c r="B298">
        <f>INDEX(resultados!$A$2:$ZZ$492, 292, MATCH($B$2, resultados!$A$1:$ZZ$1, 0))</f>
        <v/>
      </c>
      <c r="C298">
        <f>INDEX(resultados!$A$2:$ZZ$492, 292, MATCH($B$3, resultados!$A$1:$ZZ$1, 0))</f>
        <v/>
      </c>
    </row>
    <row r="299">
      <c r="A299">
        <f>INDEX(resultados!$A$2:$ZZ$492, 293, MATCH($B$1, resultados!$A$1:$ZZ$1, 0))</f>
        <v/>
      </c>
      <c r="B299">
        <f>INDEX(resultados!$A$2:$ZZ$492, 293, MATCH($B$2, resultados!$A$1:$ZZ$1, 0))</f>
        <v/>
      </c>
      <c r="C299">
        <f>INDEX(resultados!$A$2:$ZZ$492, 293, MATCH($B$3, resultados!$A$1:$ZZ$1, 0))</f>
        <v/>
      </c>
    </row>
    <row r="300">
      <c r="A300">
        <f>INDEX(resultados!$A$2:$ZZ$492, 294, MATCH($B$1, resultados!$A$1:$ZZ$1, 0))</f>
        <v/>
      </c>
      <c r="B300">
        <f>INDEX(resultados!$A$2:$ZZ$492, 294, MATCH($B$2, resultados!$A$1:$ZZ$1, 0))</f>
        <v/>
      </c>
      <c r="C300">
        <f>INDEX(resultados!$A$2:$ZZ$492, 294, MATCH($B$3, resultados!$A$1:$ZZ$1, 0))</f>
        <v/>
      </c>
    </row>
    <row r="301">
      <c r="A301">
        <f>INDEX(resultados!$A$2:$ZZ$492, 295, MATCH($B$1, resultados!$A$1:$ZZ$1, 0))</f>
        <v/>
      </c>
      <c r="B301">
        <f>INDEX(resultados!$A$2:$ZZ$492, 295, MATCH($B$2, resultados!$A$1:$ZZ$1, 0))</f>
        <v/>
      </c>
      <c r="C301">
        <f>INDEX(resultados!$A$2:$ZZ$492, 295, MATCH($B$3, resultados!$A$1:$ZZ$1, 0))</f>
        <v/>
      </c>
    </row>
    <row r="302">
      <c r="A302">
        <f>INDEX(resultados!$A$2:$ZZ$492, 296, MATCH($B$1, resultados!$A$1:$ZZ$1, 0))</f>
        <v/>
      </c>
      <c r="B302">
        <f>INDEX(resultados!$A$2:$ZZ$492, 296, MATCH($B$2, resultados!$A$1:$ZZ$1, 0))</f>
        <v/>
      </c>
      <c r="C302">
        <f>INDEX(resultados!$A$2:$ZZ$492, 296, MATCH($B$3, resultados!$A$1:$ZZ$1, 0))</f>
        <v/>
      </c>
    </row>
    <row r="303">
      <c r="A303">
        <f>INDEX(resultados!$A$2:$ZZ$492, 297, MATCH($B$1, resultados!$A$1:$ZZ$1, 0))</f>
        <v/>
      </c>
      <c r="B303">
        <f>INDEX(resultados!$A$2:$ZZ$492, 297, MATCH($B$2, resultados!$A$1:$ZZ$1, 0))</f>
        <v/>
      </c>
      <c r="C303">
        <f>INDEX(resultados!$A$2:$ZZ$492, 297, MATCH($B$3, resultados!$A$1:$ZZ$1, 0))</f>
        <v/>
      </c>
    </row>
    <row r="304">
      <c r="A304">
        <f>INDEX(resultados!$A$2:$ZZ$492, 298, MATCH($B$1, resultados!$A$1:$ZZ$1, 0))</f>
        <v/>
      </c>
      <c r="B304">
        <f>INDEX(resultados!$A$2:$ZZ$492, 298, MATCH($B$2, resultados!$A$1:$ZZ$1, 0))</f>
        <v/>
      </c>
      <c r="C304">
        <f>INDEX(resultados!$A$2:$ZZ$492, 298, MATCH($B$3, resultados!$A$1:$ZZ$1, 0))</f>
        <v/>
      </c>
    </row>
    <row r="305">
      <c r="A305">
        <f>INDEX(resultados!$A$2:$ZZ$492, 299, MATCH($B$1, resultados!$A$1:$ZZ$1, 0))</f>
        <v/>
      </c>
      <c r="B305">
        <f>INDEX(resultados!$A$2:$ZZ$492, 299, MATCH($B$2, resultados!$A$1:$ZZ$1, 0))</f>
        <v/>
      </c>
      <c r="C305">
        <f>INDEX(resultados!$A$2:$ZZ$492, 299, MATCH($B$3, resultados!$A$1:$ZZ$1, 0))</f>
        <v/>
      </c>
    </row>
    <row r="306">
      <c r="A306">
        <f>INDEX(resultados!$A$2:$ZZ$492, 300, MATCH($B$1, resultados!$A$1:$ZZ$1, 0))</f>
        <v/>
      </c>
      <c r="B306">
        <f>INDEX(resultados!$A$2:$ZZ$492, 300, MATCH($B$2, resultados!$A$1:$ZZ$1, 0))</f>
        <v/>
      </c>
      <c r="C306">
        <f>INDEX(resultados!$A$2:$ZZ$492, 300, MATCH($B$3, resultados!$A$1:$ZZ$1, 0))</f>
        <v/>
      </c>
    </row>
    <row r="307">
      <c r="A307">
        <f>INDEX(resultados!$A$2:$ZZ$492, 301, MATCH($B$1, resultados!$A$1:$ZZ$1, 0))</f>
        <v/>
      </c>
      <c r="B307">
        <f>INDEX(resultados!$A$2:$ZZ$492, 301, MATCH($B$2, resultados!$A$1:$ZZ$1, 0))</f>
        <v/>
      </c>
      <c r="C307">
        <f>INDEX(resultados!$A$2:$ZZ$492, 301, MATCH($B$3, resultados!$A$1:$ZZ$1, 0))</f>
        <v/>
      </c>
    </row>
    <row r="308">
      <c r="A308">
        <f>INDEX(resultados!$A$2:$ZZ$492, 302, MATCH($B$1, resultados!$A$1:$ZZ$1, 0))</f>
        <v/>
      </c>
      <c r="B308">
        <f>INDEX(resultados!$A$2:$ZZ$492, 302, MATCH($B$2, resultados!$A$1:$ZZ$1, 0))</f>
        <v/>
      </c>
      <c r="C308">
        <f>INDEX(resultados!$A$2:$ZZ$492, 302, MATCH($B$3, resultados!$A$1:$ZZ$1, 0))</f>
        <v/>
      </c>
    </row>
    <row r="309">
      <c r="A309">
        <f>INDEX(resultados!$A$2:$ZZ$492, 303, MATCH($B$1, resultados!$A$1:$ZZ$1, 0))</f>
        <v/>
      </c>
      <c r="B309">
        <f>INDEX(resultados!$A$2:$ZZ$492, 303, MATCH($B$2, resultados!$A$1:$ZZ$1, 0))</f>
        <v/>
      </c>
      <c r="C309">
        <f>INDEX(resultados!$A$2:$ZZ$492, 303, MATCH($B$3, resultados!$A$1:$ZZ$1, 0))</f>
        <v/>
      </c>
    </row>
    <row r="310">
      <c r="A310">
        <f>INDEX(resultados!$A$2:$ZZ$492, 304, MATCH($B$1, resultados!$A$1:$ZZ$1, 0))</f>
        <v/>
      </c>
      <c r="B310">
        <f>INDEX(resultados!$A$2:$ZZ$492, 304, MATCH($B$2, resultados!$A$1:$ZZ$1, 0))</f>
        <v/>
      </c>
      <c r="C310">
        <f>INDEX(resultados!$A$2:$ZZ$492, 304, MATCH($B$3, resultados!$A$1:$ZZ$1, 0))</f>
        <v/>
      </c>
    </row>
    <row r="311">
      <c r="A311">
        <f>INDEX(resultados!$A$2:$ZZ$492, 305, MATCH($B$1, resultados!$A$1:$ZZ$1, 0))</f>
        <v/>
      </c>
      <c r="B311">
        <f>INDEX(resultados!$A$2:$ZZ$492, 305, MATCH($B$2, resultados!$A$1:$ZZ$1, 0))</f>
        <v/>
      </c>
      <c r="C311">
        <f>INDEX(resultados!$A$2:$ZZ$492, 305, MATCH($B$3, resultados!$A$1:$ZZ$1, 0))</f>
        <v/>
      </c>
    </row>
    <row r="312">
      <c r="A312">
        <f>INDEX(resultados!$A$2:$ZZ$492, 306, MATCH($B$1, resultados!$A$1:$ZZ$1, 0))</f>
        <v/>
      </c>
      <c r="B312">
        <f>INDEX(resultados!$A$2:$ZZ$492, 306, MATCH($B$2, resultados!$A$1:$ZZ$1, 0))</f>
        <v/>
      </c>
      <c r="C312">
        <f>INDEX(resultados!$A$2:$ZZ$492, 306, MATCH($B$3, resultados!$A$1:$ZZ$1, 0))</f>
        <v/>
      </c>
    </row>
    <row r="313">
      <c r="A313">
        <f>INDEX(resultados!$A$2:$ZZ$492, 307, MATCH($B$1, resultados!$A$1:$ZZ$1, 0))</f>
        <v/>
      </c>
      <c r="B313">
        <f>INDEX(resultados!$A$2:$ZZ$492, 307, MATCH($B$2, resultados!$A$1:$ZZ$1, 0))</f>
        <v/>
      </c>
      <c r="C313">
        <f>INDEX(resultados!$A$2:$ZZ$492, 307, MATCH($B$3, resultados!$A$1:$ZZ$1, 0))</f>
        <v/>
      </c>
    </row>
    <row r="314">
      <c r="A314">
        <f>INDEX(resultados!$A$2:$ZZ$492, 308, MATCH($B$1, resultados!$A$1:$ZZ$1, 0))</f>
        <v/>
      </c>
      <c r="B314">
        <f>INDEX(resultados!$A$2:$ZZ$492, 308, MATCH($B$2, resultados!$A$1:$ZZ$1, 0))</f>
        <v/>
      </c>
      <c r="C314">
        <f>INDEX(resultados!$A$2:$ZZ$492, 308, MATCH($B$3, resultados!$A$1:$ZZ$1, 0))</f>
        <v/>
      </c>
    </row>
    <row r="315">
      <c r="A315">
        <f>INDEX(resultados!$A$2:$ZZ$492, 309, MATCH($B$1, resultados!$A$1:$ZZ$1, 0))</f>
        <v/>
      </c>
      <c r="B315">
        <f>INDEX(resultados!$A$2:$ZZ$492, 309, MATCH($B$2, resultados!$A$1:$ZZ$1, 0))</f>
        <v/>
      </c>
      <c r="C315">
        <f>INDEX(resultados!$A$2:$ZZ$492, 309, MATCH($B$3, resultados!$A$1:$ZZ$1, 0))</f>
        <v/>
      </c>
    </row>
    <row r="316">
      <c r="A316">
        <f>INDEX(resultados!$A$2:$ZZ$492, 310, MATCH($B$1, resultados!$A$1:$ZZ$1, 0))</f>
        <v/>
      </c>
      <c r="B316">
        <f>INDEX(resultados!$A$2:$ZZ$492, 310, MATCH($B$2, resultados!$A$1:$ZZ$1, 0))</f>
        <v/>
      </c>
      <c r="C316">
        <f>INDEX(resultados!$A$2:$ZZ$492, 310, MATCH($B$3, resultados!$A$1:$ZZ$1, 0))</f>
        <v/>
      </c>
    </row>
    <row r="317">
      <c r="A317">
        <f>INDEX(resultados!$A$2:$ZZ$492, 311, MATCH($B$1, resultados!$A$1:$ZZ$1, 0))</f>
        <v/>
      </c>
      <c r="B317">
        <f>INDEX(resultados!$A$2:$ZZ$492, 311, MATCH($B$2, resultados!$A$1:$ZZ$1, 0))</f>
        <v/>
      </c>
      <c r="C317">
        <f>INDEX(resultados!$A$2:$ZZ$492, 311, MATCH($B$3, resultados!$A$1:$ZZ$1, 0))</f>
        <v/>
      </c>
    </row>
    <row r="318">
      <c r="A318">
        <f>INDEX(resultados!$A$2:$ZZ$492, 312, MATCH($B$1, resultados!$A$1:$ZZ$1, 0))</f>
        <v/>
      </c>
      <c r="B318">
        <f>INDEX(resultados!$A$2:$ZZ$492, 312, MATCH($B$2, resultados!$A$1:$ZZ$1, 0))</f>
        <v/>
      </c>
      <c r="C318">
        <f>INDEX(resultados!$A$2:$ZZ$492, 312, MATCH($B$3, resultados!$A$1:$ZZ$1, 0))</f>
        <v/>
      </c>
    </row>
    <row r="319">
      <c r="A319">
        <f>INDEX(resultados!$A$2:$ZZ$492, 313, MATCH($B$1, resultados!$A$1:$ZZ$1, 0))</f>
        <v/>
      </c>
      <c r="B319">
        <f>INDEX(resultados!$A$2:$ZZ$492, 313, MATCH($B$2, resultados!$A$1:$ZZ$1, 0))</f>
        <v/>
      </c>
      <c r="C319">
        <f>INDEX(resultados!$A$2:$ZZ$492, 313, MATCH($B$3, resultados!$A$1:$ZZ$1, 0))</f>
        <v/>
      </c>
    </row>
    <row r="320">
      <c r="A320">
        <f>INDEX(resultados!$A$2:$ZZ$492, 314, MATCH($B$1, resultados!$A$1:$ZZ$1, 0))</f>
        <v/>
      </c>
      <c r="B320">
        <f>INDEX(resultados!$A$2:$ZZ$492, 314, MATCH($B$2, resultados!$A$1:$ZZ$1, 0))</f>
        <v/>
      </c>
      <c r="C320">
        <f>INDEX(resultados!$A$2:$ZZ$492, 314, MATCH($B$3, resultados!$A$1:$ZZ$1, 0))</f>
        <v/>
      </c>
    </row>
    <row r="321">
      <c r="A321">
        <f>INDEX(resultados!$A$2:$ZZ$492, 315, MATCH($B$1, resultados!$A$1:$ZZ$1, 0))</f>
        <v/>
      </c>
      <c r="B321">
        <f>INDEX(resultados!$A$2:$ZZ$492, 315, MATCH($B$2, resultados!$A$1:$ZZ$1, 0))</f>
        <v/>
      </c>
      <c r="C321">
        <f>INDEX(resultados!$A$2:$ZZ$492, 315, MATCH($B$3, resultados!$A$1:$ZZ$1, 0))</f>
        <v/>
      </c>
    </row>
    <row r="322">
      <c r="A322">
        <f>INDEX(resultados!$A$2:$ZZ$492, 316, MATCH($B$1, resultados!$A$1:$ZZ$1, 0))</f>
        <v/>
      </c>
      <c r="B322">
        <f>INDEX(resultados!$A$2:$ZZ$492, 316, MATCH($B$2, resultados!$A$1:$ZZ$1, 0))</f>
        <v/>
      </c>
      <c r="C322">
        <f>INDEX(resultados!$A$2:$ZZ$492, 316, MATCH($B$3, resultados!$A$1:$ZZ$1, 0))</f>
        <v/>
      </c>
    </row>
    <row r="323">
      <c r="A323">
        <f>INDEX(resultados!$A$2:$ZZ$492, 317, MATCH($B$1, resultados!$A$1:$ZZ$1, 0))</f>
        <v/>
      </c>
      <c r="B323">
        <f>INDEX(resultados!$A$2:$ZZ$492, 317, MATCH($B$2, resultados!$A$1:$ZZ$1, 0))</f>
        <v/>
      </c>
      <c r="C323">
        <f>INDEX(resultados!$A$2:$ZZ$492, 317, MATCH($B$3, resultados!$A$1:$ZZ$1, 0))</f>
        <v/>
      </c>
    </row>
    <row r="324">
      <c r="A324">
        <f>INDEX(resultados!$A$2:$ZZ$492, 318, MATCH($B$1, resultados!$A$1:$ZZ$1, 0))</f>
        <v/>
      </c>
      <c r="B324">
        <f>INDEX(resultados!$A$2:$ZZ$492, 318, MATCH($B$2, resultados!$A$1:$ZZ$1, 0))</f>
        <v/>
      </c>
      <c r="C324">
        <f>INDEX(resultados!$A$2:$ZZ$492, 318, MATCH($B$3, resultados!$A$1:$ZZ$1, 0))</f>
        <v/>
      </c>
    </row>
    <row r="325">
      <c r="A325">
        <f>INDEX(resultados!$A$2:$ZZ$492, 319, MATCH($B$1, resultados!$A$1:$ZZ$1, 0))</f>
        <v/>
      </c>
      <c r="B325">
        <f>INDEX(resultados!$A$2:$ZZ$492, 319, MATCH($B$2, resultados!$A$1:$ZZ$1, 0))</f>
        <v/>
      </c>
      <c r="C325">
        <f>INDEX(resultados!$A$2:$ZZ$492, 319, MATCH($B$3, resultados!$A$1:$ZZ$1, 0))</f>
        <v/>
      </c>
    </row>
    <row r="326">
      <c r="A326">
        <f>INDEX(resultados!$A$2:$ZZ$492, 320, MATCH($B$1, resultados!$A$1:$ZZ$1, 0))</f>
        <v/>
      </c>
      <c r="B326">
        <f>INDEX(resultados!$A$2:$ZZ$492, 320, MATCH($B$2, resultados!$A$1:$ZZ$1, 0))</f>
        <v/>
      </c>
      <c r="C326">
        <f>INDEX(resultados!$A$2:$ZZ$492, 320, MATCH($B$3, resultados!$A$1:$ZZ$1, 0))</f>
        <v/>
      </c>
    </row>
    <row r="327">
      <c r="A327">
        <f>INDEX(resultados!$A$2:$ZZ$492, 321, MATCH($B$1, resultados!$A$1:$ZZ$1, 0))</f>
        <v/>
      </c>
      <c r="B327">
        <f>INDEX(resultados!$A$2:$ZZ$492, 321, MATCH($B$2, resultados!$A$1:$ZZ$1, 0))</f>
        <v/>
      </c>
      <c r="C327">
        <f>INDEX(resultados!$A$2:$ZZ$492, 321, MATCH($B$3, resultados!$A$1:$ZZ$1, 0))</f>
        <v/>
      </c>
    </row>
    <row r="328">
      <c r="A328">
        <f>INDEX(resultados!$A$2:$ZZ$492, 322, MATCH($B$1, resultados!$A$1:$ZZ$1, 0))</f>
        <v/>
      </c>
      <c r="B328">
        <f>INDEX(resultados!$A$2:$ZZ$492, 322, MATCH($B$2, resultados!$A$1:$ZZ$1, 0))</f>
        <v/>
      </c>
      <c r="C328">
        <f>INDEX(resultados!$A$2:$ZZ$492, 322, MATCH($B$3, resultados!$A$1:$ZZ$1, 0))</f>
        <v/>
      </c>
    </row>
    <row r="329">
      <c r="A329">
        <f>INDEX(resultados!$A$2:$ZZ$492, 323, MATCH($B$1, resultados!$A$1:$ZZ$1, 0))</f>
        <v/>
      </c>
      <c r="B329">
        <f>INDEX(resultados!$A$2:$ZZ$492, 323, MATCH($B$2, resultados!$A$1:$ZZ$1, 0))</f>
        <v/>
      </c>
      <c r="C329">
        <f>INDEX(resultados!$A$2:$ZZ$492, 323, MATCH($B$3, resultados!$A$1:$ZZ$1, 0))</f>
        <v/>
      </c>
    </row>
    <row r="330">
      <c r="A330">
        <f>INDEX(resultados!$A$2:$ZZ$492, 324, MATCH($B$1, resultados!$A$1:$ZZ$1, 0))</f>
        <v/>
      </c>
      <c r="B330">
        <f>INDEX(resultados!$A$2:$ZZ$492, 324, MATCH($B$2, resultados!$A$1:$ZZ$1, 0))</f>
        <v/>
      </c>
      <c r="C330">
        <f>INDEX(resultados!$A$2:$ZZ$492, 324, MATCH($B$3, resultados!$A$1:$ZZ$1, 0))</f>
        <v/>
      </c>
    </row>
    <row r="331">
      <c r="A331">
        <f>INDEX(resultados!$A$2:$ZZ$492, 325, MATCH($B$1, resultados!$A$1:$ZZ$1, 0))</f>
        <v/>
      </c>
      <c r="B331">
        <f>INDEX(resultados!$A$2:$ZZ$492, 325, MATCH($B$2, resultados!$A$1:$ZZ$1, 0))</f>
        <v/>
      </c>
      <c r="C331">
        <f>INDEX(resultados!$A$2:$ZZ$492, 325, MATCH($B$3, resultados!$A$1:$ZZ$1, 0))</f>
        <v/>
      </c>
    </row>
    <row r="332">
      <c r="A332">
        <f>INDEX(resultados!$A$2:$ZZ$492, 326, MATCH($B$1, resultados!$A$1:$ZZ$1, 0))</f>
        <v/>
      </c>
      <c r="B332">
        <f>INDEX(resultados!$A$2:$ZZ$492, 326, MATCH($B$2, resultados!$A$1:$ZZ$1, 0))</f>
        <v/>
      </c>
      <c r="C332">
        <f>INDEX(resultados!$A$2:$ZZ$492, 326, MATCH($B$3, resultados!$A$1:$ZZ$1, 0))</f>
        <v/>
      </c>
    </row>
    <row r="333">
      <c r="A333">
        <f>INDEX(resultados!$A$2:$ZZ$492, 327, MATCH($B$1, resultados!$A$1:$ZZ$1, 0))</f>
        <v/>
      </c>
      <c r="B333">
        <f>INDEX(resultados!$A$2:$ZZ$492, 327, MATCH($B$2, resultados!$A$1:$ZZ$1, 0))</f>
        <v/>
      </c>
      <c r="C333">
        <f>INDEX(resultados!$A$2:$ZZ$492, 327, MATCH($B$3, resultados!$A$1:$ZZ$1, 0))</f>
        <v/>
      </c>
    </row>
    <row r="334">
      <c r="A334">
        <f>INDEX(resultados!$A$2:$ZZ$492, 328, MATCH($B$1, resultados!$A$1:$ZZ$1, 0))</f>
        <v/>
      </c>
      <c r="B334">
        <f>INDEX(resultados!$A$2:$ZZ$492, 328, MATCH($B$2, resultados!$A$1:$ZZ$1, 0))</f>
        <v/>
      </c>
      <c r="C334">
        <f>INDEX(resultados!$A$2:$ZZ$492, 328, MATCH($B$3, resultados!$A$1:$ZZ$1, 0))</f>
        <v/>
      </c>
    </row>
    <row r="335">
      <c r="A335">
        <f>INDEX(resultados!$A$2:$ZZ$492, 329, MATCH($B$1, resultados!$A$1:$ZZ$1, 0))</f>
        <v/>
      </c>
      <c r="B335">
        <f>INDEX(resultados!$A$2:$ZZ$492, 329, MATCH($B$2, resultados!$A$1:$ZZ$1, 0))</f>
        <v/>
      </c>
      <c r="C335">
        <f>INDEX(resultados!$A$2:$ZZ$492, 329, MATCH($B$3, resultados!$A$1:$ZZ$1, 0))</f>
        <v/>
      </c>
    </row>
    <row r="336">
      <c r="A336">
        <f>INDEX(resultados!$A$2:$ZZ$492, 330, MATCH($B$1, resultados!$A$1:$ZZ$1, 0))</f>
        <v/>
      </c>
      <c r="B336">
        <f>INDEX(resultados!$A$2:$ZZ$492, 330, MATCH($B$2, resultados!$A$1:$ZZ$1, 0))</f>
        <v/>
      </c>
      <c r="C336">
        <f>INDEX(resultados!$A$2:$ZZ$492, 330, MATCH($B$3, resultados!$A$1:$ZZ$1, 0))</f>
        <v/>
      </c>
    </row>
    <row r="337">
      <c r="A337">
        <f>INDEX(resultados!$A$2:$ZZ$492, 331, MATCH($B$1, resultados!$A$1:$ZZ$1, 0))</f>
        <v/>
      </c>
      <c r="B337">
        <f>INDEX(resultados!$A$2:$ZZ$492, 331, MATCH($B$2, resultados!$A$1:$ZZ$1, 0))</f>
        <v/>
      </c>
      <c r="C337">
        <f>INDEX(resultados!$A$2:$ZZ$492, 331, MATCH($B$3, resultados!$A$1:$ZZ$1, 0))</f>
        <v/>
      </c>
    </row>
    <row r="338">
      <c r="A338">
        <f>INDEX(resultados!$A$2:$ZZ$492, 332, MATCH($B$1, resultados!$A$1:$ZZ$1, 0))</f>
        <v/>
      </c>
      <c r="B338">
        <f>INDEX(resultados!$A$2:$ZZ$492, 332, MATCH($B$2, resultados!$A$1:$ZZ$1, 0))</f>
        <v/>
      </c>
      <c r="C338">
        <f>INDEX(resultados!$A$2:$ZZ$492, 332, MATCH($B$3, resultados!$A$1:$ZZ$1, 0))</f>
        <v/>
      </c>
    </row>
    <row r="339">
      <c r="A339">
        <f>INDEX(resultados!$A$2:$ZZ$492, 333, MATCH($B$1, resultados!$A$1:$ZZ$1, 0))</f>
        <v/>
      </c>
      <c r="B339">
        <f>INDEX(resultados!$A$2:$ZZ$492, 333, MATCH($B$2, resultados!$A$1:$ZZ$1, 0))</f>
        <v/>
      </c>
      <c r="C339">
        <f>INDEX(resultados!$A$2:$ZZ$492, 333, MATCH($B$3, resultados!$A$1:$ZZ$1, 0))</f>
        <v/>
      </c>
    </row>
    <row r="340">
      <c r="A340">
        <f>INDEX(resultados!$A$2:$ZZ$492, 334, MATCH($B$1, resultados!$A$1:$ZZ$1, 0))</f>
        <v/>
      </c>
      <c r="B340">
        <f>INDEX(resultados!$A$2:$ZZ$492, 334, MATCH($B$2, resultados!$A$1:$ZZ$1, 0))</f>
        <v/>
      </c>
      <c r="C340">
        <f>INDEX(resultados!$A$2:$ZZ$492, 334, MATCH($B$3, resultados!$A$1:$ZZ$1, 0))</f>
        <v/>
      </c>
    </row>
    <row r="341">
      <c r="A341">
        <f>INDEX(resultados!$A$2:$ZZ$492, 335, MATCH($B$1, resultados!$A$1:$ZZ$1, 0))</f>
        <v/>
      </c>
      <c r="B341">
        <f>INDEX(resultados!$A$2:$ZZ$492, 335, MATCH($B$2, resultados!$A$1:$ZZ$1, 0))</f>
        <v/>
      </c>
      <c r="C341">
        <f>INDEX(resultados!$A$2:$ZZ$492, 335, MATCH($B$3, resultados!$A$1:$ZZ$1, 0))</f>
        <v/>
      </c>
    </row>
    <row r="342">
      <c r="A342">
        <f>INDEX(resultados!$A$2:$ZZ$492, 336, MATCH($B$1, resultados!$A$1:$ZZ$1, 0))</f>
        <v/>
      </c>
      <c r="B342">
        <f>INDEX(resultados!$A$2:$ZZ$492, 336, MATCH($B$2, resultados!$A$1:$ZZ$1, 0))</f>
        <v/>
      </c>
      <c r="C342">
        <f>INDEX(resultados!$A$2:$ZZ$492, 336, MATCH($B$3, resultados!$A$1:$ZZ$1, 0))</f>
        <v/>
      </c>
    </row>
    <row r="343">
      <c r="A343">
        <f>INDEX(resultados!$A$2:$ZZ$492, 337, MATCH($B$1, resultados!$A$1:$ZZ$1, 0))</f>
        <v/>
      </c>
      <c r="B343">
        <f>INDEX(resultados!$A$2:$ZZ$492, 337, MATCH($B$2, resultados!$A$1:$ZZ$1, 0))</f>
        <v/>
      </c>
      <c r="C343">
        <f>INDEX(resultados!$A$2:$ZZ$492, 337, MATCH($B$3, resultados!$A$1:$ZZ$1, 0))</f>
        <v/>
      </c>
    </row>
    <row r="344">
      <c r="A344">
        <f>INDEX(resultados!$A$2:$ZZ$492, 338, MATCH($B$1, resultados!$A$1:$ZZ$1, 0))</f>
        <v/>
      </c>
      <c r="B344">
        <f>INDEX(resultados!$A$2:$ZZ$492, 338, MATCH($B$2, resultados!$A$1:$ZZ$1, 0))</f>
        <v/>
      </c>
      <c r="C344">
        <f>INDEX(resultados!$A$2:$ZZ$492, 338, MATCH($B$3, resultados!$A$1:$ZZ$1, 0))</f>
        <v/>
      </c>
    </row>
    <row r="345">
      <c r="A345">
        <f>INDEX(resultados!$A$2:$ZZ$492, 339, MATCH($B$1, resultados!$A$1:$ZZ$1, 0))</f>
        <v/>
      </c>
      <c r="B345">
        <f>INDEX(resultados!$A$2:$ZZ$492, 339, MATCH($B$2, resultados!$A$1:$ZZ$1, 0))</f>
        <v/>
      </c>
      <c r="C345">
        <f>INDEX(resultados!$A$2:$ZZ$492, 339, MATCH($B$3, resultados!$A$1:$ZZ$1, 0))</f>
        <v/>
      </c>
    </row>
    <row r="346">
      <c r="A346">
        <f>INDEX(resultados!$A$2:$ZZ$492, 340, MATCH($B$1, resultados!$A$1:$ZZ$1, 0))</f>
        <v/>
      </c>
      <c r="B346">
        <f>INDEX(resultados!$A$2:$ZZ$492, 340, MATCH($B$2, resultados!$A$1:$ZZ$1, 0))</f>
        <v/>
      </c>
      <c r="C346">
        <f>INDEX(resultados!$A$2:$ZZ$492, 340, MATCH($B$3, resultados!$A$1:$ZZ$1, 0))</f>
        <v/>
      </c>
    </row>
    <row r="347">
      <c r="A347">
        <f>INDEX(resultados!$A$2:$ZZ$492, 341, MATCH($B$1, resultados!$A$1:$ZZ$1, 0))</f>
        <v/>
      </c>
      <c r="B347">
        <f>INDEX(resultados!$A$2:$ZZ$492, 341, MATCH($B$2, resultados!$A$1:$ZZ$1, 0))</f>
        <v/>
      </c>
      <c r="C347">
        <f>INDEX(resultados!$A$2:$ZZ$492, 341, MATCH($B$3, resultados!$A$1:$ZZ$1, 0))</f>
        <v/>
      </c>
    </row>
    <row r="348">
      <c r="A348">
        <f>INDEX(resultados!$A$2:$ZZ$492, 342, MATCH($B$1, resultados!$A$1:$ZZ$1, 0))</f>
        <v/>
      </c>
      <c r="B348">
        <f>INDEX(resultados!$A$2:$ZZ$492, 342, MATCH($B$2, resultados!$A$1:$ZZ$1, 0))</f>
        <v/>
      </c>
      <c r="C348">
        <f>INDEX(resultados!$A$2:$ZZ$492, 342, MATCH($B$3, resultados!$A$1:$ZZ$1, 0))</f>
        <v/>
      </c>
    </row>
    <row r="349">
      <c r="A349">
        <f>INDEX(resultados!$A$2:$ZZ$492, 343, MATCH($B$1, resultados!$A$1:$ZZ$1, 0))</f>
        <v/>
      </c>
      <c r="B349">
        <f>INDEX(resultados!$A$2:$ZZ$492, 343, MATCH($B$2, resultados!$A$1:$ZZ$1, 0))</f>
        <v/>
      </c>
      <c r="C349">
        <f>INDEX(resultados!$A$2:$ZZ$492, 343, MATCH($B$3, resultados!$A$1:$ZZ$1, 0))</f>
        <v/>
      </c>
    </row>
    <row r="350">
      <c r="A350">
        <f>INDEX(resultados!$A$2:$ZZ$492, 344, MATCH($B$1, resultados!$A$1:$ZZ$1, 0))</f>
        <v/>
      </c>
      <c r="B350">
        <f>INDEX(resultados!$A$2:$ZZ$492, 344, MATCH($B$2, resultados!$A$1:$ZZ$1, 0))</f>
        <v/>
      </c>
      <c r="C350">
        <f>INDEX(resultados!$A$2:$ZZ$492, 344, MATCH($B$3, resultados!$A$1:$ZZ$1, 0))</f>
        <v/>
      </c>
    </row>
    <row r="351">
      <c r="A351">
        <f>INDEX(resultados!$A$2:$ZZ$492, 345, MATCH($B$1, resultados!$A$1:$ZZ$1, 0))</f>
        <v/>
      </c>
      <c r="B351">
        <f>INDEX(resultados!$A$2:$ZZ$492, 345, MATCH($B$2, resultados!$A$1:$ZZ$1, 0))</f>
        <v/>
      </c>
      <c r="C351">
        <f>INDEX(resultados!$A$2:$ZZ$492, 345, MATCH($B$3, resultados!$A$1:$ZZ$1, 0))</f>
        <v/>
      </c>
    </row>
    <row r="352">
      <c r="A352">
        <f>INDEX(resultados!$A$2:$ZZ$492, 346, MATCH($B$1, resultados!$A$1:$ZZ$1, 0))</f>
        <v/>
      </c>
      <c r="B352">
        <f>INDEX(resultados!$A$2:$ZZ$492, 346, MATCH($B$2, resultados!$A$1:$ZZ$1, 0))</f>
        <v/>
      </c>
      <c r="C352">
        <f>INDEX(resultados!$A$2:$ZZ$492, 346, MATCH($B$3, resultados!$A$1:$ZZ$1, 0))</f>
        <v/>
      </c>
    </row>
    <row r="353">
      <c r="A353">
        <f>INDEX(resultados!$A$2:$ZZ$492, 347, MATCH($B$1, resultados!$A$1:$ZZ$1, 0))</f>
        <v/>
      </c>
      <c r="B353">
        <f>INDEX(resultados!$A$2:$ZZ$492, 347, MATCH($B$2, resultados!$A$1:$ZZ$1, 0))</f>
        <v/>
      </c>
      <c r="C353">
        <f>INDEX(resultados!$A$2:$ZZ$492, 347, MATCH($B$3, resultados!$A$1:$ZZ$1, 0))</f>
        <v/>
      </c>
    </row>
    <row r="354">
      <c r="A354">
        <f>INDEX(resultados!$A$2:$ZZ$492, 348, MATCH($B$1, resultados!$A$1:$ZZ$1, 0))</f>
        <v/>
      </c>
      <c r="B354">
        <f>INDEX(resultados!$A$2:$ZZ$492, 348, MATCH($B$2, resultados!$A$1:$ZZ$1, 0))</f>
        <v/>
      </c>
      <c r="C354">
        <f>INDEX(resultados!$A$2:$ZZ$492, 348, MATCH($B$3, resultados!$A$1:$ZZ$1, 0))</f>
        <v/>
      </c>
    </row>
    <row r="355">
      <c r="A355">
        <f>INDEX(resultados!$A$2:$ZZ$492, 349, MATCH($B$1, resultados!$A$1:$ZZ$1, 0))</f>
        <v/>
      </c>
      <c r="B355">
        <f>INDEX(resultados!$A$2:$ZZ$492, 349, MATCH($B$2, resultados!$A$1:$ZZ$1, 0))</f>
        <v/>
      </c>
      <c r="C355">
        <f>INDEX(resultados!$A$2:$ZZ$492, 349, MATCH($B$3, resultados!$A$1:$ZZ$1, 0))</f>
        <v/>
      </c>
    </row>
    <row r="356">
      <c r="A356">
        <f>INDEX(resultados!$A$2:$ZZ$492, 350, MATCH($B$1, resultados!$A$1:$ZZ$1, 0))</f>
        <v/>
      </c>
      <c r="B356">
        <f>INDEX(resultados!$A$2:$ZZ$492, 350, MATCH($B$2, resultados!$A$1:$ZZ$1, 0))</f>
        <v/>
      </c>
      <c r="C356">
        <f>INDEX(resultados!$A$2:$ZZ$492, 350, MATCH($B$3, resultados!$A$1:$ZZ$1, 0))</f>
        <v/>
      </c>
    </row>
    <row r="357">
      <c r="A357">
        <f>INDEX(resultados!$A$2:$ZZ$492, 351, MATCH($B$1, resultados!$A$1:$ZZ$1, 0))</f>
        <v/>
      </c>
      <c r="B357">
        <f>INDEX(resultados!$A$2:$ZZ$492, 351, MATCH($B$2, resultados!$A$1:$ZZ$1, 0))</f>
        <v/>
      </c>
      <c r="C357">
        <f>INDEX(resultados!$A$2:$ZZ$492, 351, MATCH($B$3, resultados!$A$1:$ZZ$1, 0))</f>
        <v/>
      </c>
    </row>
    <row r="358">
      <c r="A358">
        <f>INDEX(resultados!$A$2:$ZZ$492, 352, MATCH($B$1, resultados!$A$1:$ZZ$1, 0))</f>
        <v/>
      </c>
      <c r="B358">
        <f>INDEX(resultados!$A$2:$ZZ$492, 352, MATCH($B$2, resultados!$A$1:$ZZ$1, 0))</f>
        <v/>
      </c>
      <c r="C358">
        <f>INDEX(resultados!$A$2:$ZZ$492, 352, MATCH($B$3, resultados!$A$1:$ZZ$1, 0))</f>
        <v/>
      </c>
    </row>
    <row r="359">
      <c r="A359">
        <f>INDEX(resultados!$A$2:$ZZ$492, 353, MATCH($B$1, resultados!$A$1:$ZZ$1, 0))</f>
        <v/>
      </c>
      <c r="B359">
        <f>INDEX(resultados!$A$2:$ZZ$492, 353, MATCH($B$2, resultados!$A$1:$ZZ$1, 0))</f>
        <v/>
      </c>
      <c r="C359">
        <f>INDEX(resultados!$A$2:$ZZ$492, 353, MATCH($B$3, resultados!$A$1:$ZZ$1, 0))</f>
        <v/>
      </c>
    </row>
    <row r="360">
      <c r="A360">
        <f>INDEX(resultados!$A$2:$ZZ$492, 354, MATCH($B$1, resultados!$A$1:$ZZ$1, 0))</f>
        <v/>
      </c>
      <c r="B360">
        <f>INDEX(resultados!$A$2:$ZZ$492, 354, MATCH($B$2, resultados!$A$1:$ZZ$1, 0))</f>
        <v/>
      </c>
      <c r="C360">
        <f>INDEX(resultados!$A$2:$ZZ$492, 354, MATCH($B$3, resultados!$A$1:$ZZ$1, 0))</f>
        <v/>
      </c>
    </row>
    <row r="361">
      <c r="A361">
        <f>INDEX(resultados!$A$2:$ZZ$492, 355, MATCH($B$1, resultados!$A$1:$ZZ$1, 0))</f>
        <v/>
      </c>
      <c r="B361">
        <f>INDEX(resultados!$A$2:$ZZ$492, 355, MATCH($B$2, resultados!$A$1:$ZZ$1, 0))</f>
        <v/>
      </c>
      <c r="C361">
        <f>INDEX(resultados!$A$2:$ZZ$492, 355, MATCH($B$3, resultados!$A$1:$ZZ$1, 0))</f>
        <v/>
      </c>
    </row>
    <row r="362">
      <c r="A362">
        <f>INDEX(resultados!$A$2:$ZZ$492, 356, MATCH($B$1, resultados!$A$1:$ZZ$1, 0))</f>
        <v/>
      </c>
      <c r="B362">
        <f>INDEX(resultados!$A$2:$ZZ$492, 356, MATCH($B$2, resultados!$A$1:$ZZ$1, 0))</f>
        <v/>
      </c>
      <c r="C362">
        <f>INDEX(resultados!$A$2:$ZZ$492, 356, MATCH($B$3, resultados!$A$1:$ZZ$1, 0))</f>
        <v/>
      </c>
    </row>
    <row r="363">
      <c r="A363">
        <f>INDEX(resultados!$A$2:$ZZ$492, 357, MATCH($B$1, resultados!$A$1:$ZZ$1, 0))</f>
        <v/>
      </c>
      <c r="B363">
        <f>INDEX(resultados!$A$2:$ZZ$492, 357, MATCH($B$2, resultados!$A$1:$ZZ$1, 0))</f>
        <v/>
      </c>
      <c r="C363">
        <f>INDEX(resultados!$A$2:$ZZ$492, 357, MATCH($B$3, resultados!$A$1:$ZZ$1, 0))</f>
        <v/>
      </c>
    </row>
    <row r="364">
      <c r="A364">
        <f>INDEX(resultados!$A$2:$ZZ$492, 358, MATCH($B$1, resultados!$A$1:$ZZ$1, 0))</f>
        <v/>
      </c>
      <c r="B364">
        <f>INDEX(resultados!$A$2:$ZZ$492, 358, MATCH($B$2, resultados!$A$1:$ZZ$1, 0))</f>
        <v/>
      </c>
      <c r="C364">
        <f>INDEX(resultados!$A$2:$ZZ$492, 358, MATCH($B$3, resultados!$A$1:$ZZ$1, 0))</f>
        <v/>
      </c>
    </row>
    <row r="365">
      <c r="A365">
        <f>INDEX(resultados!$A$2:$ZZ$492, 359, MATCH($B$1, resultados!$A$1:$ZZ$1, 0))</f>
        <v/>
      </c>
      <c r="B365">
        <f>INDEX(resultados!$A$2:$ZZ$492, 359, MATCH($B$2, resultados!$A$1:$ZZ$1, 0))</f>
        <v/>
      </c>
      <c r="C365">
        <f>INDEX(resultados!$A$2:$ZZ$492, 359, MATCH($B$3, resultados!$A$1:$ZZ$1, 0))</f>
        <v/>
      </c>
    </row>
    <row r="366">
      <c r="A366">
        <f>INDEX(resultados!$A$2:$ZZ$492, 360, MATCH($B$1, resultados!$A$1:$ZZ$1, 0))</f>
        <v/>
      </c>
      <c r="B366">
        <f>INDEX(resultados!$A$2:$ZZ$492, 360, MATCH($B$2, resultados!$A$1:$ZZ$1, 0))</f>
        <v/>
      </c>
      <c r="C366">
        <f>INDEX(resultados!$A$2:$ZZ$492, 360, MATCH($B$3, resultados!$A$1:$ZZ$1, 0))</f>
        <v/>
      </c>
    </row>
    <row r="367">
      <c r="A367">
        <f>INDEX(resultados!$A$2:$ZZ$492, 361, MATCH($B$1, resultados!$A$1:$ZZ$1, 0))</f>
        <v/>
      </c>
      <c r="B367">
        <f>INDEX(resultados!$A$2:$ZZ$492, 361, MATCH($B$2, resultados!$A$1:$ZZ$1, 0))</f>
        <v/>
      </c>
      <c r="C367">
        <f>INDEX(resultados!$A$2:$ZZ$492, 361, MATCH($B$3, resultados!$A$1:$ZZ$1, 0))</f>
        <v/>
      </c>
    </row>
    <row r="368">
      <c r="A368">
        <f>INDEX(resultados!$A$2:$ZZ$492, 362, MATCH($B$1, resultados!$A$1:$ZZ$1, 0))</f>
        <v/>
      </c>
      <c r="B368">
        <f>INDEX(resultados!$A$2:$ZZ$492, 362, MATCH($B$2, resultados!$A$1:$ZZ$1, 0))</f>
        <v/>
      </c>
      <c r="C368">
        <f>INDEX(resultados!$A$2:$ZZ$492, 362, MATCH($B$3, resultados!$A$1:$ZZ$1, 0))</f>
        <v/>
      </c>
    </row>
    <row r="369">
      <c r="A369">
        <f>INDEX(resultados!$A$2:$ZZ$492, 363, MATCH($B$1, resultados!$A$1:$ZZ$1, 0))</f>
        <v/>
      </c>
      <c r="B369">
        <f>INDEX(resultados!$A$2:$ZZ$492, 363, MATCH($B$2, resultados!$A$1:$ZZ$1, 0))</f>
        <v/>
      </c>
      <c r="C369">
        <f>INDEX(resultados!$A$2:$ZZ$492, 363, MATCH($B$3, resultados!$A$1:$ZZ$1, 0))</f>
        <v/>
      </c>
    </row>
    <row r="370">
      <c r="A370">
        <f>INDEX(resultados!$A$2:$ZZ$492, 364, MATCH($B$1, resultados!$A$1:$ZZ$1, 0))</f>
        <v/>
      </c>
      <c r="B370">
        <f>INDEX(resultados!$A$2:$ZZ$492, 364, MATCH($B$2, resultados!$A$1:$ZZ$1, 0))</f>
        <v/>
      </c>
      <c r="C370">
        <f>INDEX(resultados!$A$2:$ZZ$492, 364, MATCH($B$3, resultados!$A$1:$ZZ$1, 0))</f>
        <v/>
      </c>
    </row>
    <row r="371">
      <c r="A371">
        <f>INDEX(resultados!$A$2:$ZZ$492, 365, MATCH($B$1, resultados!$A$1:$ZZ$1, 0))</f>
        <v/>
      </c>
      <c r="B371">
        <f>INDEX(resultados!$A$2:$ZZ$492, 365, MATCH($B$2, resultados!$A$1:$ZZ$1, 0))</f>
        <v/>
      </c>
      <c r="C371">
        <f>INDEX(resultados!$A$2:$ZZ$492, 365, MATCH($B$3, resultados!$A$1:$ZZ$1, 0))</f>
        <v/>
      </c>
    </row>
    <row r="372">
      <c r="A372">
        <f>INDEX(resultados!$A$2:$ZZ$492, 366, MATCH($B$1, resultados!$A$1:$ZZ$1, 0))</f>
        <v/>
      </c>
      <c r="B372">
        <f>INDEX(resultados!$A$2:$ZZ$492, 366, MATCH($B$2, resultados!$A$1:$ZZ$1, 0))</f>
        <v/>
      </c>
      <c r="C372">
        <f>INDEX(resultados!$A$2:$ZZ$492, 366, MATCH($B$3, resultados!$A$1:$ZZ$1, 0))</f>
        <v/>
      </c>
    </row>
    <row r="373">
      <c r="A373">
        <f>INDEX(resultados!$A$2:$ZZ$492, 367, MATCH($B$1, resultados!$A$1:$ZZ$1, 0))</f>
        <v/>
      </c>
      <c r="B373">
        <f>INDEX(resultados!$A$2:$ZZ$492, 367, MATCH($B$2, resultados!$A$1:$ZZ$1, 0))</f>
        <v/>
      </c>
      <c r="C373">
        <f>INDEX(resultados!$A$2:$ZZ$492, 367, MATCH($B$3, resultados!$A$1:$ZZ$1, 0))</f>
        <v/>
      </c>
    </row>
    <row r="374">
      <c r="A374">
        <f>INDEX(resultados!$A$2:$ZZ$492, 368, MATCH($B$1, resultados!$A$1:$ZZ$1, 0))</f>
        <v/>
      </c>
      <c r="B374">
        <f>INDEX(resultados!$A$2:$ZZ$492, 368, MATCH($B$2, resultados!$A$1:$ZZ$1, 0))</f>
        <v/>
      </c>
      <c r="C374">
        <f>INDEX(resultados!$A$2:$ZZ$492, 368, MATCH($B$3, resultados!$A$1:$ZZ$1, 0))</f>
        <v/>
      </c>
    </row>
    <row r="375">
      <c r="A375">
        <f>INDEX(resultados!$A$2:$ZZ$492, 369, MATCH($B$1, resultados!$A$1:$ZZ$1, 0))</f>
        <v/>
      </c>
      <c r="B375">
        <f>INDEX(resultados!$A$2:$ZZ$492, 369, MATCH($B$2, resultados!$A$1:$ZZ$1, 0))</f>
        <v/>
      </c>
      <c r="C375">
        <f>INDEX(resultados!$A$2:$ZZ$492, 369, MATCH($B$3, resultados!$A$1:$ZZ$1, 0))</f>
        <v/>
      </c>
    </row>
    <row r="376">
      <c r="A376">
        <f>INDEX(resultados!$A$2:$ZZ$492, 370, MATCH($B$1, resultados!$A$1:$ZZ$1, 0))</f>
        <v/>
      </c>
      <c r="B376">
        <f>INDEX(resultados!$A$2:$ZZ$492, 370, MATCH($B$2, resultados!$A$1:$ZZ$1, 0))</f>
        <v/>
      </c>
      <c r="C376">
        <f>INDEX(resultados!$A$2:$ZZ$492, 370, MATCH($B$3, resultados!$A$1:$ZZ$1, 0))</f>
        <v/>
      </c>
    </row>
    <row r="377">
      <c r="A377">
        <f>INDEX(resultados!$A$2:$ZZ$492, 371, MATCH($B$1, resultados!$A$1:$ZZ$1, 0))</f>
        <v/>
      </c>
      <c r="B377">
        <f>INDEX(resultados!$A$2:$ZZ$492, 371, MATCH($B$2, resultados!$A$1:$ZZ$1, 0))</f>
        <v/>
      </c>
      <c r="C377">
        <f>INDEX(resultados!$A$2:$ZZ$492, 371, MATCH($B$3, resultados!$A$1:$ZZ$1, 0))</f>
        <v/>
      </c>
    </row>
    <row r="378">
      <c r="A378">
        <f>INDEX(resultados!$A$2:$ZZ$492, 372, MATCH($B$1, resultados!$A$1:$ZZ$1, 0))</f>
        <v/>
      </c>
      <c r="B378">
        <f>INDEX(resultados!$A$2:$ZZ$492, 372, MATCH($B$2, resultados!$A$1:$ZZ$1, 0))</f>
        <v/>
      </c>
      <c r="C378">
        <f>INDEX(resultados!$A$2:$ZZ$492, 372, MATCH($B$3, resultados!$A$1:$ZZ$1, 0))</f>
        <v/>
      </c>
    </row>
    <row r="379">
      <c r="A379">
        <f>INDEX(resultados!$A$2:$ZZ$492, 373, MATCH($B$1, resultados!$A$1:$ZZ$1, 0))</f>
        <v/>
      </c>
      <c r="B379">
        <f>INDEX(resultados!$A$2:$ZZ$492, 373, MATCH($B$2, resultados!$A$1:$ZZ$1, 0))</f>
        <v/>
      </c>
      <c r="C379">
        <f>INDEX(resultados!$A$2:$ZZ$492, 373, MATCH($B$3, resultados!$A$1:$ZZ$1, 0))</f>
        <v/>
      </c>
    </row>
    <row r="380">
      <c r="A380">
        <f>INDEX(resultados!$A$2:$ZZ$492, 374, MATCH($B$1, resultados!$A$1:$ZZ$1, 0))</f>
        <v/>
      </c>
      <c r="B380">
        <f>INDEX(resultados!$A$2:$ZZ$492, 374, MATCH($B$2, resultados!$A$1:$ZZ$1, 0))</f>
        <v/>
      </c>
      <c r="C380">
        <f>INDEX(resultados!$A$2:$ZZ$492, 374, MATCH($B$3, resultados!$A$1:$ZZ$1, 0))</f>
        <v/>
      </c>
    </row>
    <row r="381">
      <c r="A381">
        <f>INDEX(resultados!$A$2:$ZZ$492, 375, MATCH($B$1, resultados!$A$1:$ZZ$1, 0))</f>
        <v/>
      </c>
      <c r="B381">
        <f>INDEX(resultados!$A$2:$ZZ$492, 375, MATCH($B$2, resultados!$A$1:$ZZ$1, 0))</f>
        <v/>
      </c>
      <c r="C381">
        <f>INDEX(resultados!$A$2:$ZZ$492, 375, MATCH($B$3, resultados!$A$1:$ZZ$1, 0))</f>
        <v/>
      </c>
    </row>
    <row r="382">
      <c r="A382">
        <f>INDEX(resultados!$A$2:$ZZ$492, 376, MATCH($B$1, resultados!$A$1:$ZZ$1, 0))</f>
        <v/>
      </c>
      <c r="B382">
        <f>INDEX(resultados!$A$2:$ZZ$492, 376, MATCH($B$2, resultados!$A$1:$ZZ$1, 0))</f>
        <v/>
      </c>
      <c r="C382">
        <f>INDEX(resultados!$A$2:$ZZ$492, 376, MATCH($B$3, resultados!$A$1:$ZZ$1, 0))</f>
        <v/>
      </c>
    </row>
    <row r="383">
      <c r="A383">
        <f>INDEX(resultados!$A$2:$ZZ$492, 377, MATCH($B$1, resultados!$A$1:$ZZ$1, 0))</f>
        <v/>
      </c>
      <c r="B383">
        <f>INDEX(resultados!$A$2:$ZZ$492, 377, MATCH($B$2, resultados!$A$1:$ZZ$1, 0))</f>
        <v/>
      </c>
      <c r="C383">
        <f>INDEX(resultados!$A$2:$ZZ$492, 377, MATCH($B$3, resultados!$A$1:$ZZ$1, 0))</f>
        <v/>
      </c>
    </row>
    <row r="384">
      <c r="A384">
        <f>INDEX(resultados!$A$2:$ZZ$492, 378, MATCH($B$1, resultados!$A$1:$ZZ$1, 0))</f>
        <v/>
      </c>
      <c r="B384">
        <f>INDEX(resultados!$A$2:$ZZ$492, 378, MATCH($B$2, resultados!$A$1:$ZZ$1, 0))</f>
        <v/>
      </c>
      <c r="C384">
        <f>INDEX(resultados!$A$2:$ZZ$492, 378, MATCH($B$3, resultados!$A$1:$ZZ$1, 0))</f>
        <v/>
      </c>
    </row>
    <row r="385">
      <c r="A385">
        <f>INDEX(resultados!$A$2:$ZZ$492, 379, MATCH($B$1, resultados!$A$1:$ZZ$1, 0))</f>
        <v/>
      </c>
      <c r="B385">
        <f>INDEX(resultados!$A$2:$ZZ$492, 379, MATCH($B$2, resultados!$A$1:$ZZ$1, 0))</f>
        <v/>
      </c>
      <c r="C385">
        <f>INDEX(resultados!$A$2:$ZZ$492, 379, MATCH($B$3, resultados!$A$1:$ZZ$1, 0))</f>
        <v/>
      </c>
    </row>
    <row r="386">
      <c r="A386">
        <f>INDEX(resultados!$A$2:$ZZ$492, 380, MATCH($B$1, resultados!$A$1:$ZZ$1, 0))</f>
        <v/>
      </c>
      <c r="B386">
        <f>INDEX(resultados!$A$2:$ZZ$492, 380, MATCH($B$2, resultados!$A$1:$ZZ$1, 0))</f>
        <v/>
      </c>
      <c r="C386">
        <f>INDEX(resultados!$A$2:$ZZ$492, 380, MATCH($B$3, resultados!$A$1:$ZZ$1, 0))</f>
        <v/>
      </c>
    </row>
    <row r="387">
      <c r="A387">
        <f>INDEX(resultados!$A$2:$ZZ$492, 381, MATCH($B$1, resultados!$A$1:$ZZ$1, 0))</f>
        <v/>
      </c>
      <c r="B387">
        <f>INDEX(resultados!$A$2:$ZZ$492, 381, MATCH($B$2, resultados!$A$1:$ZZ$1, 0))</f>
        <v/>
      </c>
      <c r="C387">
        <f>INDEX(resultados!$A$2:$ZZ$492, 381, MATCH($B$3, resultados!$A$1:$ZZ$1, 0))</f>
        <v/>
      </c>
    </row>
    <row r="388">
      <c r="A388">
        <f>INDEX(resultados!$A$2:$ZZ$492, 382, MATCH($B$1, resultados!$A$1:$ZZ$1, 0))</f>
        <v/>
      </c>
      <c r="B388">
        <f>INDEX(resultados!$A$2:$ZZ$492, 382, MATCH($B$2, resultados!$A$1:$ZZ$1, 0))</f>
        <v/>
      </c>
      <c r="C388">
        <f>INDEX(resultados!$A$2:$ZZ$492, 382, MATCH($B$3, resultados!$A$1:$ZZ$1, 0))</f>
        <v/>
      </c>
    </row>
    <row r="389">
      <c r="A389">
        <f>INDEX(resultados!$A$2:$ZZ$492, 383, MATCH($B$1, resultados!$A$1:$ZZ$1, 0))</f>
        <v/>
      </c>
      <c r="B389">
        <f>INDEX(resultados!$A$2:$ZZ$492, 383, MATCH($B$2, resultados!$A$1:$ZZ$1, 0))</f>
        <v/>
      </c>
      <c r="C389">
        <f>INDEX(resultados!$A$2:$ZZ$492, 383, MATCH($B$3, resultados!$A$1:$ZZ$1, 0))</f>
        <v/>
      </c>
    </row>
    <row r="390">
      <c r="A390">
        <f>INDEX(resultados!$A$2:$ZZ$492, 384, MATCH($B$1, resultados!$A$1:$ZZ$1, 0))</f>
        <v/>
      </c>
      <c r="B390">
        <f>INDEX(resultados!$A$2:$ZZ$492, 384, MATCH($B$2, resultados!$A$1:$ZZ$1, 0))</f>
        <v/>
      </c>
      <c r="C390">
        <f>INDEX(resultados!$A$2:$ZZ$492, 384, MATCH($B$3, resultados!$A$1:$ZZ$1, 0))</f>
        <v/>
      </c>
    </row>
    <row r="391">
      <c r="A391">
        <f>INDEX(resultados!$A$2:$ZZ$492, 385, MATCH($B$1, resultados!$A$1:$ZZ$1, 0))</f>
        <v/>
      </c>
      <c r="B391">
        <f>INDEX(resultados!$A$2:$ZZ$492, 385, MATCH($B$2, resultados!$A$1:$ZZ$1, 0))</f>
        <v/>
      </c>
      <c r="C391">
        <f>INDEX(resultados!$A$2:$ZZ$492, 385, MATCH($B$3, resultados!$A$1:$ZZ$1, 0))</f>
        <v/>
      </c>
    </row>
    <row r="392">
      <c r="A392">
        <f>INDEX(resultados!$A$2:$ZZ$492, 386, MATCH($B$1, resultados!$A$1:$ZZ$1, 0))</f>
        <v/>
      </c>
      <c r="B392">
        <f>INDEX(resultados!$A$2:$ZZ$492, 386, MATCH($B$2, resultados!$A$1:$ZZ$1, 0))</f>
        <v/>
      </c>
      <c r="C392">
        <f>INDEX(resultados!$A$2:$ZZ$492, 386, MATCH($B$3, resultados!$A$1:$ZZ$1, 0))</f>
        <v/>
      </c>
    </row>
    <row r="393">
      <c r="A393">
        <f>INDEX(resultados!$A$2:$ZZ$492, 387, MATCH($B$1, resultados!$A$1:$ZZ$1, 0))</f>
        <v/>
      </c>
      <c r="B393">
        <f>INDEX(resultados!$A$2:$ZZ$492, 387, MATCH($B$2, resultados!$A$1:$ZZ$1, 0))</f>
        <v/>
      </c>
      <c r="C393">
        <f>INDEX(resultados!$A$2:$ZZ$492, 387, MATCH($B$3, resultados!$A$1:$ZZ$1, 0))</f>
        <v/>
      </c>
    </row>
    <row r="394">
      <c r="A394">
        <f>INDEX(resultados!$A$2:$ZZ$492, 388, MATCH($B$1, resultados!$A$1:$ZZ$1, 0))</f>
        <v/>
      </c>
      <c r="B394">
        <f>INDEX(resultados!$A$2:$ZZ$492, 388, MATCH($B$2, resultados!$A$1:$ZZ$1, 0))</f>
        <v/>
      </c>
      <c r="C394">
        <f>INDEX(resultados!$A$2:$ZZ$492, 388, MATCH($B$3, resultados!$A$1:$ZZ$1, 0))</f>
        <v/>
      </c>
    </row>
    <row r="395">
      <c r="A395">
        <f>INDEX(resultados!$A$2:$ZZ$492, 389, MATCH($B$1, resultados!$A$1:$ZZ$1, 0))</f>
        <v/>
      </c>
      <c r="B395">
        <f>INDEX(resultados!$A$2:$ZZ$492, 389, MATCH($B$2, resultados!$A$1:$ZZ$1, 0))</f>
        <v/>
      </c>
      <c r="C395">
        <f>INDEX(resultados!$A$2:$ZZ$492, 389, MATCH($B$3, resultados!$A$1:$ZZ$1, 0))</f>
        <v/>
      </c>
    </row>
    <row r="396">
      <c r="A396">
        <f>INDEX(resultados!$A$2:$ZZ$492, 390, MATCH($B$1, resultados!$A$1:$ZZ$1, 0))</f>
        <v/>
      </c>
      <c r="B396">
        <f>INDEX(resultados!$A$2:$ZZ$492, 390, MATCH($B$2, resultados!$A$1:$ZZ$1, 0))</f>
        <v/>
      </c>
      <c r="C396">
        <f>INDEX(resultados!$A$2:$ZZ$492, 390, MATCH($B$3, resultados!$A$1:$ZZ$1, 0))</f>
        <v/>
      </c>
    </row>
    <row r="397">
      <c r="A397">
        <f>INDEX(resultados!$A$2:$ZZ$492, 391, MATCH($B$1, resultados!$A$1:$ZZ$1, 0))</f>
        <v/>
      </c>
      <c r="B397">
        <f>INDEX(resultados!$A$2:$ZZ$492, 391, MATCH($B$2, resultados!$A$1:$ZZ$1, 0))</f>
        <v/>
      </c>
      <c r="C397">
        <f>INDEX(resultados!$A$2:$ZZ$492, 391, MATCH($B$3, resultados!$A$1:$ZZ$1, 0))</f>
        <v/>
      </c>
    </row>
    <row r="398">
      <c r="A398">
        <f>INDEX(resultados!$A$2:$ZZ$492, 392, MATCH($B$1, resultados!$A$1:$ZZ$1, 0))</f>
        <v/>
      </c>
      <c r="B398">
        <f>INDEX(resultados!$A$2:$ZZ$492, 392, MATCH($B$2, resultados!$A$1:$ZZ$1, 0))</f>
        <v/>
      </c>
      <c r="C398">
        <f>INDEX(resultados!$A$2:$ZZ$492, 392, MATCH($B$3, resultados!$A$1:$ZZ$1, 0))</f>
        <v/>
      </c>
    </row>
    <row r="399">
      <c r="A399">
        <f>INDEX(resultados!$A$2:$ZZ$492, 393, MATCH($B$1, resultados!$A$1:$ZZ$1, 0))</f>
        <v/>
      </c>
      <c r="B399">
        <f>INDEX(resultados!$A$2:$ZZ$492, 393, MATCH($B$2, resultados!$A$1:$ZZ$1, 0))</f>
        <v/>
      </c>
      <c r="C399">
        <f>INDEX(resultados!$A$2:$ZZ$492, 393, MATCH($B$3, resultados!$A$1:$ZZ$1, 0))</f>
        <v/>
      </c>
    </row>
    <row r="400">
      <c r="A400">
        <f>INDEX(resultados!$A$2:$ZZ$492, 394, MATCH($B$1, resultados!$A$1:$ZZ$1, 0))</f>
        <v/>
      </c>
      <c r="B400">
        <f>INDEX(resultados!$A$2:$ZZ$492, 394, MATCH($B$2, resultados!$A$1:$ZZ$1, 0))</f>
        <v/>
      </c>
      <c r="C400">
        <f>INDEX(resultados!$A$2:$ZZ$492, 394, MATCH($B$3, resultados!$A$1:$ZZ$1, 0))</f>
        <v/>
      </c>
    </row>
    <row r="401">
      <c r="A401">
        <f>INDEX(resultados!$A$2:$ZZ$492, 395, MATCH($B$1, resultados!$A$1:$ZZ$1, 0))</f>
        <v/>
      </c>
      <c r="B401">
        <f>INDEX(resultados!$A$2:$ZZ$492, 395, MATCH($B$2, resultados!$A$1:$ZZ$1, 0))</f>
        <v/>
      </c>
      <c r="C401">
        <f>INDEX(resultados!$A$2:$ZZ$492, 395, MATCH($B$3, resultados!$A$1:$ZZ$1, 0))</f>
        <v/>
      </c>
    </row>
    <row r="402">
      <c r="A402">
        <f>INDEX(resultados!$A$2:$ZZ$492, 396, MATCH($B$1, resultados!$A$1:$ZZ$1, 0))</f>
        <v/>
      </c>
      <c r="B402">
        <f>INDEX(resultados!$A$2:$ZZ$492, 396, MATCH($B$2, resultados!$A$1:$ZZ$1, 0))</f>
        <v/>
      </c>
      <c r="C402">
        <f>INDEX(resultados!$A$2:$ZZ$492, 396, MATCH($B$3, resultados!$A$1:$ZZ$1, 0))</f>
        <v/>
      </c>
    </row>
    <row r="403">
      <c r="A403">
        <f>INDEX(resultados!$A$2:$ZZ$492, 397, MATCH($B$1, resultados!$A$1:$ZZ$1, 0))</f>
        <v/>
      </c>
      <c r="B403">
        <f>INDEX(resultados!$A$2:$ZZ$492, 397, MATCH($B$2, resultados!$A$1:$ZZ$1, 0))</f>
        <v/>
      </c>
      <c r="C403">
        <f>INDEX(resultados!$A$2:$ZZ$492, 397, MATCH($B$3, resultados!$A$1:$ZZ$1, 0))</f>
        <v/>
      </c>
    </row>
    <row r="404">
      <c r="A404">
        <f>INDEX(resultados!$A$2:$ZZ$492, 398, MATCH($B$1, resultados!$A$1:$ZZ$1, 0))</f>
        <v/>
      </c>
      <c r="B404">
        <f>INDEX(resultados!$A$2:$ZZ$492, 398, MATCH($B$2, resultados!$A$1:$ZZ$1, 0))</f>
        <v/>
      </c>
      <c r="C404">
        <f>INDEX(resultados!$A$2:$ZZ$492, 398, MATCH($B$3, resultados!$A$1:$ZZ$1, 0))</f>
        <v/>
      </c>
    </row>
    <row r="405">
      <c r="A405">
        <f>INDEX(resultados!$A$2:$ZZ$492, 399, MATCH($B$1, resultados!$A$1:$ZZ$1, 0))</f>
        <v/>
      </c>
      <c r="B405">
        <f>INDEX(resultados!$A$2:$ZZ$492, 399, MATCH($B$2, resultados!$A$1:$ZZ$1, 0))</f>
        <v/>
      </c>
      <c r="C405">
        <f>INDEX(resultados!$A$2:$ZZ$492, 399, MATCH($B$3, resultados!$A$1:$ZZ$1, 0))</f>
        <v/>
      </c>
    </row>
    <row r="406">
      <c r="A406">
        <f>INDEX(resultados!$A$2:$ZZ$492, 400, MATCH($B$1, resultados!$A$1:$ZZ$1, 0))</f>
        <v/>
      </c>
      <c r="B406">
        <f>INDEX(resultados!$A$2:$ZZ$492, 400, MATCH($B$2, resultados!$A$1:$ZZ$1, 0))</f>
        <v/>
      </c>
      <c r="C406">
        <f>INDEX(resultados!$A$2:$ZZ$492, 400, MATCH($B$3, resultados!$A$1:$ZZ$1, 0))</f>
        <v/>
      </c>
    </row>
    <row r="407">
      <c r="A407">
        <f>INDEX(resultados!$A$2:$ZZ$492, 401, MATCH($B$1, resultados!$A$1:$ZZ$1, 0))</f>
        <v/>
      </c>
      <c r="B407">
        <f>INDEX(resultados!$A$2:$ZZ$492, 401, MATCH($B$2, resultados!$A$1:$ZZ$1, 0))</f>
        <v/>
      </c>
      <c r="C407">
        <f>INDEX(resultados!$A$2:$ZZ$492, 401, MATCH($B$3, resultados!$A$1:$ZZ$1, 0))</f>
        <v/>
      </c>
    </row>
    <row r="408">
      <c r="A408">
        <f>INDEX(resultados!$A$2:$ZZ$492, 402, MATCH($B$1, resultados!$A$1:$ZZ$1, 0))</f>
        <v/>
      </c>
      <c r="B408">
        <f>INDEX(resultados!$A$2:$ZZ$492, 402, MATCH($B$2, resultados!$A$1:$ZZ$1, 0))</f>
        <v/>
      </c>
      <c r="C408">
        <f>INDEX(resultados!$A$2:$ZZ$492, 402, MATCH($B$3, resultados!$A$1:$ZZ$1, 0))</f>
        <v/>
      </c>
    </row>
    <row r="409">
      <c r="A409">
        <f>INDEX(resultados!$A$2:$ZZ$492, 403, MATCH($B$1, resultados!$A$1:$ZZ$1, 0))</f>
        <v/>
      </c>
      <c r="B409">
        <f>INDEX(resultados!$A$2:$ZZ$492, 403, MATCH($B$2, resultados!$A$1:$ZZ$1, 0))</f>
        <v/>
      </c>
      <c r="C409">
        <f>INDEX(resultados!$A$2:$ZZ$492, 403, MATCH($B$3, resultados!$A$1:$ZZ$1, 0))</f>
        <v/>
      </c>
    </row>
    <row r="410">
      <c r="A410">
        <f>INDEX(resultados!$A$2:$ZZ$492, 404, MATCH($B$1, resultados!$A$1:$ZZ$1, 0))</f>
        <v/>
      </c>
      <c r="B410">
        <f>INDEX(resultados!$A$2:$ZZ$492, 404, MATCH($B$2, resultados!$A$1:$ZZ$1, 0))</f>
        <v/>
      </c>
      <c r="C410">
        <f>INDEX(resultados!$A$2:$ZZ$492, 404, MATCH($B$3, resultados!$A$1:$ZZ$1, 0))</f>
        <v/>
      </c>
    </row>
    <row r="411">
      <c r="A411">
        <f>INDEX(resultados!$A$2:$ZZ$492, 405, MATCH($B$1, resultados!$A$1:$ZZ$1, 0))</f>
        <v/>
      </c>
      <c r="B411">
        <f>INDEX(resultados!$A$2:$ZZ$492, 405, MATCH($B$2, resultados!$A$1:$ZZ$1, 0))</f>
        <v/>
      </c>
      <c r="C411">
        <f>INDEX(resultados!$A$2:$ZZ$492, 405, MATCH($B$3, resultados!$A$1:$ZZ$1, 0))</f>
        <v/>
      </c>
    </row>
    <row r="412">
      <c r="A412">
        <f>INDEX(resultados!$A$2:$ZZ$492, 406, MATCH($B$1, resultados!$A$1:$ZZ$1, 0))</f>
        <v/>
      </c>
      <c r="B412">
        <f>INDEX(resultados!$A$2:$ZZ$492, 406, MATCH($B$2, resultados!$A$1:$ZZ$1, 0))</f>
        <v/>
      </c>
      <c r="C412">
        <f>INDEX(resultados!$A$2:$ZZ$492, 406, MATCH($B$3, resultados!$A$1:$ZZ$1, 0))</f>
        <v/>
      </c>
    </row>
    <row r="413">
      <c r="A413">
        <f>INDEX(resultados!$A$2:$ZZ$492, 407, MATCH($B$1, resultados!$A$1:$ZZ$1, 0))</f>
        <v/>
      </c>
      <c r="B413">
        <f>INDEX(resultados!$A$2:$ZZ$492, 407, MATCH($B$2, resultados!$A$1:$ZZ$1, 0))</f>
        <v/>
      </c>
      <c r="C413">
        <f>INDEX(resultados!$A$2:$ZZ$492, 407, MATCH($B$3, resultados!$A$1:$ZZ$1, 0))</f>
        <v/>
      </c>
    </row>
    <row r="414">
      <c r="A414">
        <f>INDEX(resultados!$A$2:$ZZ$492, 408, MATCH($B$1, resultados!$A$1:$ZZ$1, 0))</f>
        <v/>
      </c>
      <c r="B414">
        <f>INDEX(resultados!$A$2:$ZZ$492, 408, MATCH($B$2, resultados!$A$1:$ZZ$1, 0))</f>
        <v/>
      </c>
      <c r="C414">
        <f>INDEX(resultados!$A$2:$ZZ$492, 408, MATCH($B$3, resultados!$A$1:$ZZ$1, 0))</f>
        <v/>
      </c>
    </row>
    <row r="415">
      <c r="A415">
        <f>INDEX(resultados!$A$2:$ZZ$492, 409, MATCH($B$1, resultados!$A$1:$ZZ$1, 0))</f>
        <v/>
      </c>
      <c r="B415">
        <f>INDEX(resultados!$A$2:$ZZ$492, 409, MATCH($B$2, resultados!$A$1:$ZZ$1, 0))</f>
        <v/>
      </c>
      <c r="C415">
        <f>INDEX(resultados!$A$2:$ZZ$492, 409, MATCH($B$3, resultados!$A$1:$ZZ$1, 0))</f>
        <v/>
      </c>
    </row>
    <row r="416">
      <c r="A416">
        <f>INDEX(resultados!$A$2:$ZZ$492, 410, MATCH($B$1, resultados!$A$1:$ZZ$1, 0))</f>
        <v/>
      </c>
      <c r="B416">
        <f>INDEX(resultados!$A$2:$ZZ$492, 410, MATCH($B$2, resultados!$A$1:$ZZ$1, 0))</f>
        <v/>
      </c>
      <c r="C416">
        <f>INDEX(resultados!$A$2:$ZZ$492, 410, MATCH($B$3, resultados!$A$1:$ZZ$1, 0))</f>
        <v/>
      </c>
    </row>
    <row r="417">
      <c r="A417">
        <f>INDEX(resultados!$A$2:$ZZ$492, 411, MATCH($B$1, resultados!$A$1:$ZZ$1, 0))</f>
        <v/>
      </c>
      <c r="B417">
        <f>INDEX(resultados!$A$2:$ZZ$492, 411, MATCH($B$2, resultados!$A$1:$ZZ$1, 0))</f>
        <v/>
      </c>
      <c r="C417">
        <f>INDEX(resultados!$A$2:$ZZ$492, 411, MATCH($B$3, resultados!$A$1:$ZZ$1, 0))</f>
        <v/>
      </c>
    </row>
    <row r="418">
      <c r="A418">
        <f>INDEX(resultados!$A$2:$ZZ$492, 412, MATCH($B$1, resultados!$A$1:$ZZ$1, 0))</f>
        <v/>
      </c>
      <c r="B418">
        <f>INDEX(resultados!$A$2:$ZZ$492, 412, MATCH($B$2, resultados!$A$1:$ZZ$1, 0))</f>
        <v/>
      </c>
      <c r="C418">
        <f>INDEX(resultados!$A$2:$ZZ$492, 412, MATCH($B$3, resultados!$A$1:$ZZ$1, 0))</f>
        <v/>
      </c>
    </row>
    <row r="419">
      <c r="A419">
        <f>INDEX(resultados!$A$2:$ZZ$492, 413, MATCH($B$1, resultados!$A$1:$ZZ$1, 0))</f>
        <v/>
      </c>
      <c r="B419">
        <f>INDEX(resultados!$A$2:$ZZ$492, 413, MATCH($B$2, resultados!$A$1:$ZZ$1, 0))</f>
        <v/>
      </c>
      <c r="C419">
        <f>INDEX(resultados!$A$2:$ZZ$492, 413, MATCH($B$3, resultados!$A$1:$ZZ$1, 0))</f>
        <v/>
      </c>
    </row>
    <row r="420">
      <c r="A420">
        <f>INDEX(resultados!$A$2:$ZZ$492, 414, MATCH($B$1, resultados!$A$1:$ZZ$1, 0))</f>
        <v/>
      </c>
      <c r="B420">
        <f>INDEX(resultados!$A$2:$ZZ$492, 414, MATCH($B$2, resultados!$A$1:$ZZ$1, 0))</f>
        <v/>
      </c>
      <c r="C420">
        <f>INDEX(resultados!$A$2:$ZZ$492, 414, MATCH($B$3, resultados!$A$1:$ZZ$1, 0))</f>
        <v/>
      </c>
    </row>
    <row r="421">
      <c r="A421">
        <f>INDEX(resultados!$A$2:$ZZ$492, 415, MATCH($B$1, resultados!$A$1:$ZZ$1, 0))</f>
        <v/>
      </c>
      <c r="B421">
        <f>INDEX(resultados!$A$2:$ZZ$492, 415, MATCH($B$2, resultados!$A$1:$ZZ$1, 0))</f>
        <v/>
      </c>
      <c r="C421">
        <f>INDEX(resultados!$A$2:$ZZ$492, 415, MATCH($B$3, resultados!$A$1:$ZZ$1, 0))</f>
        <v/>
      </c>
    </row>
    <row r="422">
      <c r="A422">
        <f>INDEX(resultados!$A$2:$ZZ$492, 416, MATCH($B$1, resultados!$A$1:$ZZ$1, 0))</f>
        <v/>
      </c>
      <c r="B422">
        <f>INDEX(resultados!$A$2:$ZZ$492, 416, MATCH($B$2, resultados!$A$1:$ZZ$1, 0))</f>
        <v/>
      </c>
      <c r="C422">
        <f>INDEX(resultados!$A$2:$ZZ$492, 416, MATCH($B$3, resultados!$A$1:$ZZ$1, 0))</f>
        <v/>
      </c>
    </row>
    <row r="423">
      <c r="A423">
        <f>INDEX(resultados!$A$2:$ZZ$492, 417, MATCH($B$1, resultados!$A$1:$ZZ$1, 0))</f>
        <v/>
      </c>
      <c r="B423">
        <f>INDEX(resultados!$A$2:$ZZ$492, 417, MATCH($B$2, resultados!$A$1:$ZZ$1, 0))</f>
        <v/>
      </c>
      <c r="C423">
        <f>INDEX(resultados!$A$2:$ZZ$492, 417, MATCH($B$3, resultados!$A$1:$ZZ$1, 0))</f>
        <v/>
      </c>
    </row>
    <row r="424">
      <c r="A424">
        <f>INDEX(resultados!$A$2:$ZZ$492, 418, MATCH($B$1, resultados!$A$1:$ZZ$1, 0))</f>
        <v/>
      </c>
      <c r="B424">
        <f>INDEX(resultados!$A$2:$ZZ$492, 418, MATCH($B$2, resultados!$A$1:$ZZ$1, 0))</f>
        <v/>
      </c>
      <c r="C424">
        <f>INDEX(resultados!$A$2:$ZZ$492, 418, MATCH($B$3, resultados!$A$1:$ZZ$1, 0))</f>
        <v/>
      </c>
    </row>
    <row r="425">
      <c r="A425">
        <f>INDEX(resultados!$A$2:$ZZ$492, 419, MATCH($B$1, resultados!$A$1:$ZZ$1, 0))</f>
        <v/>
      </c>
      <c r="B425">
        <f>INDEX(resultados!$A$2:$ZZ$492, 419, MATCH($B$2, resultados!$A$1:$ZZ$1, 0))</f>
        <v/>
      </c>
      <c r="C425">
        <f>INDEX(resultados!$A$2:$ZZ$492, 419, MATCH($B$3, resultados!$A$1:$ZZ$1, 0))</f>
        <v/>
      </c>
    </row>
    <row r="426">
      <c r="A426">
        <f>INDEX(resultados!$A$2:$ZZ$492, 420, MATCH($B$1, resultados!$A$1:$ZZ$1, 0))</f>
        <v/>
      </c>
      <c r="B426">
        <f>INDEX(resultados!$A$2:$ZZ$492, 420, MATCH($B$2, resultados!$A$1:$ZZ$1, 0))</f>
        <v/>
      </c>
      <c r="C426">
        <f>INDEX(resultados!$A$2:$ZZ$492, 420, MATCH($B$3, resultados!$A$1:$ZZ$1, 0))</f>
        <v/>
      </c>
    </row>
    <row r="427">
      <c r="A427">
        <f>INDEX(resultados!$A$2:$ZZ$492, 421, MATCH($B$1, resultados!$A$1:$ZZ$1, 0))</f>
        <v/>
      </c>
      <c r="B427">
        <f>INDEX(resultados!$A$2:$ZZ$492, 421, MATCH($B$2, resultados!$A$1:$ZZ$1, 0))</f>
        <v/>
      </c>
      <c r="C427">
        <f>INDEX(resultados!$A$2:$ZZ$492, 421, MATCH($B$3, resultados!$A$1:$ZZ$1, 0))</f>
        <v/>
      </c>
    </row>
    <row r="428">
      <c r="A428">
        <f>INDEX(resultados!$A$2:$ZZ$492, 422, MATCH($B$1, resultados!$A$1:$ZZ$1, 0))</f>
        <v/>
      </c>
      <c r="B428">
        <f>INDEX(resultados!$A$2:$ZZ$492, 422, MATCH($B$2, resultados!$A$1:$ZZ$1, 0))</f>
        <v/>
      </c>
      <c r="C428">
        <f>INDEX(resultados!$A$2:$ZZ$492, 422, MATCH($B$3, resultados!$A$1:$ZZ$1, 0))</f>
        <v/>
      </c>
    </row>
    <row r="429">
      <c r="A429">
        <f>INDEX(resultados!$A$2:$ZZ$492, 423, MATCH($B$1, resultados!$A$1:$ZZ$1, 0))</f>
        <v/>
      </c>
      <c r="B429">
        <f>INDEX(resultados!$A$2:$ZZ$492, 423, MATCH($B$2, resultados!$A$1:$ZZ$1, 0))</f>
        <v/>
      </c>
      <c r="C429">
        <f>INDEX(resultados!$A$2:$ZZ$492, 423, MATCH($B$3, resultados!$A$1:$ZZ$1, 0))</f>
        <v/>
      </c>
    </row>
    <row r="430">
      <c r="A430">
        <f>INDEX(resultados!$A$2:$ZZ$492, 424, MATCH($B$1, resultados!$A$1:$ZZ$1, 0))</f>
        <v/>
      </c>
      <c r="B430">
        <f>INDEX(resultados!$A$2:$ZZ$492, 424, MATCH($B$2, resultados!$A$1:$ZZ$1, 0))</f>
        <v/>
      </c>
      <c r="C430">
        <f>INDEX(resultados!$A$2:$ZZ$492, 424, MATCH($B$3, resultados!$A$1:$ZZ$1, 0))</f>
        <v/>
      </c>
    </row>
    <row r="431">
      <c r="A431">
        <f>INDEX(resultados!$A$2:$ZZ$492, 425, MATCH($B$1, resultados!$A$1:$ZZ$1, 0))</f>
        <v/>
      </c>
      <c r="B431">
        <f>INDEX(resultados!$A$2:$ZZ$492, 425, MATCH($B$2, resultados!$A$1:$ZZ$1, 0))</f>
        <v/>
      </c>
      <c r="C431">
        <f>INDEX(resultados!$A$2:$ZZ$492, 425, MATCH($B$3, resultados!$A$1:$ZZ$1, 0))</f>
        <v/>
      </c>
    </row>
    <row r="432">
      <c r="A432">
        <f>INDEX(resultados!$A$2:$ZZ$492, 426, MATCH($B$1, resultados!$A$1:$ZZ$1, 0))</f>
        <v/>
      </c>
      <c r="B432">
        <f>INDEX(resultados!$A$2:$ZZ$492, 426, MATCH($B$2, resultados!$A$1:$ZZ$1, 0))</f>
        <v/>
      </c>
      <c r="C432">
        <f>INDEX(resultados!$A$2:$ZZ$492, 426, MATCH($B$3, resultados!$A$1:$ZZ$1, 0))</f>
        <v/>
      </c>
    </row>
    <row r="433">
      <c r="A433">
        <f>INDEX(resultados!$A$2:$ZZ$492, 427, MATCH($B$1, resultados!$A$1:$ZZ$1, 0))</f>
        <v/>
      </c>
      <c r="B433">
        <f>INDEX(resultados!$A$2:$ZZ$492, 427, MATCH($B$2, resultados!$A$1:$ZZ$1, 0))</f>
        <v/>
      </c>
      <c r="C433">
        <f>INDEX(resultados!$A$2:$ZZ$492, 427, MATCH($B$3, resultados!$A$1:$ZZ$1, 0))</f>
        <v/>
      </c>
    </row>
    <row r="434">
      <c r="A434">
        <f>INDEX(resultados!$A$2:$ZZ$492, 428, MATCH($B$1, resultados!$A$1:$ZZ$1, 0))</f>
        <v/>
      </c>
      <c r="B434">
        <f>INDEX(resultados!$A$2:$ZZ$492, 428, MATCH($B$2, resultados!$A$1:$ZZ$1, 0))</f>
        <v/>
      </c>
      <c r="C434">
        <f>INDEX(resultados!$A$2:$ZZ$492, 428, MATCH($B$3, resultados!$A$1:$ZZ$1, 0))</f>
        <v/>
      </c>
    </row>
    <row r="435">
      <c r="A435">
        <f>INDEX(resultados!$A$2:$ZZ$492, 429, MATCH($B$1, resultados!$A$1:$ZZ$1, 0))</f>
        <v/>
      </c>
      <c r="B435">
        <f>INDEX(resultados!$A$2:$ZZ$492, 429, MATCH($B$2, resultados!$A$1:$ZZ$1, 0))</f>
        <v/>
      </c>
      <c r="C435">
        <f>INDEX(resultados!$A$2:$ZZ$492, 429, MATCH($B$3, resultados!$A$1:$ZZ$1, 0))</f>
        <v/>
      </c>
    </row>
    <row r="436">
      <c r="A436">
        <f>INDEX(resultados!$A$2:$ZZ$492, 430, MATCH($B$1, resultados!$A$1:$ZZ$1, 0))</f>
        <v/>
      </c>
      <c r="B436">
        <f>INDEX(resultados!$A$2:$ZZ$492, 430, MATCH($B$2, resultados!$A$1:$ZZ$1, 0))</f>
        <v/>
      </c>
      <c r="C436">
        <f>INDEX(resultados!$A$2:$ZZ$492, 430, MATCH($B$3, resultados!$A$1:$ZZ$1, 0))</f>
        <v/>
      </c>
    </row>
    <row r="437">
      <c r="A437">
        <f>INDEX(resultados!$A$2:$ZZ$492, 431, MATCH($B$1, resultados!$A$1:$ZZ$1, 0))</f>
        <v/>
      </c>
      <c r="B437">
        <f>INDEX(resultados!$A$2:$ZZ$492, 431, MATCH($B$2, resultados!$A$1:$ZZ$1, 0))</f>
        <v/>
      </c>
      <c r="C437">
        <f>INDEX(resultados!$A$2:$ZZ$492, 431, MATCH($B$3, resultados!$A$1:$ZZ$1, 0))</f>
        <v/>
      </c>
    </row>
    <row r="438">
      <c r="A438">
        <f>INDEX(resultados!$A$2:$ZZ$492, 432, MATCH($B$1, resultados!$A$1:$ZZ$1, 0))</f>
        <v/>
      </c>
      <c r="B438">
        <f>INDEX(resultados!$A$2:$ZZ$492, 432, MATCH($B$2, resultados!$A$1:$ZZ$1, 0))</f>
        <v/>
      </c>
      <c r="C438">
        <f>INDEX(resultados!$A$2:$ZZ$492, 432, MATCH($B$3, resultados!$A$1:$ZZ$1, 0))</f>
        <v/>
      </c>
    </row>
    <row r="439">
      <c r="A439">
        <f>INDEX(resultados!$A$2:$ZZ$492, 433, MATCH($B$1, resultados!$A$1:$ZZ$1, 0))</f>
        <v/>
      </c>
      <c r="B439">
        <f>INDEX(resultados!$A$2:$ZZ$492, 433, MATCH($B$2, resultados!$A$1:$ZZ$1, 0))</f>
        <v/>
      </c>
      <c r="C439">
        <f>INDEX(resultados!$A$2:$ZZ$492, 433, MATCH($B$3, resultados!$A$1:$ZZ$1, 0))</f>
        <v/>
      </c>
    </row>
    <row r="440">
      <c r="A440">
        <f>INDEX(resultados!$A$2:$ZZ$492, 434, MATCH($B$1, resultados!$A$1:$ZZ$1, 0))</f>
        <v/>
      </c>
      <c r="B440">
        <f>INDEX(resultados!$A$2:$ZZ$492, 434, MATCH($B$2, resultados!$A$1:$ZZ$1, 0))</f>
        <v/>
      </c>
      <c r="C440">
        <f>INDEX(resultados!$A$2:$ZZ$492, 434, MATCH($B$3, resultados!$A$1:$ZZ$1, 0))</f>
        <v/>
      </c>
    </row>
    <row r="441">
      <c r="A441">
        <f>INDEX(resultados!$A$2:$ZZ$492, 435, MATCH($B$1, resultados!$A$1:$ZZ$1, 0))</f>
        <v/>
      </c>
      <c r="B441">
        <f>INDEX(resultados!$A$2:$ZZ$492, 435, MATCH($B$2, resultados!$A$1:$ZZ$1, 0))</f>
        <v/>
      </c>
      <c r="C441">
        <f>INDEX(resultados!$A$2:$ZZ$492, 435, MATCH($B$3, resultados!$A$1:$ZZ$1, 0))</f>
        <v/>
      </c>
    </row>
    <row r="442">
      <c r="A442">
        <f>INDEX(resultados!$A$2:$ZZ$492, 436, MATCH($B$1, resultados!$A$1:$ZZ$1, 0))</f>
        <v/>
      </c>
      <c r="B442">
        <f>INDEX(resultados!$A$2:$ZZ$492, 436, MATCH($B$2, resultados!$A$1:$ZZ$1, 0))</f>
        <v/>
      </c>
      <c r="C442">
        <f>INDEX(resultados!$A$2:$ZZ$492, 436, MATCH($B$3, resultados!$A$1:$ZZ$1, 0))</f>
        <v/>
      </c>
    </row>
    <row r="443">
      <c r="A443">
        <f>INDEX(resultados!$A$2:$ZZ$492, 437, MATCH($B$1, resultados!$A$1:$ZZ$1, 0))</f>
        <v/>
      </c>
      <c r="B443">
        <f>INDEX(resultados!$A$2:$ZZ$492, 437, MATCH($B$2, resultados!$A$1:$ZZ$1, 0))</f>
        <v/>
      </c>
      <c r="C443">
        <f>INDEX(resultados!$A$2:$ZZ$492, 437, MATCH($B$3, resultados!$A$1:$ZZ$1, 0))</f>
        <v/>
      </c>
    </row>
    <row r="444">
      <c r="A444">
        <f>INDEX(resultados!$A$2:$ZZ$492, 438, MATCH($B$1, resultados!$A$1:$ZZ$1, 0))</f>
        <v/>
      </c>
      <c r="B444">
        <f>INDEX(resultados!$A$2:$ZZ$492, 438, MATCH($B$2, resultados!$A$1:$ZZ$1, 0))</f>
        <v/>
      </c>
      <c r="C444">
        <f>INDEX(resultados!$A$2:$ZZ$492, 438, MATCH($B$3, resultados!$A$1:$ZZ$1, 0))</f>
        <v/>
      </c>
    </row>
    <row r="445">
      <c r="A445">
        <f>INDEX(resultados!$A$2:$ZZ$492, 439, MATCH($B$1, resultados!$A$1:$ZZ$1, 0))</f>
        <v/>
      </c>
      <c r="B445">
        <f>INDEX(resultados!$A$2:$ZZ$492, 439, MATCH($B$2, resultados!$A$1:$ZZ$1, 0))</f>
        <v/>
      </c>
      <c r="C445">
        <f>INDEX(resultados!$A$2:$ZZ$492, 439, MATCH($B$3, resultados!$A$1:$ZZ$1, 0))</f>
        <v/>
      </c>
    </row>
    <row r="446">
      <c r="A446">
        <f>INDEX(resultados!$A$2:$ZZ$492, 440, MATCH($B$1, resultados!$A$1:$ZZ$1, 0))</f>
        <v/>
      </c>
      <c r="B446">
        <f>INDEX(resultados!$A$2:$ZZ$492, 440, MATCH($B$2, resultados!$A$1:$ZZ$1, 0))</f>
        <v/>
      </c>
      <c r="C446">
        <f>INDEX(resultados!$A$2:$ZZ$492, 440, MATCH($B$3, resultados!$A$1:$ZZ$1, 0))</f>
        <v/>
      </c>
    </row>
    <row r="447">
      <c r="A447">
        <f>INDEX(resultados!$A$2:$ZZ$492, 441, MATCH($B$1, resultados!$A$1:$ZZ$1, 0))</f>
        <v/>
      </c>
      <c r="B447">
        <f>INDEX(resultados!$A$2:$ZZ$492, 441, MATCH($B$2, resultados!$A$1:$ZZ$1, 0))</f>
        <v/>
      </c>
      <c r="C447">
        <f>INDEX(resultados!$A$2:$ZZ$492, 441, MATCH($B$3, resultados!$A$1:$ZZ$1, 0))</f>
        <v/>
      </c>
    </row>
    <row r="448">
      <c r="A448">
        <f>INDEX(resultados!$A$2:$ZZ$492, 442, MATCH($B$1, resultados!$A$1:$ZZ$1, 0))</f>
        <v/>
      </c>
      <c r="B448">
        <f>INDEX(resultados!$A$2:$ZZ$492, 442, MATCH($B$2, resultados!$A$1:$ZZ$1, 0))</f>
        <v/>
      </c>
      <c r="C448">
        <f>INDEX(resultados!$A$2:$ZZ$492, 442, MATCH($B$3, resultados!$A$1:$ZZ$1, 0))</f>
        <v/>
      </c>
    </row>
    <row r="449">
      <c r="A449">
        <f>INDEX(resultados!$A$2:$ZZ$492, 443, MATCH($B$1, resultados!$A$1:$ZZ$1, 0))</f>
        <v/>
      </c>
      <c r="B449">
        <f>INDEX(resultados!$A$2:$ZZ$492, 443, MATCH($B$2, resultados!$A$1:$ZZ$1, 0))</f>
        <v/>
      </c>
      <c r="C449">
        <f>INDEX(resultados!$A$2:$ZZ$492, 443, MATCH($B$3, resultados!$A$1:$ZZ$1, 0))</f>
        <v/>
      </c>
    </row>
    <row r="450">
      <c r="A450">
        <f>INDEX(resultados!$A$2:$ZZ$492, 444, MATCH($B$1, resultados!$A$1:$ZZ$1, 0))</f>
        <v/>
      </c>
      <c r="B450">
        <f>INDEX(resultados!$A$2:$ZZ$492, 444, MATCH($B$2, resultados!$A$1:$ZZ$1, 0))</f>
        <v/>
      </c>
      <c r="C450">
        <f>INDEX(resultados!$A$2:$ZZ$492, 444, MATCH($B$3, resultados!$A$1:$ZZ$1, 0))</f>
        <v/>
      </c>
    </row>
    <row r="451">
      <c r="A451">
        <f>INDEX(resultados!$A$2:$ZZ$492, 445, MATCH($B$1, resultados!$A$1:$ZZ$1, 0))</f>
        <v/>
      </c>
      <c r="B451">
        <f>INDEX(resultados!$A$2:$ZZ$492, 445, MATCH($B$2, resultados!$A$1:$ZZ$1, 0))</f>
        <v/>
      </c>
      <c r="C451">
        <f>INDEX(resultados!$A$2:$ZZ$492, 445, MATCH($B$3, resultados!$A$1:$ZZ$1, 0))</f>
        <v/>
      </c>
    </row>
    <row r="452">
      <c r="A452">
        <f>INDEX(resultados!$A$2:$ZZ$492, 446, MATCH($B$1, resultados!$A$1:$ZZ$1, 0))</f>
        <v/>
      </c>
      <c r="B452">
        <f>INDEX(resultados!$A$2:$ZZ$492, 446, MATCH($B$2, resultados!$A$1:$ZZ$1, 0))</f>
        <v/>
      </c>
      <c r="C452">
        <f>INDEX(resultados!$A$2:$ZZ$492, 446, MATCH($B$3, resultados!$A$1:$ZZ$1, 0))</f>
        <v/>
      </c>
    </row>
    <row r="453">
      <c r="A453">
        <f>INDEX(resultados!$A$2:$ZZ$492, 447, MATCH($B$1, resultados!$A$1:$ZZ$1, 0))</f>
        <v/>
      </c>
      <c r="B453">
        <f>INDEX(resultados!$A$2:$ZZ$492, 447, MATCH($B$2, resultados!$A$1:$ZZ$1, 0))</f>
        <v/>
      </c>
      <c r="C453">
        <f>INDEX(resultados!$A$2:$ZZ$492, 447, MATCH($B$3, resultados!$A$1:$ZZ$1, 0))</f>
        <v/>
      </c>
    </row>
    <row r="454">
      <c r="A454">
        <f>INDEX(resultados!$A$2:$ZZ$492, 448, MATCH($B$1, resultados!$A$1:$ZZ$1, 0))</f>
        <v/>
      </c>
      <c r="B454">
        <f>INDEX(resultados!$A$2:$ZZ$492, 448, MATCH($B$2, resultados!$A$1:$ZZ$1, 0))</f>
        <v/>
      </c>
      <c r="C454">
        <f>INDEX(resultados!$A$2:$ZZ$492, 448, MATCH($B$3, resultados!$A$1:$ZZ$1, 0))</f>
        <v/>
      </c>
    </row>
    <row r="455">
      <c r="A455">
        <f>INDEX(resultados!$A$2:$ZZ$492, 449, MATCH($B$1, resultados!$A$1:$ZZ$1, 0))</f>
        <v/>
      </c>
      <c r="B455">
        <f>INDEX(resultados!$A$2:$ZZ$492, 449, MATCH($B$2, resultados!$A$1:$ZZ$1, 0))</f>
        <v/>
      </c>
      <c r="C455">
        <f>INDEX(resultados!$A$2:$ZZ$492, 449, MATCH($B$3, resultados!$A$1:$ZZ$1, 0))</f>
        <v/>
      </c>
    </row>
    <row r="456">
      <c r="A456">
        <f>INDEX(resultados!$A$2:$ZZ$492, 450, MATCH($B$1, resultados!$A$1:$ZZ$1, 0))</f>
        <v/>
      </c>
      <c r="B456">
        <f>INDEX(resultados!$A$2:$ZZ$492, 450, MATCH($B$2, resultados!$A$1:$ZZ$1, 0))</f>
        <v/>
      </c>
      <c r="C456">
        <f>INDEX(resultados!$A$2:$ZZ$492, 450, MATCH($B$3, resultados!$A$1:$ZZ$1, 0))</f>
        <v/>
      </c>
    </row>
    <row r="457">
      <c r="A457">
        <f>INDEX(resultados!$A$2:$ZZ$492, 451, MATCH($B$1, resultados!$A$1:$ZZ$1, 0))</f>
        <v/>
      </c>
      <c r="B457">
        <f>INDEX(resultados!$A$2:$ZZ$492, 451, MATCH($B$2, resultados!$A$1:$ZZ$1, 0))</f>
        <v/>
      </c>
      <c r="C457">
        <f>INDEX(resultados!$A$2:$ZZ$492, 451, MATCH($B$3, resultados!$A$1:$ZZ$1, 0))</f>
        <v/>
      </c>
    </row>
    <row r="458">
      <c r="A458">
        <f>INDEX(resultados!$A$2:$ZZ$492, 452, MATCH($B$1, resultados!$A$1:$ZZ$1, 0))</f>
        <v/>
      </c>
      <c r="B458">
        <f>INDEX(resultados!$A$2:$ZZ$492, 452, MATCH($B$2, resultados!$A$1:$ZZ$1, 0))</f>
        <v/>
      </c>
      <c r="C458">
        <f>INDEX(resultados!$A$2:$ZZ$492, 452, MATCH($B$3, resultados!$A$1:$ZZ$1, 0))</f>
        <v/>
      </c>
    </row>
    <row r="459">
      <c r="A459">
        <f>INDEX(resultados!$A$2:$ZZ$492, 453, MATCH($B$1, resultados!$A$1:$ZZ$1, 0))</f>
        <v/>
      </c>
      <c r="B459">
        <f>INDEX(resultados!$A$2:$ZZ$492, 453, MATCH($B$2, resultados!$A$1:$ZZ$1, 0))</f>
        <v/>
      </c>
      <c r="C459">
        <f>INDEX(resultados!$A$2:$ZZ$492, 453, MATCH($B$3, resultados!$A$1:$ZZ$1, 0))</f>
        <v/>
      </c>
    </row>
    <row r="460">
      <c r="A460">
        <f>INDEX(resultados!$A$2:$ZZ$492, 454, MATCH($B$1, resultados!$A$1:$ZZ$1, 0))</f>
        <v/>
      </c>
      <c r="B460">
        <f>INDEX(resultados!$A$2:$ZZ$492, 454, MATCH($B$2, resultados!$A$1:$ZZ$1, 0))</f>
        <v/>
      </c>
      <c r="C460">
        <f>INDEX(resultados!$A$2:$ZZ$492, 454, MATCH($B$3, resultados!$A$1:$ZZ$1, 0))</f>
        <v/>
      </c>
    </row>
    <row r="461">
      <c r="A461">
        <f>INDEX(resultados!$A$2:$ZZ$492, 455, MATCH($B$1, resultados!$A$1:$ZZ$1, 0))</f>
        <v/>
      </c>
      <c r="B461">
        <f>INDEX(resultados!$A$2:$ZZ$492, 455, MATCH($B$2, resultados!$A$1:$ZZ$1, 0))</f>
        <v/>
      </c>
      <c r="C461">
        <f>INDEX(resultados!$A$2:$ZZ$492, 455, MATCH($B$3, resultados!$A$1:$ZZ$1, 0))</f>
        <v/>
      </c>
    </row>
    <row r="462">
      <c r="A462">
        <f>INDEX(resultados!$A$2:$ZZ$492, 456, MATCH($B$1, resultados!$A$1:$ZZ$1, 0))</f>
        <v/>
      </c>
      <c r="B462">
        <f>INDEX(resultados!$A$2:$ZZ$492, 456, MATCH($B$2, resultados!$A$1:$ZZ$1, 0))</f>
        <v/>
      </c>
      <c r="C462">
        <f>INDEX(resultados!$A$2:$ZZ$492, 456, MATCH($B$3, resultados!$A$1:$ZZ$1, 0))</f>
        <v/>
      </c>
    </row>
    <row r="463">
      <c r="A463">
        <f>INDEX(resultados!$A$2:$ZZ$492, 457, MATCH($B$1, resultados!$A$1:$ZZ$1, 0))</f>
        <v/>
      </c>
      <c r="B463">
        <f>INDEX(resultados!$A$2:$ZZ$492, 457, MATCH($B$2, resultados!$A$1:$ZZ$1, 0))</f>
        <v/>
      </c>
      <c r="C463">
        <f>INDEX(resultados!$A$2:$ZZ$492, 457, MATCH($B$3, resultados!$A$1:$ZZ$1, 0))</f>
        <v/>
      </c>
    </row>
    <row r="464">
      <c r="A464">
        <f>INDEX(resultados!$A$2:$ZZ$492, 458, MATCH($B$1, resultados!$A$1:$ZZ$1, 0))</f>
        <v/>
      </c>
      <c r="B464">
        <f>INDEX(resultados!$A$2:$ZZ$492, 458, MATCH($B$2, resultados!$A$1:$ZZ$1, 0))</f>
        <v/>
      </c>
      <c r="C464">
        <f>INDEX(resultados!$A$2:$ZZ$492, 458, MATCH($B$3, resultados!$A$1:$ZZ$1, 0))</f>
        <v/>
      </c>
    </row>
    <row r="465">
      <c r="A465">
        <f>INDEX(resultados!$A$2:$ZZ$492, 459, MATCH($B$1, resultados!$A$1:$ZZ$1, 0))</f>
        <v/>
      </c>
      <c r="B465">
        <f>INDEX(resultados!$A$2:$ZZ$492, 459, MATCH($B$2, resultados!$A$1:$ZZ$1, 0))</f>
        <v/>
      </c>
      <c r="C465">
        <f>INDEX(resultados!$A$2:$ZZ$492, 459, MATCH($B$3, resultados!$A$1:$ZZ$1, 0))</f>
        <v/>
      </c>
    </row>
    <row r="466">
      <c r="A466">
        <f>INDEX(resultados!$A$2:$ZZ$492, 460, MATCH($B$1, resultados!$A$1:$ZZ$1, 0))</f>
        <v/>
      </c>
      <c r="B466">
        <f>INDEX(resultados!$A$2:$ZZ$492, 460, MATCH($B$2, resultados!$A$1:$ZZ$1, 0))</f>
        <v/>
      </c>
      <c r="C466">
        <f>INDEX(resultados!$A$2:$ZZ$492, 460, MATCH($B$3, resultados!$A$1:$ZZ$1, 0))</f>
        <v/>
      </c>
    </row>
    <row r="467">
      <c r="A467">
        <f>INDEX(resultados!$A$2:$ZZ$492, 461, MATCH($B$1, resultados!$A$1:$ZZ$1, 0))</f>
        <v/>
      </c>
      <c r="B467">
        <f>INDEX(resultados!$A$2:$ZZ$492, 461, MATCH($B$2, resultados!$A$1:$ZZ$1, 0))</f>
        <v/>
      </c>
      <c r="C467">
        <f>INDEX(resultados!$A$2:$ZZ$492, 461, MATCH($B$3, resultados!$A$1:$ZZ$1, 0))</f>
        <v/>
      </c>
    </row>
    <row r="468">
      <c r="A468">
        <f>INDEX(resultados!$A$2:$ZZ$492, 462, MATCH($B$1, resultados!$A$1:$ZZ$1, 0))</f>
        <v/>
      </c>
      <c r="B468">
        <f>INDEX(resultados!$A$2:$ZZ$492, 462, MATCH($B$2, resultados!$A$1:$ZZ$1, 0))</f>
        <v/>
      </c>
      <c r="C468">
        <f>INDEX(resultados!$A$2:$ZZ$492, 462, MATCH($B$3, resultados!$A$1:$ZZ$1, 0))</f>
        <v/>
      </c>
    </row>
    <row r="469">
      <c r="A469">
        <f>INDEX(resultados!$A$2:$ZZ$492, 463, MATCH($B$1, resultados!$A$1:$ZZ$1, 0))</f>
        <v/>
      </c>
      <c r="B469">
        <f>INDEX(resultados!$A$2:$ZZ$492, 463, MATCH($B$2, resultados!$A$1:$ZZ$1, 0))</f>
        <v/>
      </c>
      <c r="C469">
        <f>INDEX(resultados!$A$2:$ZZ$492, 463, MATCH($B$3, resultados!$A$1:$ZZ$1, 0))</f>
        <v/>
      </c>
    </row>
    <row r="470">
      <c r="A470">
        <f>INDEX(resultados!$A$2:$ZZ$492, 464, MATCH($B$1, resultados!$A$1:$ZZ$1, 0))</f>
        <v/>
      </c>
      <c r="B470">
        <f>INDEX(resultados!$A$2:$ZZ$492, 464, MATCH($B$2, resultados!$A$1:$ZZ$1, 0))</f>
        <v/>
      </c>
      <c r="C470">
        <f>INDEX(resultados!$A$2:$ZZ$492, 464, MATCH($B$3, resultados!$A$1:$ZZ$1, 0))</f>
        <v/>
      </c>
    </row>
    <row r="471">
      <c r="A471">
        <f>INDEX(resultados!$A$2:$ZZ$492, 465, MATCH($B$1, resultados!$A$1:$ZZ$1, 0))</f>
        <v/>
      </c>
      <c r="B471">
        <f>INDEX(resultados!$A$2:$ZZ$492, 465, MATCH($B$2, resultados!$A$1:$ZZ$1, 0))</f>
        <v/>
      </c>
      <c r="C471">
        <f>INDEX(resultados!$A$2:$ZZ$492, 465, MATCH($B$3, resultados!$A$1:$ZZ$1, 0))</f>
        <v/>
      </c>
    </row>
    <row r="472">
      <c r="A472">
        <f>INDEX(resultados!$A$2:$ZZ$492, 466, MATCH($B$1, resultados!$A$1:$ZZ$1, 0))</f>
        <v/>
      </c>
      <c r="B472">
        <f>INDEX(resultados!$A$2:$ZZ$492, 466, MATCH($B$2, resultados!$A$1:$ZZ$1, 0))</f>
        <v/>
      </c>
      <c r="C472">
        <f>INDEX(resultados!$A$2:$ZZ$492, 466, MATCH($B$3, resultados!$A$1:$ZZ$1, 0))</f>
        <v/>
      </c>
    </row>
    <row r="473">
      <c r="A473">
        <f>INDEX(resultados!$A$2:$ZZ$492, 467, MATCH($B$1, resultados!$A$1:$ZZ$1, 0))</f>
        <v/>
      </c>
      <c r="B473">
        <f>INDEX(resultados!$A$2:$ZZ$492, 467, MATCH($B$2, resultados!$A$1:$ZZ$1, 0))</f>
        <v/>
      </c>
      <c r="C473">
        <f>INDEX(resultados!$A$2:$ZZ$492, 467, MATCH($B$3, resultados!$A$1:$ZZ$1, 0))</f>
        <v/>
      </c>
    </row>
    <row r="474">
      <c r="A474">
        <f>INDEX(resultados!$A$2:$ZZ$492, 468, MATCH($B$1, resultados!$A$1:$ZZ$1, 0))</f>
        <v/>
      </c>
      <c r="B474">
        <f>INDEX(resultados!$A$2:$ZZ$492, 468, MATCH($B$2, resultados!$A$1:$ZZ$1, 0))</f>
        <v/>
      </c>
      <c r="C474">
        <f>INDEX(resultados!$A$2:$ZZ$492, 468, MATCH($B$3, resultados!$A$1:$ZZ$1, 0))</f>
        <v/>
      </c>
    </row>
    <row r="475">
      <c r="A475">
        <f>INDEX(resultados!$A$2:$ZZ$492, 469, MATCH($B$1, resultados!$A$1:$ZZ$1, 0))</f>
        <v/>
      </c>
      <c r="B475">
        <f>INDEX(resultados!$A$2:$ZZ$492, 469, MATCH($B$2, resultados!$A$1:$ZZ$1, 0))</f>
        <v/>
      </c>
      <c r="C475">
        <f>INDEX(resultados!$A$2:$ZZ$492, 469, MATCH($B$3, resultados!$A$1:$ZZ$1, 0))</f>
        <v/>
      </c>
    </row>
    <row r="476">
      <c r="A476">
        <f>INDEX(resultados!$A$2:$ZZ$492, 470, MATCH($B$1, resultados!$A$1:$ZZ$1, 0))</f>
        <v/>
      </c>
      <c r="B476">
        <f>INDEX(resultados!$A$2:$ZZ$492, 470, MATCH($B$2, resultados!$A$1:$ZZ$1, 0))</f>
        <v/>
      </c>
      <c r="C476">
        <f>INDEX(resultados!$A$2:$ZZ$492, 470, MATCH($B$3, resultados!$A$1:$ZZ$1, 0))</f>
        <v/>
      </c>
    </row>
    <row r="477">
      <c r="A477">
        <f>INDEX(resultados!$A$2:$ZZ$492, 471, MATCH($B$1, resultados!$A$1:$ZZ$1, 0))</f>
        <v/>
      </c>
      <c r="B477">
        <f>INDEX(resultados!$A$2:$ZZ$492, 471, MATCH($B$2, resultados!$A$1:$ZZ$1, 0))</f>
        <v/>
      </c>
      <c r="C477">
        <f>INDEX(resultados!$A$2:$ZZ$492, 471, MATCH($B$3, resultados!$A$1:$ZZ$1, 0))</f>
        <v/>
      </c>
    </row>
    <row r="478">
      <c r="A478">
        <f>INDEX(resultados!$A$2:$ZZ$492, 472, MATCH($B$1, resultados!$A$1:$ZZ$1, 0))</f>
        <v/>
      </c>
      <c r="B478">
        <f>INDEX(resultados!$A$2:$ZZ$492, 472, MATCH($B$2, resultados!$A$1:$ZZ$1, 0))</f>
        <v/>
      </c>
      <c r="C478">
        <f>INDEX(resultados!$A$2:$ZZ$492, 472, MATCH($B$3, resultados!$A$1:$ZZ$1, 0))</f>
        <v/>
      </c>
    </row>
    <row r="479">
      <c r="A479">
        <f>INDEX(resultados!$A$2:$ZZ$492, 473, MATCH($B$1, resultados!$A$1:$ZZ$1, 0))</f>
        <v/>
      </c>
      <c r="B479">
        <f>INDEX(resultados!$A$2:$ZZ$492, 473, MATCH($B$2, resultados!$A$1:$ZZ$1, 0))</f>
        <v/>
      </c>
      <c r="C479">
        <f>INDEX(resultados!$A$2:$ZZ$492, 473, MATCH($B$3, resultados!$A$1:$ZZ$1, 0))</f>
        <v/>
      </c>
    </row>
    <row r="480">
      <c r="A480">
        <f>INDEX(resultados!$A$2:$ZZ$492, 474, MATCH($B$1, resultados!$A$1:$ZZ$1, 0))</f>
        <v/>
      </c>
      <c r="B480">
        <f>INDEX(resultados!$A$2:$ZZ$492, 474, MATCH($B$2, resultados!$A$1:$ZZ$1, 0))</f>
        <v/>
      </c>
      <c r="C480">
        <f>INDEX(resultados!$A$2:$ZZ$492, 474, MATCH($B$3, resultados!$A$1:$ZZ$1, 0))</f>
        <v/>
      </c>
    </row>
    <row r="481">
      <c r="A481">
        <f>INDEX(resultados!$A$2:$ZZ$492, 475, MATCH($B$1, resultados!$A$1:$ZZ$1, 0))</f>
        <v/>
      </c>
      <c r="B481">
        <f>INDEX(resultados!$A$2:$ZZ$492, 475, MATCH($B$2, resultados!$A$1:$ZZ$1, 0))</f>
        <v/>
      </c>
      <c r="C481">
        <f>INDEX(resultados!$A$2:$ZZ$492, 475, MATCH($B$3, resultados!$A$1:$ZZ$1, 0))</f>
        <v/>
      </c>
    </row>
    <row r="482">
      <c r="A482">
        <f>INDEX(resultados!$A$2:$ZZ$492, 476, MATCH($B$1, resultados!$A$1:$ZZ$1, 0))</f>
        <v/>
      </c>
      <c r="B482">
        <f>INDEX(resultados!$A$2:$ZZ$492, 476, MATCH($B$2, resultados!$A$1:$ZZ$1, 0))</f>
        <v/>
      </c>
      <c r="C482">
        <f>INDEX(resultados!$A$2:$ZZ$492, 476, MATCH($B$3, resultados!$A$1:$ZZ$1, 0))</f>
        <v/>
      </c>
    </row>
    <row r="483">
      <c r="A483">
        <f>INDEX(resultados!$A$2:$ZZ$492, 477, MATCH($B$1, resultados!$A$1:$ZZ$1, 0))</f>
        <v/>
      </c>
      <c r="B483">
        <f>INDEX(resultados!$A$2:$ZZ$492, 477, MATCH($B$2, resultados!$A$1:$ZZ$1, 0))</f>
        <v/>
      </c>
      <c r="C483">
        <f>INDEX(resultados!$A$2:$ZZ$492, 477, MATCH($B$3, resultados!$A$1:$ZZ$1, 0))</f>
        <v/>
      </c>
    </row>
    <row r="484">
      <c r="A484">
        <f>INDEX(resultados!$A$2:$ZZ$492, 478, MATCH($B$1, resultados!$A$1:$ZZ$1, 0))</f>
        <v/>
      </c>
      <c r="B484">
        <f>INDEX(resultados!$A$2:$ZZ$492, 478, MATCH($B$2, resultados!$A$1:$ZZ$1, 0))</f>
        <v/>
      </c>
      <c r="C484">
        <f>INDEX(resultados!$A$2:$ZZ$492, 478, MATCH($B$3, resultados!$A$1:$ZZ$1, 0))</f>
        <v/>
      </c>
    </row>
    <row r="485">
      <c r="A485">
        <f>INDEX(resultados!$A$2:$ZZ$492, 479, MATCH($B$1, resultados!$A$1:$ZZ$1, 0))</f>
        <v/>
      </c>
      <c r="B485">
        <f>INDEX(resultados!$A$2:$ZZ$492, 479, MATCH($B$2, resultados!$A$1:$ZZ$1, 0))</f>
        <v/>
      </c>
      <c r="C485">
        <f>INDEX(resultados!$A$2:$ZZ$492, 479, MATCH($B$3, resultados!$A$1:$ZZ$1, 0))</f>
        <v/>
      </c>
    </row>
    <row r="486">
      <c r="A486">
        <f>INDEX(resultados!$A$2:$ZZ$492, 480, MATCH($B$1, resultados!$A$1:$ZZ$1, 0))</f>
        <v/>
      </c>
      <c r="B486">
        <f>INDEX(resultados!$A$2:$ZZ$492, 480, MATCH($B$2, resultados!$A$1:$ZZ$1, 0))</f>
        <v/>
      </c>
      <c r="C486">
        <f>INDEX(resultados!$A$2:$ZZ$492, 480, MATCH($B$3, resultados!$A$1:$ZZ$1, 0))</f>
        <v/>
      </c>
    </row>
    <row r="487">
      <c r="A487">
        <f>INDEX(resultados!$A$2:$ZZ$492, 481, MATCH($B$1, resultados!$A$1:$ZZ$1, 0))</f>
        <v/>
      </c>
      <c r="B487">
        <f>INDEX(resultados!$A$2:$ZZ$492, 481, MATCH($B$2, resultados!$A$1:$ZZ$1, 0))</f>
        <v/>
      </c>
      <c r="C487">
        <f>INDEX(resultados!$A$2:$ZZ$492, 481, MATCH($B$3, resultados!$A$1:$ZZ$1, 0))</f>
        <v/>
      </c>
    </row>
    <row r="488">
      <c r="A488">
        <f>INDEX(resultados!$A$2:$ZZ$492, 482, MATCH($B$1, resultados!$A$1:$ZZ$1, 0))</f>
        <v/>
      </c>
      <c r="B488">
        <f>INDEX(resultados!$A$2:$ZZ$492, 482, MATCH($B$2, resultados!$A$1:$ZZ$1, 0))</f>
        <v/>
      </c>
      <c r="C488">
        <f>INDEX(resultados!$A$2:$ZZ$492, 482, MATCH($B$3, resultados!$A$1:$ZZ$1, 0))</f>
        <v/>
      </c>
    </row>
    <row r="489">
      <c r="A489">
        <f>INDEX(resultados!$A$2:$ZZ$492, 483, MATCH($B$1, resultados!$A$1:$ZZ$1, 0))</f>
        <v/>
      </c>
      <c r="B489">
        <f>INDEX(resultados!$A$2:$ZZ$492, 483, MATCH($B$2, resultados!$A$1:$ZZ$1, 0))</f>
        <v/>
      </c>
      <c r="C489">
        <f>INDEX(resultados!$A$2:$ZZ$492, 483, MATCH($B$3, resultados!$A$1:$ZZ$1, 0))</f>
        <v/>
      </c>
    </row>
    <row r="490">
      <c r="A490">
        <f>INDEX(resultados!$A$2:$ZZ$492, 484, MATCH($B$1, resultados!$A$1:$ZZ$1, 0))</f>
        <v/>
      </c>
      <c r="B490">
        <f>INDEX(resultados!$A$2:$ZZ$492, 484, MATCH($B$2, resultados!$A$1:$ZZ$1, 0))</f>
        <v/>
      </c>
      <c r="C490">
        <f>INDEX(resultados!$A$2:$ZZ$492, 484, MATCH($B$3, resultados!$A$1:$ZZ$1, 0))</f>
        <v/>
      </c>
    </row>
    <row r="491">
      <c r="A491">
        <f>INDEX(resultados!$A$2:$ZZ$492, 485, MATCH($B$1, resultados!$A$1:$ZZ$1, 0))</f>
        <v/>
      </c>
      <c r="B491">
        <f>INDEX(resultados!$A$2:$ZZ$492, 485, MATCH($B$2, resultados!$A$1:$ZZ$1, 0))</f>
        <v/>
      </c>
      <c r="C491">
        <f>INDEX(resultados!$A$2:$ZZ$492, 485, MATCH($B$3, resultados!$A$1:$ZZ$1, 0))</f>
        <v/>
      </c>
    </row>
    <row r="492">
      <c r="A492">
        <f>INDEX(resultados!$A$2:$ZZ$492, 486, MATCH($B$1, resultados!$A$1:$ZZ$1, 0))</f>
        <v/>
      </c>
      <c r="B492">
        <f>INDEX(resultados!$A$2:$ZZ$492, 486, MATCH($B$2, resultados!$A$1:$ZZ$1, 0))</f>
        <v/>
      </c>
      <c r="C492">
        <f>INDEX(resultados!$A$2:$ZZ$492, 486, MATCH($B$3, resultados!$A$1:$ZZ$1, 0))</f>
        <v/>
      </c>
    </row>
    <row r="493">
      <c r="A493">
        <f>INDEX(resultados!$A$2:$ZZ$492, 487, MATCH($B$1, resultados!$A$1:$ZZ$1, 0))</f>
        <v/>
      </c>
      <c r="B493">
        <f>INDEX(resultados!$A$2:$ZZ$492, 487, MATCH($B$2, resultados!$A$1:$ZZ$1, 0))</f>
        <v/>
      </c>
      <c r="C493">
        <f>INDEX(resultados!$A$2:$ZZ$492, 487, MATCH($B$3, resultados!$A$1:$ZZ$1, 0))</f>
        <v/>
      </c>
    </row>
    <row r="494">
      <c r="A494">
        <f>INDEX(resultados!$A$2:$ZZ$492, 488, MATCH($B$1, resultados!$A$1:$ZZ$1, 0))</f>
        <v/>
      </c>
      <c r="B494">
        <f>INDEX(resultados!$A$2:$ZZ$492, 488, MATCH($B$2, resultados!$A$1:$ZZ$1, 0))</f>
        <v/>
      </c>
      <c r="C494">
        <f>INDEX(resultados!$A$2:$ZZ$492, 488, MATCH($B$3, resultados!$A$1:$ZZ$1, 0))</f>
        <v/>
      </c>
    </row>
    <row r="495">
      <c r="A495">
        <f>INDEX(resultados!$A$2:$ZZ$492, 489, MATCH($B$1, resultados!$A$1:$ZZ$1, 0))</f>
        <v/>
      </c>
      <c r="B495">
        <f>INDEX(resultados!$A$2:$ZZ$492, 489, MATCH($B$2, resultados!$A$1:$ZZ$1, 0))</f>
        <v/>
      </c>
      <c r="C495">
        <f>INDEX(resultados!$A$2:$ZZ$492, 489, MATCH($B$3, resultados!$A$1:$ZZ$1, 0))</f>
        <v/>
      </c>
    </row>
    <row r="496">
      <c r="A496">
        <f>INDEX(resultados!$A$2:$ZZ$492, 490, MATCH($B$1, resultados!$A$1:$ZZ$1, 0))</f>
        <v/>
      </c>
      <c r="B496">
        <f>INDEX(resultados!$A$2:$ZZ$492, 490, MATCH($B$2, resultados!$A$1:$ZZ$1, 0))</f>
        <v/>
      </c>
      <c r="C496">
        <f>INDEX(resultados!$A$2:$ZZ$492, 490, MATCH($B$3, resultados!$A$1:$ZZ$1, 0))</f>
        <v/>
      </c>
    </row>
    <row r="497">
      <c r="A497">
        <f>INDEX(resultados!$A$2:$ZZ$492, 491, MATCH($B$1, resultados!$A$1:$ZZ$1, 0))</f>
        <v/>
      </c>
      <c r="B497">
        <f>INDEX(resultados!$A$2:$ZZ$492, 491, MATCH($B$2, resultados!$A$1:$ZZ$1, 0))</f>
        <v/>
      </c>
      <c r="C497">
        <f>INDEX(resultados!$A$2:$ZZ$492, 491,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2.1975</v>
      </c>
      <c r="E2" t="n">
        <v>45.51</v>
      </c>
      <c r="F2" t="n">
        <v>40.43</v>
      </c>
      <c r="G2" t="n">
        <v>11.66</v>
      </c>
      <c r="H2" t="n">
        <v>0.24</v>
      </c>
      <c r="I2" t="n">
        <v>208</v>
      </c>
      <c r="J2" t="n">
        <v>71.52</v>
      </c>
      <c r="K2" t="n">
        <v>32.27</v>
      </c>
      <c r="L2" t="n">
        <v>1</v>
      </c>
      <c r="M2" t="n">
        <v>206</v>
      </c>
      <c r="N2" t="n">
        <v>8.25</v>
      </c>
      <c r="O2" t="n">
        <v>9054.6</v>
      </c>
      <c r="P2" t="n">
        <v>287.34</v>
      </c>
      <c r="Q2" t="n">
        <v>444.58</v>
      </c>
      <c r="R2" t="n">
        <v>257.53</v>
      </c>
      <c r="S2" t="n">
        <v>48.21</v>
      </c>
      <c r="T2" t="n">
        <v>97727.86</v>
      </c>
      <c r="U2" t="n">
        <v>0.19</v>
      </c>
      <c r="V2" t="n">
        <v>0.67</v>
      </c>
      <c r="W2" t="n">
        <v>0.5</v>
      </c>
      <c r="X2" t="n">
        <v>6.04</v>
      </c>
      <c r="Y2" t="n">
        <v>0.5</v>
      </c>
      <c r="Z2" t="n">
        <v>10</v>
      </c>
      <c r="AA2" t="n">
        <v>535.0078061095402</v>
      </c>
      <c r="AB2" t="n">
        <v>732.0212831976717</v>
      </c>
      <c r="AC2" t="n">
        <v>662.1581993276088</v>
      </c>
      <c r="AD2" t="n">
        <v>535007.8061095402</v>
      </c>
      <c r="AE2" t="n">
        <v>732021.2831976716</v>
      </c>
      <c r="AF2" t="n">
        <v>1.711551853184838e-06</v>
      </c>
      <c r="AG2" t="n">
        <v>27</v>
      </c>
      <c r="AH2" t="n">
        <v>662158.1993276088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2.4773</v>
      </c>
      <c r="E3" t="n">
        <v>40.37</v>
      </c>
      <c r="F3" t="n">
        <v>37.06</v>
      </c>
      <c r="G3" t="n">
        <v>23.66</v>
      </c>
      <c r="H3" t="n">
        <v>0.48</v>
      </c>
      <c r="I3" t="n">
        <v>94</v>
      </c>
      <c r="J3" t="n">
        <v>72.7</v>
      </c>
      <c r="K3" t="n">
        <v>32.27</v>
      </c>
      <c r="L3" t="n">
        <v>2</v>
      </c>
      <c r="M3" t="n">
        <v>92</v>
      </c>
      <c r="N3" t="n">
        <v>8.43</v>
      </c>
      <c r="O3" t="n">
        <v>9200.25</v>
      </c>
      <c r="P3" t="n">
        <v>259.13</v>
      </c>
      <c r="Q3" t="n">
        <v>444.56</v>
      </c>
      <c r="R3" t="n">
        <v>147.63</v>
      </c>
      <c r="S3" t="n">
        <v>48.21</v>
      </c>
      <c r="T3" t="n">
        <v>43349.86</v>
      </c>
      <c r="U3" t="n">
        <v>0.33</v>
      </c>
      <c r="V3" t="n">
        <v>0.74</v>
      </c>
      <c r="W3" t="n">
        <v>0.32</v>
      </c>
      <c r="X3" t="n">
        <v>2.67</v>
      </c>
      <c r="Y3" t="n">
        <v>0.5</v>
      </c>
      <c r="Z3" t="n">
        <v>10</v>
      </c>
      <c r="AA3" t="n">
        <v>444.6585955619728</v>
      </c>
      <c r="AB3" t="n">
        <v>608.4015074006331</v>
      </c>
      <c r="AC3" t="n">
        <v>550.3365214311946</v>
      </c>
      <c r="AD3" t="n">
        <v>444658.5955619728</v>
      </c>
      <c r="AE3" t="n">
        <v>608401.5074006332</v>
      </c>
      <c r="AF3" t="n">
        <v>1.929477772875905e-06</v>
      </c>
      <c r="AG3" t="n">
        <v>24</v>
      </c>
      <c r="AH3" t="n">
        <v>550336.5214311946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2.5725</v>
      </c>
      <c r="E4" t="n">
        <v>38.87</v>
      </c>
      <c r="F4" t="n">
        <v>36.08</v>
      </c>
      <c r="G4" t="n">
        <v>35.49</v>
      </c>
      <c r="H4" t="n">
        <v>0.71</v>
      </c>
      <c r="I4" t="n">
        <v>61</v>
      </c>
      <c r="J4" t="n">
        <v>73.88</v>
      </c>
      <c r="K4" t="n">
        <v>32.27</v>
      </c>
      <c r="L4" t="n">
        <v>3</v>
      </c>
      <c r="M4" t="n">
        <v>59</v>
      </c>
      <c r="N4" t="n">
        <v>8.609999999999999</v>
      </c>
      <c r="O4" t="n">
        <v>9346.23</v>
      </c>
      <c r="P4" t="n">
        <v>247.67</v>
      </c>
      <c r="Q4" t="n">
        <v>444.57</v>
      </c>
      <c r="R4" t="n">
        <v>115.78</v>
      </c>
      <c r="S4" t="n">
        <v>48.21</v>
      </c>
      <c r="T4" t="n">
        <v>27588.66</v>
      </c>
      <c r="U4" t="n">
        <v>0.42</v>
      </c>
      <c r="V4" t="n">
        <v>0.76</v>
      </c>
      <c r="W4" t="n">
        <v>0.26</v>
      </c>
      <c r="X4" t="n">
        <v>1.69</v>
      </c>
      <c r="Y4" t="n">
        <v>0.5</v>
      </c>
      <c r="Z4" t="n">
        <v>10</v>
      </c>
      <c r="AA4" t="n">
        <v>415.9390930950273</v>
      </c>
      <c r="AB4" t="n">
        <v>569.106217110331</v>
      </c>
      <c r="AC4" t="n">
        <v>514.7915184949126</v>
      </c>
      <c r="AD4" t="n">
        <v>415939.0930950273</v>
      </c>
      <c r="AE4" t="n">
        <v>569106.2171103311</v>
      </c>
      <c r="AF4" t="n">
        <v>2.003625548267575e-06</v>
      </c>
      <c r="AG4" t="n">
        <v>23</v>
      </c>
      <c r="AH4" t="n">
        <v>514791.5184949126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2.6165</v>
      </c>
      <c r="E5" t="n">
        <v>38.22</v>
      </c>
      <c r="F5" t="n">
        <v>35.68</v>
      </c>
      <c r="G5" t="n">
        <v>47.57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43</v>
      </c>
      <c r="N5" t="n">
        <v>8.800000000000001</v>
      </c>
      <c r="O5" t="n">
        <v>9492.549999999999</v>
      </c>
      <c r="P5" t="n">
        <v>241.28</v>
      </c>
      <c r="Q5" t="n">
        <v>444.55</v>
      </c>
      <c r="R5" t="n">
        <v>102.6</v>
      </c>
      <c r="S5" t="n">
        <v>48.21</v>
      </c>
      <c r="T5" t="n">
        <v>21080.89</v>
      </c>
      <c r="U5" t="n">
        <v>0.47</v>
      </c>
      <c r="V5" t="n">
        <v>0.76</v>
      </c>
      <c r="W5" t="n">
        <v>0.24</v>
      </c>
      <c r="X5" t="n">
        <v>1.29</v>
      </c>
      <c r="Y5" t="n">
        <v>0.5</v>
      </c>
      <c r="Z5" t="n">
        <v>10</v>
      </c>
      <c r="AA5" t="n">
        <v>405.2955347045108</v>
      </c>
      <c r="AB5" t="n">
        <v>554.5432309597702</v>
      </c>
      <c r="AC5" t="n">
        <v>501.6184033032818</v>
      </c>
      <c r="AD5" t="n">
        <v>405295.5347045108</v>
      </c>
      <c r="AE5" t="n">
        <v>554543.2309597702</v>
      </c>
      <c r="AF5" t="n">
        <v>2.037895528490616e-06</v>
      </c>
      <c r="AG5" t="n">
        <v>23</v>
      </c>
      <c r="AH5" t="n">
        <v>501618.4033032818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2.6484</v>
      </c>
      <c r="E6" t="n">
        <v>37.76</v>
      </c>
      <c r="F6" t="n">
        <v>35.37</v>
      </c>
      <c r="G6" t="n">
        <v>60.64</v>
      </c>
      <c r="H6" t="n">
        <v>1.15</v>
      </c>
      <c r="I6" t="n">
        <v>35</v>
      </c>
      <c r="J6" t="n">
        <v>76.26000000000001</v>
      </c>
      <c r="K6" t="n">
        <v>32.27</v>
      </c>
      <c r="L6" t="n">
        <v>5</v>
      </c>
      <c r="M6" t="n">
        <v>33</v>
      </c>
      <c r="N6" t="n">
        <v>8.99</v>
      </c>
      <c r="O6" t="n">
        <v>9639.200000000001</v>
      </c>
      <c r="P6" t="n">
        <v>234.82</v>
      </c>
      <c r="Q6" t="n">
        <v>444.55</v>
      </c>
      <c r="R6" t="n">
        <v>92.73</v>
      </c>
      <c r="S6" t="n">
        <v>48.21</v>
      </c>
      <c r="T6" t="n">
        <v>16195.44</v>
      </c>
      <c r="U6" t="n">
        <v>0.52</v>
      </c>
      <c r="V6" t="n">
        <v>0.77</v>
      </c>
      <c r="W6" t="n">
        <v>0.22</v>
      </c>
      <c r="X6" t="n">
        <v>0.98</v>
      </c>
      <c r="Y6" t="n">
        <v>0.5</v>
      </c>
      <c r="Z6" t="n">
        <v>10</v>
      </c>
      <c r="AA6" t="n">
        <v>389.5067194298273</v>
      </c>
      <c r="AB6" t="n">
        <v>532.9402773475787</v>
      </c>
      <c r="AC6" t="n">
        <v>482.0772052639021</v>
      </c>
      <c r="AD6" t="n">
        <v>389506.7194298274</v>
      </c>
      <c r="AE6" t="n">
        <v>532940.2773475787</v>
      </c>
      <c r="AF6" t="n">
        <v>2.062741264152321e-06</v>
      </c>
      <c r="AG6" t="n">
        <v>22</v>
      </c>
      <c r="AH6" t="n">
        <v>482077.2052639021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2.6685</v>
      </c>
      <c r="E7" t="n">
        <v>37.47</v>
      </c>
      <c r="F7" t="n">
        <v>35.18</v>
      </c>
      <c r="G7" t="n">
        <v>72.79000000000001</v>
      </c>
      <c r="H7" t="n">
        <v>1.36</v>
      </c>
      <c r="I7" t="n">
        <v>29</v>
      </c>
      <c r="J7" t="n">
        <v>77.45</v>
      </c>
      <c r="K7" t="n">
        <v>32.27</v>
      </c>
      <c r="L7" t="n">
        <v>6</v>
      </c>
      <c r="M7" t="n">
        <v>27</v>
      </c>
      <c r="N7" t="n">
        <v>9.18</v>
      </c>
      <c r="O7" t="n">
        <v>9786.190000000001</v>
      </c>
      <c r="P7" t="n">
        <v>228.27</v>
      </c>
      <c r="Q7" t="n">
        <v>444.57</v>
      </c>
      <c r="R7" t="n">
        <v>86.37</v>
      </c>
      <c r="S7" t="n">
        <v>48.21</v>
      </c>
      <c r="T7" t="n">
        <v>13044.44</v>
      </c>
      <c r="U7" t="n">
        <v>0.5600000000000001</v>
      </c>
      <c r="V7" t="n">
        <v>0.77</v>
      </c>
      <c r="W7" t="n">
        <v>0.21</v>
      </c>
      <c r="X7" t="n">
        <v>0.79</v>
      </c>
      <c r="Y7" t="n">
        <v>0.5</v>
      </c>
      <c r="Z7" t="n">
        <v>10</v>
      </c>
      <c r="AA7" t="n">
        <v>381.5918907830467</v>
      </c>
      <c r="AB7" t="n">
        <v>522.1108596154572</v>
      </c>
      <c r="AC7" t="n">
        <v>472.281331960951</v>
      </c>
      <c r="AD7" t="n">
        <v>381591.8907830467</v>
      </c>
      <c r="AE7" t="n">
        <v>522110.8596154572</v>
      </c>
      <c r="AF7" t="n">
        <v>2.078396414208756e-06</v>
      </c>
      <c r="AG7" t="n">
        <v>22</v>
      </c>
      <c r="AH7" t="n">
        <v>472281.331960951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2.683</v>
      </c>
      <c r="E8" t="n">
        <v>37.27</v>
      </c>
      <c r="F8" t="n">
        <v>35.05</v>
      </c>
      <c r="G8" t="n">
        <v>87.64</v>
      </c>
      <c r="H8" t="n">
        <v>1.56</v>
      </c>
      <c r="I8" t="n">
        <v>24</v>
      </c>
      <c r="J8" t="n">
        <v>78.65000000000001</v>
      </c>
      <c r="K8" t="n">
        <v>32.27</v>
      </c>
      <c r="L8" t="n">
        <v>7</v>
      </c>
      <c r="M8" t="n">
        <v>22</v>
      </c>
      <c r="N8" t="n">
        <v>9.380000000000001</v>
      </c>
      <c r="O8" t="n">
        <v>9933.52</v>
      </c>
      <c r="P8" t="n">
        <v>222.82</v>
      </c>
      <c r="Q8" t="n">
        <v>444.55</v>
      </c>
      <c r="R8" t="n">
        <v>82.48</v>
      </c>
      <c r="S8" t="n">
        <v>48.21</v>
      </c>
      <c r="T8" t="n">
        <v>11127.34</v>
      </c>
      <c r="U8" t="n">
        <v>0.58</v>
      </c>
      <c r="V8" t="n">
        <v>0.78</v>
      </c>
      <c r="W8" t="n">
        <v>0.2</v>
      </c>
      <c r="X8" t="n">
        <v>0.67</v>
      </c>
      <c r="Y8" t="n">
        <v>0.5</v>
      </c>
      <c r="Z8" t="n">
        <v>10</v>
      </c>
      <c r="AA8" t="n">
        <v>375.3079268529725</v>
      </c>
      <c r="AB8" t="n">
        <v>513.5128629374069</v>
      </c>
      <c r="AC8" t="n">
        <v>464.5039160184896</v>
      </c>
      <c r="AD8" t="n">
        <v>375307.9268529725</v>
      </c>
      <c r="AE8" t="n">
        <v>513512.8629374069</v>
      </c>
      <c r="AF8" t="n">
        <v>2.089689930418622e-06</v>
      </c>
      <c r="AG8" t="n">
        <v>22</v>
      </c>
      <c r="AH8" t="n">
        <v>464503.9160184896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2.6932</v>
      </c>
      <c r="E9" t="n">
        <v>37.13</v>
      </c>
      <c r="F9" t="n">
        <v>34.96</v>
      </c>
      <c r="G9" t="n">
        <v>99.88</v>
      </c>
      <c r="H9" t="n">
        <v>1.75</v>
      </c>
      <c r="I9" t="n">
        <v>21</v>
      </c>
      <c r="J9" t="n">
        <v>79.84</v>
      </c>
      <c r="K9" t="n">
        <v>32.27</v>
      </c>
      <c r="L9" t="n">
        <v>8</v>
      </c>
      <c r="M9" t="n">
        <v>19</v>
      </c>
      <c r="N9" t="n">
        <v>9.57</v>
      </c>
      <c r="O9" t="n">
        <v>10081.19</v>
      </c>
      <c r="P9" t="n">
        <v>217.38</v>
      </c>
      <c r="Q9" t="n">
        <v>444.55</v>
      </c>
      <c r="R9" t="n">
        <v>79.20999999999999</v>
      </c>
      <c r="S9" t="n">
        <v>48.21</v>
      </c>
      <c r="T9" t="n">
        <v>9504.860000000001</v>
      </c>
      <c r="U9" t="n">
        <v>0.61</v>
      </c>
      <c r="V9" t="n">
        <v>0.78</v>
      </c>
      <c r="W9" t="n">
        <v>0.2</v>
      </c>
      <c r="X9" t="n">
        <v>0.57</v>
      </c>
      <c r="Y9" t="n">
        <v>0.5</v>
      </c>
      <c r="Z9" t="n">
        <v>10</v>
      </c>
      <c r="AA9" t="n">
        <v>369.4866938523998</v>
      </c>
      <c r="AB9" t="n">
        <v>505.5479951313484</v>
      </c>
      <c r="AC9" t="n">
        <v>457.2992040170792</v>
      </c>
      <c r="AD9" t="n">
        <v>369486.6938523998</v>
      </c>
      <c r="AE9" t="n">
        <v>505547.9951313484</v>
      </c>
      <c r="AF9" t="n">
        <v>2.097634334924872e-06</v>
      </c>
      <c r="AG9" t="n">
        <v>22</v>
      </c>
      <c r="AH9" t="n">
        <v>457299.2040170792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2.71</v>
      </c>
      <c r="E10" t="n">
        <v>36.9</v>
      </c>
      <c r="F10" t="n">
        <v>34.78</v>
      </c>
      <c r="G10" t="n">
        <v>115.92</v>
      </c>
      <c r="H10" t="n">
        <v>1.94</v>
      </c>
      <c r="I10" t="n">
        <v>18</v>
      </c>
      <c r="J10" t="n">
        <v>81.04000000000001</v>
      </c>
      <c r="K10" t="n">
        <v>32.27</v>
      </c>
      <c r="L10" t="n">
        <v>9</v>
      </c>
      <c r="M10" t="n">
        <v>14</v>
      </c>
      <c r="N10" t="n">
        <v>9.77</v>
      </c>
      <c r="O10" t="n">
        <v>10229.34</v>
      </c>
      <c r="P10" t="n">
        <v>210.33</v>
      </c>
      <c r="Q10" t="n">
        <v>444.57</v>
      </c>
      <c r="R10" t="n">
        <v>73.2</v>
      </c>
      <c r="S10" t="n">
        <v>48.21</v>
      </c>
      <c r="T10" t="n">
        <v>6515.81</v>
      </c>
      <c r="U10" t="n">
        <v>0.66</v>
      </c>
      <c r="V10" t="n">
        <v>0.78</v>
      </c>
      <c r="W10" t="n">
        <v>0.19</v>
      </c>
      <c r="X10" t="n">
        <v>0.39</v>
      </c>
      <c r="Y10" t="n">
        <v>0.5</v>
      </c>
      <c r="Z10" t="n">
        <v>10</v>
      </c>
      <c r="AA10" t="n">
        <v>361.6742087868167</v>
      </c>
      <c r="AB10" t="n">
        <v>494.8586084021016</v>
      </c>
      <c r="AC10" t="n">
        <v>447.6299973546233</v>
      </c>
      <c r="AD10" t="n">
        <v>361674.2087868167</v>
      </c>
      <c r="AE10" t="n">
        <v>494858.6084021016</v>
      </c>
      <c r="AF10" t="n">
        <v>2.110719236464579e-06</v>
      </c>
      <c r="AG10" t="n">
        <v>22</v>
      </c>
      <c r="AH10" t="n">
        <v>447629.9973546233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2.7068</v>
      </c>
      <c r="E11" t="n">
        <v>36.94</v>
      </c>
      <c r="F11" t="n">
        <v>34.84</v>
      </c>
      <c r="G11" t="n">
        <v>122.95</v>
      </c>
      <c r="H11" t="n">
        <v>2.13</v>
      </c>
      <c r="I11" t="n">
        <v>17</v>
      </c>
      <c r="J11" t="n">
        <v>82.25</v>
      </c>
      <c r="K11" t="n">
        <v>32.27</v>
      </c>
      <c r="L11" t="n">
        <v>10</v>
      </c>
      <c r="M11" t="n">
        <v>6</v>
      </c>
      <c r="N11" t="n">
        <v>9.98</v>
      </c>
      <c r="O11" t="n">
        <v>10377.72</v>
      </c>
      <c r="P11" t="n">
        <v>209.35</v>
      </c>
      <c r="Q11" t="n">
        <v>444.55</v>
      </c>
      <c r="R11" t="n">
        <v>74.90000000000001</v>
      </c>
      <c r="S11" t="n">
        <v>48.21</v>
      </c>
      <c r="T11" t="n">
        <v>7370.62</v>
      </c>
      <c r="U11" t="n">
        <v>0.64</v>
      </c>
      <c r="V11" t="n">
        <v>0.78</v>
      </c>
      <c r="W11" t="n">
        <v>0.2</v>
      </c>
      <c r="X11" t="n">
        <v>0.45</v>
      </c>
      <c r="Y11" t="n">
        <v>0.5</v>
      </c>
      <c r="Z11" t="n">
        <v>10</v>
      </c>
      <c r="AA11" t="n">
        <v>361.0993086263933</v>
      </c>
      <c r="AB11" t="n">
        <v>494.0720046398052</v>
      </c>
      <c r="AC11" t="n">
        <v>446.9184659513951</v>
      </c>
      <c r="AD11" t="n">
        <v>361099.3086263933</v>
      </c>
      <c r="AE11" t="n">
        <v>494072.0046398052</v>
      </c>
      <c r="AF11" t="n">
        <v>2.108226874266539e-06</v>
      </c>
      <c r="AG11" t="n">
        <v>22</v>
      </c>
      <c r="AH11" t="n">
        <v>446918.4659513951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2.7092</v>
      </c>
      <c r="E12" t="n">
        <v>36.91</v>
      </c>
      <c r="F12" t="n">
        <v>34.82</v>
      </c>
      <c r="G12" t="n">
        <v>130.57</v>
      </c>
      <c r="H12" t="n">
        <v>2.31</v>
      </c>
      <c r="I12" t="n">
        <v>16</v>
      </c>
      <c r="J12" t="n">
        <v>83.45</v>
      </c>
      <c r="K12" t="n">
        <v>32.27</v>
      </c>
      <c r="L12" t="n">
        <v>11</v>
      </c>
      <c r="M12" t="n">
        <v>2</v>
      </c>
      <c r="N12" t="n">
        <v>10.18</v>
      </c>
      <c r="O12" t="n">
        <v>10526.45</v>
      </c>
      <c r="P12" t="n">
        <v>208.8</v>
      </c>
      <c r="Q12" t="n">
        <v>444.55</v>
      </c>
      <c r="R12" t="n">
        <v>74.18000000000001</v>
      </c>
      <c r="S12" t="n">
        <v>48.21</v>
      </c>
      <c r="T12" t="n">
        <v>7013.17</v>
      </c>
      <c r="U12" t="n">
        <v>0.65</v>
      </c>
      <c r="V12" t="n">
        <v>0.78</v>
      </c>
      <c r="W12" t="n">
        <v>0.2</v>
      </c>
      <c r="X12" t="n">
        <v>0.43</v>
      </c>
      <c r="Y12" t="n">
        <v>0.5</v>
      </c>
      <c r="Z12" t="n">
        <v>10</v>
      </c>
      <c r="AA12" t="n">
        <v>360.4029101702948</v>
      </c>
      <c r="AB12" t="n">
        <v>493.1191615492397</v>
      </c>
      <c r="AC12" t="n">
        <v>446.0565608680695</v>
      </c>
      <c r="AD12" t="n">
        <v>360402.9101702948</v>
      </c>
      <c r="AE12" t="n">
        <v>493119.1615492397</v>
      </c>
      <c r="AF12" t="n">
        <v>2.110096145915069e-06</v>
      </c>
      <c r="AG12" t="n">
        <v>22</v>
      </c>
      <c r="AH12" t="n">
        <v>446056.5608680695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2.7076</v>
      </c>
      <c r="E13" t="n">
        <v>36.93</v>
      </c>
      <c r="F13" t="n">
        <v>34.84</v>
      </c>
      <c r="G13" t="n">
        <v>130.65</v>
      </c>
      <c r="H13" t="n">
        <v>2.48</v>
      </c>
      <c r="I13" t="n">
        <v>16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211.67</v>
      </c>
      <c r="Q13" t="n">
        <v>444.55</v>
      </c>
      <c r="R13" t="n">
        <v>74.79000000000001</v>
      </c>
      <c r="S13" t="n">
        <v>48.21</v>
      </c>
      <c r="T13" t="n">
        <v>7318.04</v>
      </c>
      <c r="U13" t="n">
        <v>0.64</v>
      </c>
      <c r="V13" t="n">
        <v>0.78</v>
      </c>
      <c r="W13" t="n">
        <v>0.21</v>
      </c>
      <c r="X13" t="n">
        <v>0.45</v>
      </c>
      <c r="Y13" t="n">
        <v>0.5</v>
      </c>
      <c r="Z13" t="n">
        <v>10</v>
      </c>
      <c r="AA13" t="n">
        <v>363.1084190636192</v>
      </c>
      <c r="AB13" t="n">
        <v>496.8209581757145</v>
      </c>
      <c r="AC13" t="n">
        <v>449.4050632200178</v>
      </c>
      <c r="AD13" t="n">
        <v>363108.4190636192</v>
      </c>
      <c r="AE13" t="n">
        <v>496820.9581757145</v>
      </c>
      <c r="AF13" t="n">
        <v>2.108849964816049e-06</v>
      </c>
      <c r="AG13" t="n">
        <v>22</v>
      </c>
      <c r="AH13" t="n">
        <v>449405.0632200178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2.4335</v>
      </c>
      <c r="E2" t="n">
        <v>41.09</v>
      </c>
      <c r="F2" t="n">
        <v>38</v>
      </c>
      <c r="G2" t="n">
        <v>18.09</v>
      </c>
      <c r="H2" t="n">
        <v>0.43</v>
      </c>
      <c r="I2" t="n">
        <v>126</v>
      </c>
      <c r="J2" t="n">
        <v>39.78</v>
      </c>
      <c r="K2" t="n">
        <v>19.54</v>
      </c>
      <c r="L2" t="n">
        <v>1</v>
      </c>
      <c r="M2" t="n">
        <v>124</v>
      </c>
      <c r="N2" t="n">
        <v>4.24</v>
      </c>
      <c r="O2" t="n">
        <v>5140</v>
      </c>
      <c r="P2" t="n">
        <v>173.27</v>
      </c>
      <c r="Q2" t="n">
        <v>444.57</v>
      </c>
      <c r="R2" t="n">
        <v>178.11</v>
      </c>
      <c r="S2" t="n">
        <v>48.21</v>
      </c>
      <c r="T2" t="n">
        <v>58431.84</v>
      </c>
      <c r="U2" t="n">
        <v>0.27</v>
      </c>
      <c r="V2" t="n">
        <v>0.72</v>
      </c>
      <c r="W2" t="n">
        <v>0.37</v>
      </c>
      <c r="X2" t="n">
        <v>3.61</v>
      </c>
      <c r="Y2" t="n">
        <v>0.5</v>
      </c>
      <c r="Z2" t="n">
        <v>10</v>
      </c>
      <c r="AA2" t="n">
        <v>354.8813643596723</v>
      </c>
      <c r="AB2" t="n">
        <v>485.5643389777368</v>
      </c>
      <c r="AC2" t="n">
        <v>439.2227599595307</v>
      </c>
      <c r="AD2" t="n">
        <v>354881.3643596722</v>
      </c>
      <c r="AE2" t="n">
        <v>485564.3389777368</v>
      </c>
      <c r="AF2" t="n">
        <v>1.938548262763951e-06</v>
      </c>
      <c r="AG2" t="n">
        <v>24</v>
      </c>
      <c r="AH2" t="n">
        <v>439222.7599595307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2.6125</v>
      </c>
      <c r="E3" t="n">
        <v>38.28</v>
      </c>
      <c r="F3" t="n">
        <v>35.95</v>
      </c>
      <c r="G3" t="n">
        <v>37.84</v>
      </c>
      <c r="H3" t="n">
        <v>0.84</v>
      </c>
      <c r="I3" t="n">
        <v>57</v>
      </c>
      <c r="J3" t="n">
        <v>40.89</v>
      </c>
      <c r="K3" t="n">
        <v>19.54</v>
      </c>
      <c r="L3" t="n">
        <v>2</v>
      </c>
      <c r="M3" t="n">
        <v>55</v>
      </c>
      <c r="N3" t="n">
        <v>4.35</v>
      </c>
      <c r="O3" t="n">
        <v>5277.26</v>
      </c>
      <c r="P3" t="n">
        <v>155.19</v>
      </c>
      <c r="Q3" t="n">
        <v>444.57</v>
      </c>
      <c r="R3" t="n">
        <v>111.2</v>
      </c>
      <c r="S3" t="n">
        <v>48.21</v>
      </c>
      <c r="T3" t="n">
        <v>25321.84</v>
      </c>
      <c r="U3" t="n">
        <v>0.43</v>
      </c>
      <c r="V3" t="n">
        <v>0.76</v>
      </c>
      <c r="W3" t="n">
        <v>0.26</v>
      </c>
      <c r="X3" t="n">
        <v>1.56</v>
      </c>
      <c r="Y3" t="n">
        <v>0.5</v>
      </c>
      <c r="Z3" t="n">
        <v>10</v>
      </c>
      <c r="AA3" t="n">
        <v>316.8708445530546</v>
      </c>
      <c r="AB3" t="n">
        <v>433.5566688725386</v>
      </c>
      <c r="AC3" t="n">
        <v>392.1786288959493</v>
      </c>
      <c r="AD3" t="n">
        <v>316870.8445530546</v>
      </c>
      <c r="AE3" t="n">
        <v>433556.6688725386</v>
      </c>
      <c r="AF3" t="n">
        <v>2.08114129298164e-06</v>
      </c>
      <c r="AG3" t="n">
        <v>23</v>
      </c>
      <c r="AH3" t="n">
        <v>392178.6288959493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2.6672</v>
      </c>
      <c r="E4" t="n">
        <v>37.49</v>
      </c>
      <c r="F4" t="n">
        <v>35.39</v>
      </c>
      <c r="G4" t="n">
        <v>58.99</v>
      </c>
      <c r="H4" t="n">
        <v>1.22</v>
      </c>
      <c r="I4" t="n">
        <v>36</v>
      </c>
      <c r="J4" t="n">
        <v>42.01</v>
      </c>
      <c r="K4" t="n">
        <v>19.54</v>
      </c>
      <c r="L4" t="n">
        <v>3</v>
      </c>
      <c r="M4" t="n">
        <v>28</v>
      </c>
      <c r="N4" t="n">
        <v>4.46</v>
      </c>
      <c r="O4" t="n">
        <v>5414.79</v>
      </c>
      <c r="P4" t="n">
        <v>142.97</v>
      </c>
      <c r="Q4" t="n">
        <v>444.55</v>
      </c>
      <c r="R4" t="n">
        <v>93.08</v>
      </c>
      <c r="S4" t="n">
        <v>48.21</v>
      </c>
      <c r="T4" t="n">
        <v>16364.02</v>
      </c>
      <c r="U4" t="n">
        <v>0.52</v>
      </c>
      <c r="V4" t="n">
        <v>0.77</v>
      </c>
      <c r="W4" t="n">
        <v>0.23</v>
      </c>
      <c r="X4" t="n">
        <v>1.01</v>
      </c>
      <c r="Y4" t="n">
        <v>0.5</v>
      </c>
      <c r="Z4" t="n">
        <v>10</v>
      </c>
      <c r="AA4" t="n">
        <v>295.5458232238372</v>
      </c>
      <c r="AB4" t="n">
        <v>404.3788338963602</v>
      </c>
      <c r="AC4" t="n">
        <v>365.7854855385488</v>
      </c>
      <c r="AD4" t="n">
        <v>295545.8232238372</v>
      </c>
      <c r="AE4" t="n">
        <v>404378.8338963602</v>
      </c>
      <c r="AF4" t="n">
        <v>2.124715811154308e-06</v>
      </c>
      <c r="AG4" t="n">
        <v>22</v>
      </c>
      <c r="AH4" t="n">
        <v>365785.4855385488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2.6792</v>
      </c>
      <c r="E5" t="n">
        <v>37.32</v>
      </c>
      <c r="F5" t="n">
        <v>35.28</v>
      </c>
      <c r="G5" t="n">
        <v>68.29000000000001</v>
      </c>
      <c r="H5" t="n">
        <v>1.59</v>
      </c>
      <c r="I5" t="n">
        <v>31</v>
      </c>
      <c r="J5" t="n">
        <v>43.13</v>
      </c>
      <c r="K5" t="n">
        <v>19.54</v>
      </c>
      <c r="L5" t="n">
        <v>4</v>
      </c>
      <c r="M5" t="n">
        <v>2</v>
      </c>
      <c r="N5" t="n">
        <v>4.58</v>
      </c>
      <c r="O5" t="n">
        <v>5552.61</v>
      </c>
      <c r="P5" t="n">
        <v>141.83</v>
      </c>
      <c r="Q5" t="n">
        <v>444.55</v>
      </c>
      <c r="R5" t="n">
        <v>88.7</v>
      </c>
      <c r="S5" t="n">
        <v>48.21</v>
      </c>
      <c r="T5" t="n">
        <v>14200.02</v>
      </c>
      <c r="U5" t="n">
        <v>0.54</v>
      </c>
      <c r="V5" t="n">
        <v>0.77</v>
      </c>
      <c r="W5" t="n">
        <v>0.25</v>
      </c>
      <c r="X5" t="n">
        <v>0.89</v>
      </c>
      <c r="Y5" t="n">
        <v>0.5</v>
      </c>
      <c r="Z5" t="n">
        <v>10</v>
      </c>
      <c r="AA5" t="n">
        <v>293.7755596866736</v>
      </c>
      <c r="AB5" t="n">
        <v>401.9566812262977</v>
      </c>
      <c r="AC5" t="n">
        <v>363.5944997198044</v>
      </c>
      <c r="AD5" t="n">
        <v>293775.5596866736</v>
      </c>
      <c r="AE5" t="n">
        <v>401956.6812262977</v>
      </c>
      <c r="AF5" t="n">
        <v>2.134275120442645e-06</v>
      </c>
      <c r="AG5" t="n">
        <v>22</v>
      </c>
      <c r="AH5" t="n">
        <v>363594.4997198044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2.677</v>
      </c>
      <c r="E6" t="n">
        <v>37.35</v>
      </c>
      <c r="F6" t="n">
        <v>35.31</v>
      </c>
      <c r="G6" t="n">
        <v>68.34999999999999</v>
      </c>
      <c r="H6" t="n">
        <v>1.94</v>
      </c>
      <c r="I6" t="n">
        <v>31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145.22</v>
      </c>
      <c r="Q6" t="n">
        <v>444.57</v>
      </c>
      <c r="R6" t="n">
        <v>89.69</v>
      </c>
      <c r="S6" t="n">
        <v>48.21</v>
      </c>
      <c r="T6" t="n">
        <v>14693.64</v>
      </c>
      <c r="U6" t="n">
        <v>0.54</v>
      </c>
      <c r="V6" t="n">
        <v>0.77</v>
      </c>
      <c r="W6" t="n">
        <v>0.25</v>
      </c>
      <c r="X6" t="n">
        <v>0.92</v>
      </c>
      <c r="Y6" t="n">
        <v>0.5</v>
      </c>
      <c r="Z6" t="n">
        <v>10</v>
      </c>
      <c r="AA6" t="n">
        <v>296.978793245852</v>
      </c>
      <c r="AB6" t="n">
        <v>406.3394866986566</v>
      </c>
      <c r="AC6" t="n">
        <v>367.5590163891874</v>
      </c>
      <c r="AD6" t="n">
        <v>296978.793245852</v>
      </c>
      <c r="AE6" t="n">
        <v>406339.4866986566</v>
      </c>
      <c r="AF6" t="n">
        <v>2.13252258040645e-06</v>
      </c>
      <c r="AG6" t="n">
        <v>22</v>
      </c>
      <c r="AH6" t="n">
        <v>367559.0163891874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1.7146</v>
      </c>
      <c r="E2" t="n">
        <v>58.32</v>
      </c>
      <c r="F2" t="n">
        <v>45.35</v>
      </c>
      <c r="G2" t="n">
        <v>7.31</v>
      </c>
      <c r="H2" t="n">
        <v>0.12</v>
      </c>
      <c r="I2" t="n">
        <v>372</v>
      </c>
      <c r="J2" t="n">
        <v>141.81</v>
      </c>
      <c r="K2" t="n">
        <v>47.83</v>
      </c>
      <c r="L2" t="n">
        <v>1</v>
      </c>
      <c r="M2" t="n">
        <v>370</v>
      </c>
      <c r="N2" t="n">
        <v>22.98</v>
      </c>
      <c r="O2" t="n">
        <v>17723.39</v>
      </c>
      <c r="P2" t="n">
        <v>514.02</v>
      </c>
      <c r="Q2" t="n">
        <v>444.62</v>
      </c>
      <c r="R2" t="n">
        <v>418.66</v>
      </c>
      <c r="S2" t="n">
        <v>48.21</v>
      </c>
      <c r="T2" t="n">
        <v>177476.28</v>
      </c>
      <c r="U2" t="n">
        <v>0.12</v>
      </c>
      <c r="V2" t="n">
        <v>0.6</v>
      </c>
      <c r="W2" t="n">
        <v>0.76</v>
      </c>
      <c r="X2" t="n">
        <v>10.95</v>
      </c>
      <c r="Y2" t="n">
        <v>0.5</v>
      </c>
      <c r="Z2" t="n">
        <v>10</v>
      </c>
      <c r="AA2" t="n">
        <v>1035.388014788305</v>
      </c>
      <c r="AB2" t="n">
        <v>1416.663559928774</v>
      </c>
      <c r="AC2" t="n">
        <v>1281.459178068965</v>
      </c>
      <c r="AD2" t="n">
        <v>1035388.014788305</v>
      </c>
      <c r="AE2" t="n">
        <v>1416663.559928774</v>
      </c>
      <c r="AF2" t="n">
        <v>1.287525470748963e-06</v>
      </c>
      <c r="AG2" t="n">
        <v>34</v>
      </c>
      <c r="AH2" t="n">
        <v>1281459.178068965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2.1861</v>
      </c>
      <c r="E3" t="n">
        <v>45.74</v>
      </c>
      <c r="F3" t="n">
        <v>38.92</v>
      </c>
      <c r="G3" t="n">
        <v>14.69</v>
      </c>
      <c r="H3" t="n">
        <v>0.25</v>
      </c>
      <c r="I3" t="n">
        <v>159</v>
      </c>
      <c r="J3" t="n">
        <v>143.17</v>
      </c>
      <c r="K3" t="n">
        <v>47.83</v>
      </c>
      <c r="L3" t="n">
        <v>2</v>
      </c>
      <c r="M3" t="n">
        <v>157</v>
      </c>
      <c r="N3" t="n">
        <v>23.34</v>
      </c>
      <c r="O3" t="n">
        <v>17891.86</v>
      </c>
      <c r="P3" t="n">
        <v>439.05</v>
      </c>
      <c r="Q3" t="n">
        <v>444.58</v>
      </c>
      <c r="R3" t="n">
        <v>208.22</v>
      </c>
      <c r="S3" t="n">
        <v>48.21</v>
      </c>
      <c r="T3" t="n">
        <v>73318.19</v>
      </c>
      <c r="U3" t="n">
        <v>0.23</v>
      </c>
      <c r="V3" t="n">
        <v>0.7</v>
      </c>
      <c r="W3" t="n">
        <v>0.42</v>
      </c>
      <c r="X3" t="n">
        <v>4.53</v>
      </c>
      <c r="Y3" t="n">
        <v>0.5</v>
      </c>
      <c r="Z3" t="n">
        <v>10</v>
      </c>
      <c r="AA3" t="n">
        <v>722.9582020013535</v>
      </c>
      <c r="AB3" t="n">
        <v>989.1833066431126</v>
      </c>
      <c r="AC3" t="n">
        <v>894.7770401845835</v>
      </c>
      <c r="AD3" t="n">
        <v>722958.2020013535</v>
      </c>
      <c r="AE3" t="n">
        <v>989183.3066431126</v>
      </c>
      <c r="AF3" t="n">
        <v>1.641583711422087e-06</v>
      </c>
      <c r="AG3" t="n">
        <v>27</v>
      </c>
      <c r="AH3" t="n">
        <v>894777.0401845835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2.3582</v>
      </c>
      <c r="E4" t="n">
        <v>42.41</v>
      </c>
      <c r="F4" t="n">
        <v>37.26</v>
      </c>
      <c r="G4" t="n">
        <v>22.13</v>
      </c>
      <c r="H4" t="n">
        <v>0.37</v>
      </c>
      <c r="I4" t="n">
        <v>101</v>
      </c>
      <c r="J4" t="n">
        <v>144.54</v>
      </c>
      <c r="K4" t="n">
        <v>47.83</v>
      </c>
      <c r="L4" t="n">
        <v>3</v>
      </c>
      <c r="M4" t="n">
        <v>99</v>
      </c>
      <c r="N4" t="n">
        <v>23.71</v>
      </c>
      <c r="O4" t="n">
        <v>18060.85</v>
      </c>
      <c r="P4" t="n">
        <v>418.51</v>
      </c>
      <c r="Q4" t="n">
        <v>444.57</v>
      </c>
      <c r="R4" t="n">
        <v>154.32</v>
      </c>
      <c r="S4" t="n">
        <v>48.21</v>
      </c>
      <c r="T4" t="n">
        <v>46660.56</v>
      </c>
      <c r="U4" t="n">
        <v>0.31</v>
      </c>
      <c r="V4" t="n">
        <v>0.73</v>
      </c>
      <c r="W4" t="n">
        <v>0.32</v>
      </c>
      <c r="X4" t="n">
        <v>2.87</v>
      </c>
      <c r="Y4" t="n">
        <v>0.5</v>
      </c>
      <c r="Z4" t="n">
        <v>10</v>
      </c>
      <c r="AA4" t="n">
        <v>646.9449043809387</v>
      </c>
      <c r="AB4" t="n">
        <v>885.178559368846</v>
      </c>
      <c r="AC4" t="n">
        <v>800.6983600185935</v>
      </c>
      <c r="AD4" t="n">
        <v>646944.9043809387</v>
      </c>
      <c r="AE4" t="n">
        <v>885178.559368846</v>
      </c>
      <c r="AF4" t="n">
        <v>1.770816846564917e-06</v>
      </c>
      <c r="AG4" t="n">
        <v>25</v>
      </c>
      <c r="AH4" t="n">
        <v>800698.3600185935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2.4453</v>
      </c>
      <c r="E5" t="n">
        <v>40.89</v>
      </c>
      <c r="F5" t="n">
        <v>36.5</v>
      </c>
      <c r="G5" t="n">
        <v>29.2</v>
      </c>
      <c r="H5" t="n">
        <v>0.49</v>
      </c>
      <c r="I5" t="n">
        <v>75</v>
      </c>
      <c r="J5" t="n">
        <v>145.92</v>
      </c>
      <c r="K5" t="n">
        <v>47.83</v>
      </c>
      <c r="L5" t="n">
        <v>4</v>
      </c>
      <c r="M5" t="n">
        <v>73</v>
      </c>
      <c r="N5" t="n">
        <v>24.09</v>
      </c>
      <c r="O5" t="n">
        <v>18230.35</v>
      </c>
      <c r="P5" t="n">
        <v>408.34</v>
      </c>
      <c r="Q5" t="n">
        <v>444.57</v>
      </c>
      <c r="R5" t="n">
        <v>129.35</v>
      </c>
      <c r="S5" t="n">
        <v>48.21</v>
      </c>
      <c r="T5" t="n">
        <v>34303.68</v>
      </c>
      <c r="U5" t="n">
        <v>0.37</v>
      </c>
      <c r="V5" t="n">
        <v>0.75</v>
      </c>
      <c r="W5" t="n">
        <v>0.29</v>
      </c>
      <c r="X5" t="n">
        <v>2.11</v>
      </c>
      <c r="Y5" t="n">
        <v>0.5</v>
      </c>
      <c r="Z5" t="n">
        <v>10</v>
      </c>
      <c r="AA5" t="n">
        <v>612.2287042953017</v>
      </c>
      <c r="AB5" t="n">
        <v>837.6783228410224</v>
      </c>
      <c r="AC5" t="n">
        <v>757.7314793979847</v>
      </c>
      <c r="AD5" t="n">
        <v>612228.7042953017</v>
      </c>
      <c r="AE5" t="n">
        <v>837678.3228410224</v>
      </c>
      <c r="AF5" t="n">
        <v>1.836221878935286e-06</v>
      </c>
      <c r="AG5" t="n">
        <v>24</v>
      </c>
      <c r="AH5" t="n">
        <v>757731.4793979847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2.5031</v>
      </c>
      <c r="E6" t="n">
        <v>39.95</v>
      </c>
      <c r="F6" t="n">
        <v>36.02</v>
      </c>
      <c r="G6" t="n">
        <v>36.63</v>
      </c>
      <c r="H6" t="n">
        <v>0.6</v>
      </c>
      <c r="I6" t="n">
        <v>59</v>
      </c>
      <c r="J6" t="n">
        <v>147.3</v>
      </c>
      <c r="K6" t="n">
        <v>47.83</v>
      </c>
      <c r="L6" t="n">
        <v>5</v>
      </c>
      <c r="M6" t="n">
        <v>57</v>
      </c>
      <c r="N6" t="n">
        <v>24.47</v>
      </c>
      <c r="O6" t="n">
        <v>18400.38</v>
      </c>
      <c r="P6" t="n">
        <v>401.45</v>
      </c>
      <c r="Q6" t="n">
        <v>444.56</v>
      </c>
      <c r="R6" t="n">
        <v>113.65</v>
      </c>
      <c r="S6" t="n">
        <v>48.21</v>
      </c>
      <c r="T6" t="n">
        <v>26534.74</v>
      </c>
      <c r="U6" t="n">
        <v>0.42</v>
      </c>
      <c r="V6" t="n">
        <v>0.76</v>
      </c>
      <c r="W6" t="n">
        <v>0.26</v>
      </c>
      <c r="X6" t="n">
        <v>1.63</v>
      </c>
      <c r="Y6" t="n">
        <v>0.5</v>
      </c>
      <c r="Z6" t="n">
        <v>10</v>
      </c>
      <c r="AA6" t="n">
        <v>594.6503230797116</v>
      </c>
      <c r="AB6" t="n">
        <v>813.6268061584053</v>
      </c>
      <c r="AC6" t="n">
        <v>735.9754057110408</v>
      </c>
      <c r="AD6" t="n">
        <v>594650.3230797116</v>
      </c>
      <c r="AE6" t="n">
        <v>813626.8061584053</v>
      </c>
      <c r="AF6" t="n">
        <v>1.879624988820559e-06</v>
      </c>
      <c r="AG6" t="n">
        <v>24</v>
      </c>
      <c r="AH6" t="n">
        <v>735975.4057110408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2.5333</v>
      </c>
      <c r="E7" t="n">
        <v>39.47</v>
      </c>
      <c r="F7" t="n">
        <v>35.83</v>
      </c>
      <c r="G7" t="n">
        <v>43.87</v>
      </c>
      <c r="H7" t="n">
        <v>0.71</v>
      </c>
      <c r="I7" t="n">
        <v>49</v>
      </c>
      <c r="J7" t="n">
        <v>148.68</v>
      </c>
      <c r="K7" t="n">
        <v>47.83</v>
      </c>
      <c r="L7" t="n">
        <v>6</v>
      </c>
      <c r="M7" t="n">
        <v>47</v>
      </c>
      <c r="N7" t="n">
        <v>24.85</v>
      </c>
      <c r="O7" t="n">
        <v>18570.94</v>
      </c>
      <c r="P7" t="n">
        <v>398.12</v>
      </c>
      <c r="Q7" t="n">
        <v>444.55</v>
      </c>
      <c r="R7" t="n">
        <v>108.16</v>
      </c>
      <c r="S7" t="n">
        <v>48.21</v>
      </c>
      <c r="T7" t="n">
        <v>23842.35</v>
      </c>
      <c r="U7" t="n">
        <v>0.45</v>
      </c>
      <c r="V7" t="n">
        <v>0.76</v>
      </c>
      <c r="W7" t="n">
        <v>0.23</v>
      </c>
      <c r="X7" t="n">
        <v>1.44</v>
      </c>
      <c r="Y7" t="n">
        <v>0.5</v>
      </c>
      <c r="Z7" t="n">
        <v>10</v>
      </c>
      <c r="AA7" t="n">
        <v>579.3426506293189</v>
      </c>
      <c r="AB7" t="n">
        <v>792.6821733849316</v>
      </c>
      <c r="AC7" t="n">
        <v>717.0296992934907</v>
      </c>
      <c r="AD7" t="n">
        <v>579342.6506293189</v>
      </c>
      <c r="AE7" t="n">
        <v>792682.1733849316</v>
      </c>
      <c r="AF7" t="n">
        <v>1.902302738276187e-06</v>
      </c>
      <c r="AG7" t="n">
        <v>23</v>
      </c>
      <c r="AH7" t="n">
        <v>717029.6992934907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2.5626</v>
      </c>
      <c r="E8" t="n">
        <v>39.02</v>
      </c>
      <c r="F8" t="n">
        <v>35.58</v>
      </c>
      <c r="G8" t="n">
        <v>50.83</v>
      </c>
      <c r="H8" t="n">
        <v>0.83</v>
      </c>
      <c r="I8" t="n">
        <v>42</v>
      </c>
      <c r="J8" t="n">
        <v>150.07</v>
      </c>
      <c r="K8" t="n">
        <v>47.83</v>
      </c>
      <c r="L8" t="n">
        <v>7</v>
      </c>
      <c r="M8" t="n">
        <v>40</v>
      </c>
      <c r="N8" t="n">
        <v>25.24</v>
      </c>
      <c r="O8" t="n">
        <v>18742.03</v>
      </c>
      <c r="P8" t="n">
        <v>393.77</v>
      </c>
      <c r="Q8" t="n">
        <v>444.55</v>
      </c>
      <c r="R8" t="n">
        <v>99.52</v>
      </c>
      <c r="S8" t="n">
        <v>48.21</v>
      </c>
      <c r="T8" t="n">
        <v>19552.65</v>
      </c>
      <c r="U8" t="n">
        <v>0.48</v>
      </c>
      <c r="V8" t="n">
        <v>0.77</v>
      </c>
      <c r="W8" t="n">
        <v>0.23</v>
      </c>
      <c r="X8" t="n">
        <v>1.19</v>
      </c>
      <c r="Y8" t="n">
        <v>0.5</v>
      </c>
      <c r="Z8" t="n">
        <v>10</v>
      </c>
      <c r="AA8" t="n">
        <v>570.1203912019857</v>
      </c>
      <c r="AB8" t="n">
        <v>780.0638711790831</v>
      </c>
      <c r="AC8" t="n">
        <v>705.6156701402699</v>
      </c>
      <c r="AD8" t="n">
        <v>570120.3912019858</v>
      </c>
      <c r="AE8" t="n">
        <v>780063.8711790831</v>
      </c>
      <c r="AF8" t="n">
        <v>1.924304660761282e-06</v>
      </c>
      <c r="AG8" t="n">
        <v>23</v>
      </c>
      <c r="AH8" t="n">
        <v>705615.6701402699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2.5874</v>
      </c>
      <c r="E9" t="n">
        <v>38.65</v>
      </c>
      <c r="F9" t="n">
        <v>35.38</v>
      </c>
      <c r="G9" t="n">
        <v>58.97</v>
      </c>
      <c r="H9" t="n">
        <v>0.9399999999999999</v>
      </c>
      <c r="I9" t="n">
        <v>36</v>
      </c>
      <c r="J9" t="n">
        <v>151.46</v>
      </c>
      <c r="K9" t="n">
        <v>47.83</v>
      </c>
      <c r="L9" t="n">
        <v>8</v>
      </c>
      <c r="M9" t="n">
        <v>34</v>
      </c>
      <c r="N9" t="n">
        <v>25.63</v>
      </c>
      <c r="O9" t="n">
        <v>18913.66</v>
      </c>
      <c r="P9" t="n">
        <v>389.93</v>
      </c>
      <c r="Q9" t="n">
        <v>444.55</v>
      </c>
      <c r="R9" t="n">
        <v>93.01000000000001</v>
      </c>
      <c r="S9" t="n">
        <v>48.21</v>
      </c>
      <c r="T9" t="n">
        <v>16328.52</v>
      </c>
      <c r="U9" t="n">
        <v>0.52</v>
      </c>
      <c r="V9" t="n">
        <v>0.77</v>
      </c>
      <c r="W9" t="n">
        <v>0.22</v>
      </c>
      <c r="X9" t="n">
        <v>0.99</v>
      </c>
      <c r="Y9" t="n">
        <v>0.5</v>
      </c>
      <c r="Z9" t="n">
        <v>10</v>
      </c>
      <c r="AA9" t="n">
        <v>562.3432853306188</v>
      </c>
      <c r="AB9" t="n">
        <v>769.4228918241824</v>
      </c>
      <c r="AC9" t="n">
        <v>695.990250920293</v>
      </c>
      <c r="AD9" t="n">
        <v>562343.2853306187</v>
      </c>
      <c r="AE9" t="n">
        <v>769422.8918241825</v>
      </c>
      <c r="AF9" t="n">
        <v>1.942927448393718e-06</v>
      </c>
      <c r="AG9" t="n">
        <v>23</v>
      </c>
      <c r="AH9" t="n">
        <v>695990.2509202929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2.6028</v>
      </c>
      <c r="E10" t="n">
        <v>38.42</v>
      </c>
      <c r="F10" t="n">
        <v>35.27</v>
      </c>
      <c r="G10" t="n">
        <v>66.12</v>
      </c>
      <c r="H10" t="n">
        <v>1.04</v>
      </c>
      <c r="I10" t="n">
        <v>32</v>
      </c>
      <c r="J10" t="n">
        <v>152.85</v>
      </c>
      <c r="K10" t="n">
        <v>47.83</v>
      </c>
      <c r="L10" t="n">
        <v>9</v>
      </c>
      <c r="M10" t="n">
        <v>30</v>
      </c>
      <c r="N10" t="n">
        <v>26.03</v>
      </c>
      <c r="O10" t="n">
        <v>19085.83</v>
      </c>
      <c r="P10" t="n">
        <v>387.27</v>
      </c>
      <c r="Q10" t="n">
        <v>444.55</v>
      </c>
      <c r="R10" t="n">
        <v>89.23</v>
      </c>
      <c r="S10" t="n">
        <v>48.21</v>
      </c>
      <c r="T10" t="n">
        <v>14459.78</v>
      </c>
      <c r="U10" t="n">
        <v>0.54</v>
      </c>
      <c r="V10" t="n">
        <v>0.77</v>
      </c>
      <c r="W10" t="n">
        <v>0.22</v>
      </c>
      <c r="X10" t="n">
        <v>0.88</v>
      </c>
      <c r="Y10" t="n">
        <v>0.5</v>
      </c>
      <c r="Z10" t="n">
        <v>10</v>
      </c>
      <c r="AA10" t="n">
        <v>557.3487578303767</v>
      </c>
      <c r="AB10" t="n">
        <v>762.5891589553493</v>
      </c>
      <c r="AC10" t="n">
        <v>689.8087199252567</v>
      </c>
      <c r="AD10" t="n">
        <v>557348.7578303767</v>
      </c>
      <c r="AE10" t="n">
        <v>762589.1589553492</v>
      </c>
      <c r="AF10" t="n">
        <v>1.954491598778375e-06</v>
      </c>
      <c r="AG10" t="n">
        <v>23</v>
      </c>
      <c r="AH10" t="n">
        <v>689808.7199252567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2.6149</v>
      </c>
      <c r="E11" t="n">
        <v>38.24</v>
      </c>
      <c r="F11" t="n">
        <v>35.18</v>
      </c>
      <c r="G11" t="n">
        <v>72.78</v>
      </c>
      <c r="H11" t="n">
        <v>1.15</v>
      </c>
      <c r="I11" t="n">
        <v>29</v>
      </c>
      <c r="J11" t="n">
        <v>154.25</v>
      </c>
      <c r="K11" t="n">
        <v>47.83</v>
      </c>
      <c r="L11" t="n">
        <v>10</v>
      </c>
      <c r="M11" t="n">
        <v>27</v>
      </c>
      <c r="N11" t="n">
        <v>26.43</v>
      </c>
      <c r="O11" t="n">
        <v>19258.55</v>
      </c>
      <c r="P11" t="n">
        <v>385.01</v>
      </c>
      <c r="Q11" t="n">
        <v>444.55</v>
      </c>
      <c r="R11" t="n">
        <v>86.37</v>
      </c>
      <c r="S11" t="n">
        <v>48.21</v>
      </c>
      <c r="T11" t="n">
        <v>13046.81</v>
      </c>
      <c r="U11" t="n">
        <v>0.5600000000000001</v>
      </c>
      <c r="V11" t="n">
        <v>0.77</v>
      </c>
      <c r="W11" t="n">
        <v>0.21</v>
      </c>
      <c r="X11" t="n">
        <v>0.79</v>
      </c>
      <c r="Y11" t="n">
        <v>0.5</v>
      </c>
      <c r="Z11" t="n">
        <v>10</v>
      </c>
      <c r="AA11" t="n">
        <v>553.3044555197542</v>
      </c>
      <c r="AB11" t="n">
        <v>757.0555661119299</v>
      </c>
      <c r="AC11" t="n">
        <v>684.803245416367</v>
      </c>
      <c r="AD11" t="n">
        <v>553304.4555197542</v>
      </c>
      <c r="AE11" t="n">
        <v>757055.5661119299</v>
      </c>
      <c r="AF11" t="n">
        <v>1.96357771693775e-06</v>
      </c>
      <c r="AG11" t="n">
        <v>23</v>
      </c>
      <c r="AH11" t="n">
        <v>684803.245416367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2.627</v>
      </c>
      <c r="E12" t="n">
        <v>38.07</v>
      </c>
      <c r="F12" t="n">
        <v>35.09</v>
      </c>
      <c r="G12" t="n">
        <v>80.97</v>
      </c>
      <c r="H12" t="n">
        <v>1.25</v>
      </c>
      <c r="I12" t="n">
        <v>26</v>
      </c>
      <c r="J12" t="n">
        <v>155.66</v>
      </c>
      <c r="K12" t="n">
        <v>47.83</v>
      </c>
      <c r="L12" t="n">
        <v>11</v>
      </c>
      <c r="M12" t="n">
        <v>24</v>
      </c>
      <c r="N12" t="n">
        <v>26.83</v>
      </c>
      <c r="O12" t="n">
        <v>19431.82</v>
      </c>
      <c r="P12" t="n">
        <v>382.25</v>
      </c>
      <c r="Q12" t="n">
        <v>444.55</v>
      </c>
      <c r="R12" t="n">
        <v>83.92</v>
      </c>
      <c r="S12" t="n">
        <v>48.21</v>
      </c>
      <c r="T12" t="n">
        <v>11833.37</v>
      </c>
      <c r="U12" t="n">
        <v>0.57</v>
      </c>
      <c r="V12" t="n">
        <v>0.78</v>
      </c>
      <c r="W12" t="n">
        <v>0.19</v>
      </c>
      <c r="X12" t="n">
        <v>0.7</v>
      </c>
      <c r="Y12" t="n">
        <v>0.5</v>
      </c>
      <c r="Z12" t="n">
        <v>10</v>
      </c>
      <c r="AA12" t="n">
        <v>548.8370652722938</v>
      </c>
      <c r="AB12" t="n">
        <v>750.9430856880065</v>
      </c>
      <c r="AC12" t="n">
        <v>679.2741315451826</v>
      </c>
      <c r="AD12" t="n">
        <v>548837.0652722938</v>
      </c>
      <c r="AE12" t="n">
        <v>750943.0856880065</v>
      </c>
      <c r="AF12" t="n">
        <v>1.972663835097123e-06</v>
      </c>
      <c r="AG12" t="n">
        <v>23</v>
      </c>
      <c r="AH12" t="n">
        <v>679274.1315451827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2.6329</v>
      </c>
      <c r="E13" t="n">
        <v>37.98</v>
      </c>
      <c r="F13" t="n">
        <v>35.06</v>
      </c>
      <c r="G13" t="n">
        <v>87.65000000000001</v>
      </c>
      <c r="H13" t="n">
        <v>1.35</v>
      </c>
      <c r="I13" t="n">
        <v>24</v>
      </c>
      <c r="J13" t="n">
        <v>157.07</v>
      </c>
      <c r="K13" t="n">
        <v>47.83</v>
      </c>
      <c r="L13" t="n">
        <v>12</v>
      </c>
      <c r="M13" t="n">
        <v>22</v>
      </c>
      <c r="N13" t="n">
        <v>27.24</v>
      </c>
      <c r="O13" t="n">
        <v>19605.66</v>
      </c>
      <c r="P13" t="n">
        <v>380.72</v>
      </c>
      <c r="Q13" t="n">
        <v>444.55</v>
      </c>
      <c r="R13" t="n">
        <v>82.54000000000001</v>
      </c>
      <c r="S13" t="n">
        <v>48.21</v>
      </c>
      <c r="T13" t="n">
        <v>11154.29</v>
      </c>
      <c r="U13" t="n">
        <v>0.58</v>
      </c>
      <c r="V13" t="n">
        <v>0.78</v>
      </c>
      <c r="W13" t="n">
        <v>0.2</v>
      </c>
      <c r="X13" t="n">
        <v>0.67</v>
      </c>
      <c r="Y13" t="n">
        <v>0.5</v>
      </c>
      <c r="Z13" t="n">
        <v>10</v>
      </c>
      <c r="AA13" t="n">
        <v>539.7488463795772</v>
      </c>
      <c r="AB13" t="n">
        <v>738.5081836550713</v>
      </c>
      <c r="AC13" t="n">
        <v>668.0259991097762</v>
      </c>
      <c r="AD13" t="n">
        <v>539748.8463795772</v>
      </c>
      <c r="AE13" t="n">
        <v>738508.1836550713</v>
      </c>
      <c r="AF13" t="n">
        <v>1.977094256348388e-06</v>
      </c>
      <c r="AG13" t="n">
        <v>22</v>
      </c>
      <c r="AH13" t="n">
        <v>668025.9991097762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2.6421</v>
      </c>
      <c r="E14" t="n">
        <v>37.85</v>
      </c>
      <c r="F14" t="n">
        <v>34.98</v>
      </c>
      <c r="G14" t="n">
        <v>95.41</v>
      </c>
      <c r="H14" t="n">
        <v>1.45</v>
      </c>
      <c r="I14" t="n">
        <v>22</v>
      </c>
      <c r="J14" t="n">
        <v>158.48</v>
      </c>
      <c r="K14" t="n">
        <v>47.83</v>
      </c>
      <c r="L14" t="n">
        <v>13</v>
      </c>
      <c r="M14" t="n">
        <v>20</v>
      </c>
      <c r="N14" t="n">
        <v>27.65</v>
      </c>
      <c r="O14" t="n">
        <v>19780.06</v>
      </c>
      <c r="P14" t="n">
        <v>378.21</v>
      </c>
      <c r="Q14" t="n">
        <v>444.55</v>
      </c>
      <c r="R14" t="n">
        <v>80.09</v>
      </c>
      <c r="S14" t="n">
        <v>48.21</v>
      </c>
      <c r="T14" t="n">
        <v>9938.24</v>
      </c>
      <c r="U14" t="n">
        <v>0.6</v>
      </c>
      <c r="V14" t="n">
        <v>0.78</v>
      </c>
      <c r="W14" t="n">
        <v>0.2</v>
      </c>
      <c r="X14" t="n">
        <v>0.6</v>
      </c>
      <c r="Y14" t="n">
        <v>0.5</v>
      </c>
      <c r="Z14" t="n">
        <v>10</v>
      </c>
      <c r="AA14" t="n">
        <v>536.0054861317799</v>
      </c>
      <c r="AB14" t="n">
        <v>733.3863530186361</v>
      </c>
      <c r="AC14" t="n">
        <v>663.3929888007481</v>
      </c>
      <c r="AD14" t="n">
        <v>536005.4861317798</v>
      </c>
      <c r="AE14" t="n">
        <v>733386.3530186361</v>
      </c>
      <c r="AF14" t="n">
        <v>1.984002709824937e-06</v>
      </c>
      <c r="AG14" t="n">
        <v>22</v>
      </c>
      <c r="AH14" t="n">
        <v>663392.988800748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2.6454</v>
      </c>
      <c r="E15" t="n">
        <v>37.8</v>
      </c>
      <c r="F15" t="n">
        <v>34.97</v>
      </c>
      <c r="G15" t="n">
        <v>99.90000000000001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19</v>
      </c>
      <c r="N15" t="n">
        <v>28.07</v>
      </c>
      <c r="O15" t="n">
        <v>19955.16</v>
      </c>
      <c r="P15" t="n">
        <v>376.63</v>
      </c>
      <c r="Q15" t="n">
        <v>444.55</v>
      </c>
      <c r="R15" t="n">
        <v>79.5</v>
      </c>
      <c r="S15" t="n">
        <v>48.21</v>
      </c>
      <c r="T15" t="n">
        <v>9651.6</v>
      </c>
      <c r="U15" t="n">
        <v>0.61</v>
      </c>
      <c r="V15" t="n">
        <v>0.78</v>
      </c>
      <c r="W15" t="n">
        <v>0.2</v>
      </c>
      <c r="X15" t="n">
        <v>0.58</v>
      </c>
      <c r="Y15" t="n">
        <v>0.5</v>
      </c>
      <c r="Z15" t="n">
        <v>10</v>
      </c>
      <c r="AA15" t="n">
        <v>534.0686947011901</v>
      </c>
      <c r="AB15" t="n">
        <v>730.736349538096</v>
      </c>
      <c r="AC15" t="n">
        <v>660.9958979330873</v>
      </c>
      <c r="AD15" t="n">
        <v>534068.6947011901</v>
      </c>
      <c r="AE15" t="n">
        <v>730736.349538096</v>
      </c>
      <c r="AF15" t="n">
        <v>1.986480742050221e-06</v>
      </c>
      <c r="AG15" t="n">
        <v>22</v>
      </c>
      <c r="AH15" t="n">
        <v>660995.8979330873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2.6551</v>
      </c>
      <c r="E16" t="n">
        <v>37.66</v>
      </c>
      <c r="F16" t="n">
        <v>34.89</v>
      </c>
      <c r="G16" t="n">
        <v>110.16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17</v>
      </c>
      <c r="N16" t="n">
        <v>28.5</v>
      </c>
      <c r="O16" t="n">
        <v>20130.71</v>
      </c>
      <c r="P16" t="n">
        <v>374.62</v>
      </c>
      <c r="Q16" t="n">
        <v>444.55</v>
      </c>
      <c r="R16" t="n">
        <v>76.84</v>
      </c>
      <c r="S16" t="n">
        <v>48.21</v>
      </c>
      <c r="T16" t="n">
        <v>8329.09</v>
      </c>
      <c r="U16" t="n">
        <v>0.63</v>
      </c>
      <c r="V16" t="n">
        <v>0.78</v>
      </c>
      <c r="W16" t="n">
        <v>0.19</v>
      </c>
      <c r="X16" t="n">
        <v>0.5</v>
      </c>
      <c r="Y16" t="n">
        <v>0.5</v>
      </c>
      <c r="Z16" t="n">
        <v>10</v>
      </c>
      <c r="AA16" t="n">
        <v>530.7465711982735</v>
      </c>
      <c r="AB16" t="n">
        <v>726.1908735996603</v>
      </c>
      <c r="AC16" t="n">
        <v>656.8842358386003</v>
      </c>
      <c r="AD16" t="n">
        <v>530746.5711982735</v>
      </c>
      <c r="AE16" t="n">
        <v>726190.8735996604</v>
      </c>
      <c r="AF16" t="n">
        <v>1.993764654954843e-06</v>
      </c>
      <c r="AG16" t="n">
        <v>22</v>
      </c>
      <c r="AH16" t="n">
        <v>656884.2358386003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2.6619</v>
      </c>
      <c r="E17" t="n">
        <v>37.57</v>
      </c>
      <c r="F17" t="n">
        <v>34.82</v>
      </c>
      <c r="G17" t="n">
        <v>116.06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16</v>
      </c>
      <c r="N17" t="n">
        <v>28.92</v>
      </c>
      <c r="O17" t="n">
        <v>20306.85</v>
      </c>
      <c r="P17" t="n">
        <v>371.86</v>
      </c>
      <c r="Q17" t="n">
        <v>444.57</v>
      </c>
      <c r="R17" t="n">
        <v>74.87</v>
      </c>
      <c r="S17" t="n">
        <v>48.21</v>
      </c>
      <c r="T17" t="n">
        <v>7350.75</v>
      </c>
      <c r="U17" t="n">
        <v>0.64</v>
      </c>
      <c r="V17" t="n">
        <v>0.78</v>
      </c>
      <c r="W17" t="n">
        <v>0.18</v>
      </c>
      <c r="X17" t="n">
        <v>0.43</v>
      </c>
      <c r="Y17" t="n">
        <v>0.5</v>
      </c>
      <c r="Z17" t="n">
        <v>10</v>
      </c>
      <c r="AA17" t="n">
        <v>527.1890787756478</v>
      </c>
      <c r="AB17" t="n">
        <v>721.3233555215346</v>
      </c>
      <c r="AC17" t="n">
        <v>652.4812668542467</v>
      </c>
      <c r="AD17" t="n">
        <v>527189.0787756478</v>
      </c>
      <c r="AE17" t="n">
        <v>721323.3555215346</v>
      </c>
      <c r="AF17" t="n">
        <v>1.99887090317664e-06</v>
      </c>
      <c r="AG17" t="n">
        <v>22</v>
      </c>
      <c r="AH17" t="n">
        <v>652481.2668542466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2.6618</v>
      </c>
      <c r="E18" t="n">
        <v>37.57</v>
      </c>
      <c r="F18" t="n">
        <v>34.85</v>
      </c>
      <c r="G18" t="n">
        <v>123</v>
      </c>
      <c r="H18" t="n">
        <v>1.83</v>
      </c>
      <c r="I18" t="n">
        <v>17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371.07</v>
      </c>
      <c r="Q18" t="n">
        <v>444.55</v>
      </c>
      <c r="R18" t="n">
        <v>75.73999999999999</v>
      </c>
      <c r="S18" t="n">
        <v>48.21</v>
      </c>
      <c r="T18" t="n">
        <v>7789.65</v>
      </c>
      <c r="U18" t="n">
        <v>0.64</v>
      </c>
      <c r="V18" t="n">
        <v>0.78</v>
      </c>
      <c r="W18" t="n">
        <v>0.19</v>
      </c>
      <c r="X18" t="n">
        <v>0.46</v>
      </c>
      <c r="Y18" t="n">
        <v>0.5</v>
      </c>
      <c r="Z18" t="n">
        <v>10</v>
      </c>
      <c r="AA18" t="n">
        <v>526.5188986209163</v>
      </c>
      <c r="AB18" t="n">
        <v>720.4063854675693</v>
      </c>
      <c r="AC18" t="n">
        <v>651.6518111352559</v>
      </c>
      <c r="AD18" t="n">
        <v>526518.8986209163</v>
      </c>
      <c r="AE18" t="n">
        <v>720406.3854675693</v>
      </c>
      <c r="AF18" t="n">
        <v>1.998795811291025e-06</v>
      </c>
      <c r="AG18" t="n">
        <v>22</v>
      </c>
      <c r="AH18" t="n">
        <v>651651.811135256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2.6667</v>
      </c>
      <c r="E19" t="n">
        <v>37.5</v>
      </c>
      <c r="F19" t="n">
        <v>34.81</v>
      </c>
      <c r="G19" t="n">
        <v>130.53</v>
      </c>
      <c r="H19" t="n">
        <v>1.93</v>
      </c>
      <c r="I19" t="n">
        <v>16</v>
      </c>
      <c r="J19" t="n">
        <v>165.62</v>
      </c>
      <c r="K19" t="n">
        <v>47.83</v>
      </c>
      <c r="L19" t="n">
        <v>18</v>
      </c>
      <c r="M19" t="n">
        <v>14</v>
      </c>
      <c r="N19" t="n">
        <v>29.8</v>
      </c>
      <c r="O19" t="n">
        <v>20660.89</v>
      </c>
      <c r="P19" t="n">
        <v>368.84</v>
      </c>
      <c r="Q19" t="n">
        <v>444.55</v>
      </c>
      <c r="R19" t="n">
        <v>74.34999999999999</v>
      </c>
      <c r="S19" t="n">
        <v>48.21</v>
      </c>
      <c r="T19" t="n">
        <v>7101.23</v>
      </c>
      <c r="U19" t="n">
        <v>0.65</v>
      </c>
      <c r="V19" t="n">
        <v>0.78</v>
      </c>
      <c r="W19" t="n">
        <v>0.19</v>
      </c>
      <c r="X19" t="n">
        <v>0.42</v>
      </c>
      <c r="Y19" t="n">
        <v>0.5</v>
      </c>
      <c r="Z19" t="n">
        <v>10</v>
      </c>
      <c r="AA19" t="n">
        <v>523.7606891798417</v>
      </c>
      <c r="AB19" t="n">
        <v>716.6324816266787</v>
      </c>
      <c r="AC19" t="n">
        <v>648.2380833802328</v>
      </c>
      <c r="AD19" t="n">
        <v>523760.6891798418</v>
      </c>
      <c r="AE19" t="n">
        <v>716632.4816266787</v>
      </c>
      <c r="AF19" t="n">
        <v>2.002475313686143e-06</v>
      </c>
      <c r="AG19" t="n">
        <v>22</v>
      </c>
      <c r="AH19" t="n">
        <v>648238.0833802328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2.6708</v>
      </c>
      <c r="E20" t="n">
        <v>37.44</v>
      </c>
      <c r="F20" t="n">
        <v>34.78</v>
      </c>
      <c r="G20" t="n">
        <v>139.12</v>
      </c>
      <c r="H20" t="n">
        <v>2.02</v>
      </c>
      <c r="I20" t="n">
        <v>15</v>
      </c>
      <c r="J20" t="n">
        <v>167.07</v>
      </c>
      <c r="K20" t="n">
        <v>47.83</v>
      </c>
      <c r="L20" t="n">
        <v>19</v>
      </c>
      <c r="M20" t="n">
        <v>13</v>
      </c>
      <c r="N20" t="n">
        <v>30.24</v>
      </c>
      <c r="O20" t="n">
        <v>20838.81</v>
      </c>
      <c r="P20" t="n">
        <v>367.62</v>
      </c>
      <c r="Q20" t="n">
        <v>444.55</v>
      </c>
      <c r="R20" t="n">
        <v>73.38</v>
      </c>
      <c r="S20" t="n">
        <v>48.21</v>
      </c>
      <c r="T20" t="n">
        <v>6617.62</v>
      </c>
      <c r="U20" t="n">
        <v>0.66</v>
      </c>
      <c r="V20" t="n">
        <v>0.78</v>
      </c>
      <c r="W20" t="n">
        <v>0.19</v>
      </c>
      <c r="X20" t="n">
        <v>0.39</v>
      </c>
      <c r="Y20" t="n">
        <v>0.5</v>
      </c>
      <c r="Z20" t="n">
        <v>10</v>
      </c>
      <c r="AA20" t="n">
        <v>522.0493746762685</v>
      </c>
      <c r="AB20" t="n">
        <v>714.2909856250221</v>
      </c>
      <c r="AC20" t="n">
        <v>646.1200564706639</v>
      </c>
      <c r="AD20" t="n">
        <v>522049.3746762684</v>
      </c>
      <c r="AE20" t="n">
        <v>714290.9856250221</v>
      </c>
      <c r="AF20" t="n">
        <v>2.005554080996344e-06</v>
      </c>
      <c r="AG20" t="n">
        <v>22</v>
      </c>
      <c r="AH20" t="n">
        <v>646120.056470664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2.6704</v>
      </c>
      <c r="E21" t="n">
        <v>37.45</v>
      </c>
      <c r="F21" t="n">
        <v>34.79</v>
      </c>
      <c r="G21" t="n">
        <v>139.15</v>
      </c>
      <c r="H21" t="n">
        <v>2.1</v>
      </c>
      <c r="I21" t="n">
        <v>15</v>
      </c>
      <c r="J21" t="n">
        <v>168.51</v>
      </c>
      <c r="K21" t="n">
        <v>47.83</v>
      </c>
      <c r="L21" t="n">
        <v>20</v>
      </c>
      <c r="M21" t="n">
        <v>13</v>
      </c>
      <c r="N21" t="n">
        <v>30.69</v>
      </c>
      <c r="O21" t="n">
        <v>21017.33</v>
      </c>
      <c r="P21" t="n">
        <v>366.13</v>
      </c>
      <c r="Q21" t="n">
        <v>444.55</v>
      </c>
      <c r="R21" t="n">
        <v>73.58</v>
      </c>
      <c r="S21" t="n">
        <v>48.21</v>
      </c>
      <c r="T21" t="n">
        <v>6719.53</v>
      </c>
      <c r="U21" t="n">
        <v>0.66</v>
      </c>
      <c r="V21" t="n">
        <v>0.78</v>
      </c>
      <c r="W21" t="n">
        <v>0.19</v>
      </c>
      <c r="X21" t="n">
        <v>0.4</v>
      </c>
      <c r="Y21" t="n">
        <v>0.5</v>
      </c>
      <c r="Z21" t="n">
        <v>10</v>
      </c>
      <c r="AA21" t="n">
        <v>520.7666400829132</v>
      </c>
      <c r="AB21" t="n">
        <v>712.535891564137</v>
      </c>
      <c r="AC21" t="n">
        <v>644.5324661236599</v>
      </c>
      <c r="AD21" t="n">
        <v>520766.6400829132</v>
      </c>
      <c r="AE21" t="n">
        <v>712535.8915641371</v>
      </c>
      <c r="AF21" t="n">
        <v>2.005253713453886e-06</v>
      </c>
      <c r="AG21" t="n">
        <v>22</v>
      </c>
      <c r="AH21" t="n">
        <v>644532.4661236599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2.6731</v>
      </c>
      <c r="E22" t="n">
        <v>37.41</v>
      </c>
      <c r="F22" t="n">
        <v>34.78</v>
      </c>
      <c r="G22" t="n">
        <v>149.04</v>
      </c>
      <c r="H22" t="n">
        <v>2.19</v>
      </c>
      <c r="I22" t="n">
        <v>14</v>
      </c>
      <c r="J22" t="n">
        <v>169.97</v>
      </c>
      <c r="K22" t="n">
        <v>47.83</v>
      </c>
      <c r="L22" t="n">
        <v>21</v>
      </c>
      <c r="M22" t="n">
        <v>12</v>
      </c>
      <c r="N22" t="n">
        <v>31.14</v>
      </c>
      <c r="O22" t="n">
        <v>21196.47</v>
      </c>
      <c r="P22" t="n">
        <v>365.42</v>
      </c>
      <c r="Q22" t="n">
        <v>444.55</v>
      </c>
      <c r="R22" t="n">
        <v>73.62</v>
      </c>
      <c r="S22" t="n">
        <v>48.21</v>
      </c>
      <c r="T22" t="n">
        <v>6745.33</v>
      </c>
      <c r="U22" t="n">
        <v>0.65</v>
      </c>
      <c r="V22" t="n">
        <v>0.78</v>
      </c>
      <c r="W22" t="n">
        <v>0.18</v>
      </c>
      <c r="X22" t="n">
        <v>0.39</v>
      </c>
      <c r="Y22" t="n">
        <v>0.5</v>
      </c>
      <c r="Z22" t="n">
        <v>10</v>
      </c>
      <c r="AA22" t="n">
        <v>519.7390415328844</v>
      </c>
      <c r="AB22" t="n">
        <v>711.1298858935393</v>
      </c>
      <c r="AC22" t="n">
        <v>643.2606476609225</v>
      </c>
      <c r="AD22" t="n">
        <v>519739.0415328844</v>
      </c>
      <c r="AE22" t="n">
        <v>711129.8858935393</v>
      </c>
      <c r="AF22" t="n">
        <v>2.007281194365482e-06</v>
      </c>
      <c r="AG22" t="n">
        <v>22</v>
      </c>
      <c r="AH22" t="n">
        <v>643260.6476609225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2.6785</v>
      </c>
      <c r="E23" t="n">
        <v>37.34</v>
      </c>
      <c r="F23" t="n">
        <v>34.73</v>
      </c>
      <c r="G23" t="n">
        <v>160.3</v>
      </c>
      <c r="H23" t="n">
        <v>2.28</v>
      </c>
      <c r="I23" t="n">
        <v>13</v>
      </c>
      <c r="J23" t="n">
        <v>171.42</v>
      </c>
      <c r="K23" t="n">
        <v>47.83</v>
      </c>
      <c r="L23" t="n">
        <v>22</v>
      </c>
      <c r="M23" t="n">
        <v>11</v>
      </c>
      <c r="N23" t="n">
        <v>31.6</v>
      </c>
      <c r="O23" t="n">
        <v>21376.23</v>
      </c>
      <c r="P23" t="n">
        <v>361.99</v>
      </c>
      <c r="Q23" t="n">
        <v>444.55</v>
      </c>
      <c r="R23" t="n">
        <v>71.8</v>
      </c>
      <c r="S23" t="n">
        <v>48.21</v>
      </c>
      <c r="T23" t="n">
        <v>5841.15</v>
      </c>
      <c r="U23" t="n">
        <v>0.67</v>
      </c>
      <c r="V23" t="n">
        <v>0.78</v>
      </c>
      <c r="W23" t="n">
        <v>0.19</v>
      </c>
      <c r="X23" t="n">
        <v>0.34</v>
      </c>
      <c r="Y23" t="n">
        <v>0.5</v>
      </c>
      <c r="Z23" t="n">
        <v>10</v>
      </c>
      <c r="AA23" t="n">
        <v>515.841766206169</v>
      </c>
      <c r="AB23" t="n">
        <v>705.7974618558745</v>
      </c>
      <c r="AC23" t="n">
        <v>638.4371426893084</v>
      </c>
      <c r="AD23" t="n">
        <v>515841.7662061691</v>
      </c>
      <c r="AE23" t="n">
        <v>705797.4618558745</v>
      </c>
      <c r="AF23" t="n">
        <v>2.011336156188673e-06</v>
      </c>
      <c r="AG23" t="n">
        <v>22</v>
      </c>
      <c r="AH23" t="n">
        <v>638437.1426893084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2.6778</v>
      </c>
      <c r="E24" t="n">
        <v>37.34</v>
      </c>
      <c r="F24" t="n">
        <v>34.74</v>
      </c>
      <c r="G24" t="n">
        <v>160.34</v>
      </c>
      <c r="H24" t="n">
        <v>2.36</v>
      </c>
      <c r="I24" t="n">
        <v>13</v>
      </c>
      <c r="J24" t="n">
        <v>172.89</v>
      </c>
      <c r="K24" t="n">
        <v>47.83</v>
      </c>
      <c r="L24" t="n">
        <v>23</v>
      </c>
      <c r="M24" t="n">
        <v>11</v>
      </c>
      <c r="N24" t="n">
        <v>32.06</v>
      </c>
      <c r="O24" t="n">
        <v>21556.61</v>
      </c>
      <c r="P24" t="n">
        <v>361.87</v>
      </c>
      <c r="Q24" t="n">
        <v>444.55</v>
      </c>
      <c r="R24" t="n">
        <v>72.05</v>
      </c>
      <c r="S24" t="n">
        <v>48.21</v>
      </c>
      <c r="T24" t="n">
        <v>5965.58</v>
      </c>
      <c r="U24" t="n">
        <v>0.67</v>
      </c>
      <c r="V24" t="n">
        <v>0.78</v>
      </c>
      <c r="W24" t="n">
        <v>0.19</v>
      </c>
      <c r="X24" t="n">
        <v>0.35</v>
      </c>
      <c r="Y24" t="n">
        <v>0.5</v>
      </c>
      <c r="Z24" t="n">
        <v>10</v>
      </c>
      <c r="AA24" t="n">
        <v>515.8400014138676</v>
      </c>
      <c r="AB24" t="n">
        <v>705.7950471891905</v>
      </c>
      <c r="AC24" t="n">
        <v>638.4349584750238</v>
      </c>
      <c r="AD24" t="n">
        <v>515840.0014138677</v>
      </c>
      <c r="AE24" t="n">
        <v>705795.0471891905</v>
      </c>
      <c r="AF24" t="n">
        <v>2.010810512989371e-06</v>
      </c>
      <c r="AG24" t="n">
        <v>22</v>
      </c>
      <c r="AH24" t="n">
        <v>638434.9584750237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2.6831</v>
      </c>
      <c r="E25" t="n">
        <v>37.27</v>
      </c>
      <c r="F25" t="n">
        <v>34.7</v>
      </c>
      <c r="G25" t="n">
        <v>173.48</v>
      </c>
      <c r="H25" t="n">
        <v>2.44</v>
      </c>
      <c r="I25" t="n">
        <v>12</v>
      </c>
      <c r="J25" t="n">
        <v>174.35</v>
      </c>
      <c r="K25" t="n">
        <v>47.83</v>
      </c>
      <c r="L25" t="n">
        <v>24</v>
      </c>
      <c r="M25" t="n">
        <v>10</v>
      </c>
      <c r="N25" t="n">
        <v>32.53</v>
      </c>
      <c r="O25" t="n">
        <v>21737.62</v>
      </c>
      <c r="P25" t="n">
        <v>359.15</v>
      </c>
      <c r="Q25" t="n">
        <v>444.55</v>
      </c>
      <c r="R25" t="n">
        <v>70.67</v>
      </c>
      <c r="S25" t="n">
        <v>48.21</v>
      </c>
      <c r="T25" t="n">
        <v>5281.36</v>
      </c>
      <c r="U25" t="n">
        <v>0.68</v>
      </c>
      <c r="V25" t="n">
        <v>0.79</v>
      </c>
      <c r="W25" t="n">
        <v>0.18</v>
      </c>
      <c r="X25" t="n">
        <v>0.31</v>
      </c>
      <c r="Y25" t="n">
        <v>0.5</v>
      </c>
      <c r="Z25" t="n">
        <v>10</v>
      </c>
      <c r="AA25" t="n">
        <v>512.6219729002037</v>
      </c>
      <c r="AB25" t="n">
        <v>701.3919986073972</v>
      </c>
      <c r="AC25" t="n">
        <v>634.4521306701592</v>
      </c>
      <c r="AD25" t="n">
        <v>512621.9729002037</v>
      </c>
      <c r="AE25" t="n">
        <v>701391.9986073972</v>
      </c>
      <c r="AF25" t="n">
        <v>2.014790382926948e-06</v>
      </c>
      <c r="AG25" t="n">
        <v>22</v>
      </c>
      <c r="AH25" t="n">
        <v>634452.1306701592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2.685</v>
      </c>
      <c r="E26" t="n">
        <v>37.24</v>
      </c>
      <c r="F26" t="n">
        <v>34.67</v>
      </c>
      <c r="G26" t="n">
        <v>173.34</v>
      </c>
      <c r="H26" t="n">
        <v>2.52</v>
      </c>
      <c r="I26" t="n">
        <v>12</v>
      </c>
      <c r="J26" t="n">
        <v>175.83</v>
      </c>
      <c r="K26" t="n">
        <v>47.83</v>
      </c>
      <c r="L26" t="n">
        <v>25</v>
      </c>
      <c r="M26" t="n">
        <v>10</v>
      </c>
      <c r="N26" t="n">
        <v>33</v>
      </c>
      <c r="O26" t="n">
        <v>21919.27</v>
      </c>
      <c r="P26" t="n">
        <v>358.76</v>
      </c>
      <c r="Q26" t="n">
        <v>444.55</v>
      </c>
      <c r="R26" t="n">
        <v>69.59999999999999</v>
      </c>
      <c r="S26" t="n">
        <v>48.21</v>
      </c>
      <c r="T26" t="n">
        <v>4746.48</v>
      </c>
      <c r="U26" t="n">
        <v>0.6899999999999999</v>
      </c>
      <c r="V26" t="n">
        <v>0.79</v>
      </c>
      <c r="W26" t="n">
        <v>0.19</v>
      </c>
      <c r="X26" t="n">
        <v>0.28</v>
      </c>
      <c r="Y26" t="n">
        <v>0.5</v>
      </c>
      <c r="Z26" t="n">
        <v>10</v>
      </c>
      <c r="AA26" t="n">
        <v>511.9811502277265</v>
      </c>
      <c r="AB26" t="n">
        <v>700.5151967558128</v>
      </c>
      <c r="AC26" t="n">
        <v>633.6590095566909</v>
      </c>
      <c r="AD26" t="n">
        <v>511981.1502277265</v>
      </c>
      <c r="AE26" t="n">
        <v>700515.1967558127</v>
      </c>
      <c r="AF26" t="n">
        <v>2.016217128753626e-06</v>
      </c>
      <c r="AG26" t="n">
        <v>22</v>
      </c>
      <c r="AH26" t="n">
        <v>633659.0095566909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2.6874</v>
      </c>
      <c r="E27" t="n">
        <v>37.21</v>
      </c>
      <c r="F27" t="n">
        <v>34.66</v>
      </c>
      <c r="G27" t="n">
        <v>189.08</v>
      </c>
      <c r="H27" t="n">
        <v>2.6</v>
      </c>
      <c r="I27" t="n">
        <v>11</v>
      </c>
      <c r="J27" t="n">
        <v>177.3</v>
      </c>
      <c r="K27" t="n">
        <v>47.83</v>
      </c>
      <c r="L27" t="n">
        <v>26</v>
      </c>
      <c r="M27" t="n">
        <v>9</v>
      </c>
      <c r="N27" t="n">
        <v>33.48</v>
      </c>
      <c r="O27" t="n">
        <v>22101.56</v>
      </c>
      <c r="P27" t="n">
        <v>354.87</v>
      </c>
      <c r="Q27" t="n">
        <v>444.55</v>
      </c>
      <c r="R27" t="n">
        <v>69.66</v>
      </c>
      <c r="S27" t="n">
        <v>48.21</v>
      </c>
      <c r="T27" t="n">
        <v>4779.76</v>
      </c>
      <c r="U27" t="n">
        <v>0.6899999999999999</v>
      </c>
      <c r="V27" t="n">
        <v>0.79</v>
      </c>
      <c r="W27" t="n">
        <v>0.18</v>
      </c>
      <c r="X27" t="n">
        <v>0.28</v>
      </c>
      <c r="Y27" t="n">
        <v>0.5</v>
      </c>
      <c r="Z27" t="n">
        <v>10</v>
      </c>
      <c r="AA27" t="n">
        <v>508.1462209830573</v>
      </c>
      <c r="AB27" t="n">
        <v>695.2680773781186</v>
      </c>
      <c r="AC27" t="n">
        <v>628.9126678880256</v>
      </c>
      <c r="AD27" t="n">
        <v>508146.2209830573</v>
      </c>
      <c r="AE27" t="n">
        <v>695268.0773781186</v>
      </c>
      <c r="AF27" t="n">
        <v>2.018019334008378e-06</v>
      </c>
      <c r="AG27" t="n">
        <v>22</v>
      </c>
      <c r="AH27" t="n">
        <v>628912.6678880255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2.6867</v>
      </c>
      <c r="E28" t="n">
        <v>37.22</v>
      </c>
      <c r="F28" t="n">
        <v>34.67</v>
      </c>
      <c r="G28" t="n">
        <v>189.13</v>
      </c>
      <c r="H28" t="n">
        <v>2.68</v>
      </c>
      <c r="I28" t="n">
        <v>11</v>
      </c>
      <c r="J28" t="n">
        <v>178.79</v>
      </c>
      <c r="K28" t="n">
        <v>47.83</v>
      </c>
      <c r="L28" t="n">
        <v>27</v>
      </c>
      <c r="M28" t="n">
        <v>9</v>
      </c>
      <c r="N28" t="n">
        <v>33.96</v>
      </c>
      <c r="O28" t="n">
        <v>22284.51</v>
      </c>
      <c r="P28" t="n">
        <v>355.1</v>
      </c>
      <c r="Q28" t="n">
        <v>444.55</v>
      </c>
      <c r="R28" t="n">
        <v>70.06999999999999</v>
      </c>
      <c r="S28" t="n">
        <v>48.21</v>
      </c>
      <c r="T28" t="n">
        <v>4984.4</v>
      </c>
      <c r="U28" t="n">
        <v>0.6899999999999999</v>
      </c>
      <c r="V28" t="n">
        <v>0.79</v>
      </c>
      <c r="W28" t="n">
        <v>0.18</v>
      </c>
      <c r="X28" t="n">
        <v>0.29</v>
      </c>
      <c r="Y28" t="n">
        <v>0.5</v>
      </c>
      <c r="Z28" t="n">
        <v>10</v>
      </c>
      <c r="AA28" t="n">
        <v>508.4575375594197</v>
      </c>
      <c r="AB28" t="n">
        <v>695.6940344522158</v>
      </c>
      <c r="AC28" t="n">
        <v>629.2979722168054</v>
      </c>
      <c r="AD28" t="n">
        <v>508457.5375594197</v>
      </c>
      <c r="AE28" t="n">
        <v>695694.0344522158</v>
      </c>
      <c r="AF28" t="n">
        <v>2.017493690809075e-06</v>
      </c>
      <c r="AG28" t="n">
        <v>22</v>
      </c>
      <c r="AH28" t="n">
        <v>629297.9722168054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2.6908</v>
      </c>
      <c r="E29" t="n">
        <v>37.16</v>
      </c>
      <c r="F29" t="n">
        <v>34.65</v>
      </c>
      <c r="G29" t="n">
        <v>207.88</v>
      </c>
      <c r="H29" t="n">
        <v>2.75</v>
      </c>
      <c r="I29" t="n">
        <v>10</v>
      </c>
      <c r="J29" t="n">
        <v>180.28</v>
      </c>
      <c r="K29" t="n">
        <v>47.83</v>
      </c>
      <c r="L29" t="n">
        <v>28</v>
      </c>
      <c r="M29" t="n">
        <v>8</v>
      </c>
      <c r="N29" t="n">
        <v>34.45</v>
      </c>
      <c r="O29" t="n">
        <v>22468.11</v>
      </c>
      <c r="P29" t="n">
        <v>352.18</v>
      </c>
      <c r="Q29" t="n">
        <v>444.55</v>
      </c>
      <c r="R29" t="n">
        <v>69.02</v>
      </c>
      <c r="S29" t="n">
        <v>48.21</v>
      </c>
      <c r="T29" t="n">
        <v>4463.36</v>
      </c>
      <c r="U29" t="n">
        <v>0.7</v>
      </c>
      <c r="V29" t="n">
        <v>0.79</v>
      </c>
      <c r="W29" t="n">
        <v>0.18</v>
      </c>
      <c r="X29" t="n">
        <v>0.26</v>
      </c>
      <c r="Y29" t="n">
        <v>0.5</v>
      </c>
      <c r="Z29" t="n">
        <v>10</v>
      </c>
      <c r="AA29" t="n">
        <v>505.2652474092193</v>
      </c>
      <c r="AB29" t="n">
        <v>691.3262022348098</v>
      </c>
      <c r="AC29" t="n">
        <v>625.3469997759377</v>
      </c>
      <c r="AD29" t="n">
        <v>505265.2474092193</v>
      </c>
      <c r="AE29" t="n">
        <v>691326.2022348098</v>
      </c>
      <c r="AF29" t="n">
        <v>2.020572458119276e-06</v>
      </c>
      <c r="AG29" t="n">
        <v>22</v>
      </c>
      <c r="AH29" t="n">
        <v>625346.9997759376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2.6912</v>
      </c>
      <c r="E30" t="n">
        <v>37.16</v>
      </c>
      <c r="F30" t="n">
        <v>34.64</v>
      </c>
      <c r="G30" t="n">
        <v>207.85</v>
      </c>
      <c r="H30" t="n">
        <v>2.83</v>
      </c>
      <c r="I30" t="n">
        <v>10</v>
      </c>
      <c r="J30" t="n">
        <v>181.77</v>
      </c>
      <c r="K30" t="n">
        <v>47.83</v>
      </c>
      <c r="L30" t="n">
        <v>29</v>
      </c>
      <c r="M30" t="n">
        <v>8</v>
      </c>
      <c r="N30" t="n">
        <v>34.94</v>
      </c>
      <c r="O30" t="n">
        <v>22652.51</v>
      </c>
      <c r="P30" t="n">
        <v>353.54</v>
      </c>
      <c r="Q30" t="n">
        <v>444.55</v>
      </c>
      <c r="R30" t="n">
        <v>68.93000000000001</v>
      </c>
      <c r="S30" t="n">
        <v>48.21</v>
      </c>
      <c r="T30" t="n">
        <v>4422.46</v>
      </c>
      <c r="U30" t="n">
        <v>0.7</v>
      </c>
      <c r="V30" t="n">
        <v>0.79</v>
      </c>
      <c r="W30" t="n">
        <v>0.18</v>
      </c>
      <c r="X30" t="n">
        <v>0.25</v>
      </c>
      <c r="Y30" t="n">
        <v>0.5</v>
      </c>
      <c r="Z30" t="n">
        <v>10</v>
      </c>
      <c r="AA30" t="n">
        <v>506.4237283234007</v>
      </c>
      <c r="AB30" t="n">
        <v>692.9112869301636</v>
      </c>
      <c r="AC30" t="n">
        <v>626.7808062126471</v>
      </c>
      <c r="AD30" t="n">
        <v>506423.7283234007</v>
      </c>
      <c r="AE30" t="n">
        <v>692911.2869301635</v>
      </c>
      <c r="AF30" t="n">
        <v>2.020872825661735e-06</v>
      </c>
      <c r="AG30" t="n">
        <v>22</v>
      </c>
      <c r="AH30" t="n">
        <v>626780.8062126471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2.6924</v>
      </c>
      <c r="E31" t="n">
        <v>37.14</v>
      </c>
      <c r="F31" t="n">
        <v>34.62</v>
      </c>
      <c r="G31" t="n">
        <v>207.75</v>
      </c>
      <c r="H31" t="n">
        <v>2.9</v>
      </c>
      <c r="I31" t="n">
        <v>10</v>
      </c>
      <c r="J31" t="n">
        <v>183.27</v>
      </c>
      <c r="K31" t="n">
        <v>47.83</v>
      </c>
      <c r="L31" t="n">
        <v>30</v>
      </c>
      <c r="M31" t="n">
        <v>8</v>
      </c>
      <c r="N31" t="n">
        <v>35.44</v>
      </c>
      <c r="O31" t="n">
        <v>22837.46</v>
      </c>
      <c r="P31" t="n">
        <v>350.4</v>
      </c>
      <c r="Q31" t="n">
        <v>444.55</v>
      </c>
      <c r="R31" t="n">
        <v>68.5</v>
      </c>
      <c r="S31" t="n">
        <v>48.21</v>
      </c>
      <c r="T31" t="n">
        <v>4205.47</v>
      </c>
      <c r="U31" t="n">
        <v>0.7</v>
      </c>
      <c r="V31" t="n">
        <v>0.79</v>
      </c>
      <c r="W31" t="n">
        <v>0.17</v>
      </c>
      <c r="X31" t="n">
        <v>0.24</v>
      </c>
      <c r="Y31" t="n">
        <v>0.5</v>
      </c>
      <c r="Z31" t="n">
        <v>10</v>
      </c>
      <c r="AA31" t="n">
        <v>503.4222443310668</v>
      </c>
      <c r="AB31" t="n">
        <v>688.8045241157241</v>
      </c>
      <c r="AC31" t="n">
        <v>623.06598707734</v>
      </c>
      <c r="AD31" t="n">
        <v>503422.2443310668</v>
      </c>
      <c r="AE31" t="n">
        <v>688804.5241157241</v>
      </c>
      <c r="AF31" t="n">
        <v>2.021773928289111e-06</v>
      </c>
      <c r="AG31" t="n">
        <v>22</v>
      </c>
      <c r="AH31" t="n">
        <v>623065.98707734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2.6955</v>
      </c>
      <c r="E32" t="n">
        <v>37.1</v>
      </c>
      <c r="F32" t="n">
        <v>34.61</v>
      </c>
      <c r="G32" t="n">
        <v>230.74</v>
      </c>
      <c r="H32" t="n">
        <v>2.98</v>
      </c>
      <c r="I32" t="n">
        <v>9</v>
      </c>
      <c r="J32" t="n">
        <v>184.78</v>
      </c>
      <c r="K32" t="n">
        <v>47.83</v>
      </c>
      <c r="L32" t="n">
        <v>31</v>
      </c>
      <c r="M32" t="n">
        <v>7</v>
      </c>
      <c r="N32" t="n">
        <v>35.95</v>
      </c>
      <c r="O32" t="n">
        <v>23023.09</v>
      </c>
      <c r="P32" t="n">
        <v>345.27</v>
      </c>
      <c r="Q32" t="n">
        <v>444.55</v>
      </c>
      <c r="R32" t="n">
        <v>67.90000000000001</v>
      </c>
      <c r="S32" t="n">
        <v>48.21</v>
      </c>
      <c r="T32" t="n">
        <v>3909.7</v>
      </c>
      <c r="U32" t="n">
        <v>0.71</v>
      </c>
      <c r="V32" t="n">
        <v>0.79</v>
      </c>
      <c r="W32" t="n">
        <v>0.18</v>
      </c>
      <c r="X32" t="n">
        <v>0.22</v>
      </c>
      <c r="Y32" t="n">
        <v>0.5</v>
      </c>
      <c r="Z32" t="n">
        <v>10</v>
      </c>
      <c r="AA32" t="n">
        <v>498.4021493105439</v>
      </c>
      <c r="AB32" t="n">
        <v>681.9358086376831</v>
      </c>
      <c r="AC32" t="n">
        <v>616.8528121642203</v>
      </c>
      <c r="AD32" t="n">
        <v>498402.1493105439</v>
      </c>
      <c r="AE32" t="n">
        <v>681935.808637683</v>
      </c>
      <c r="AF32" t="n">
        <v>2.024101776743165e-06</v>
      </c>
      <c r="AG32" t="n">
        <v>22</v>
      </c>
      <c r="AH32" t="n">
        <v>616852.8121642203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2.695</v>
      </c>
      <c r="E33" t="n">
        <v>37.11</v>
      </c>
      <c r="F33" t="n">
        <v>34.62</v>
      </c>
      <c r="G33" t="n">
        <v>230.78</v>
      </c>
      <c r="H33" t="n">
        <v>3.05</v>
      </c>
      <c r="I33" t="n">
        <v>9</v>
      </c>
      <c r="J33" t="n">
        <v>186.29</v>
      </c>
      <c r="K33" t="n">
        <v>47.83</v>
      </c>
      <c r="L33" t="n">
        <v>32</v>
      </c>
      <c r="M33" t="n">
        <v>7</v>
      </c>
      <c r="N33" t="n">
        <v>36.46</v>
      </c>
      <c r="O33" t="n">
        <v>23209.42</v>
      </c>
      <c r="P33" t="n">
        <v>346.56</v>
      </c>
      <c r="Q33" t="n">
        <v>444.55</v>
      </c>
      <c r="R33" t="n">
        <v>68.01000000000001</v>
      </c>
      <c r="S33" t="n">
        <v>48.21</v>
      </c>
      <c r="T33" t="n">
        <v>3965.92</v>
      </c>
      <c r="U33" t="n">
        <v>0.71</v>
      </c>
      <c r="V33" t="n">
        <v>0.79</v>
      </c>
      <c r="W33" t="n">
        <v>0.18</v>
      </c>
      <c r="X33" t="n">
        <v>0.23</v>
      </c>
      <c r="Y33" t="n">
        <v>0.5</v>
      </c>
      <c r="Z33" t="n">
        <v>10</v>
      </c>
      <c r="AA33" t="n">
        <v>499.6354576750679</v>
      </c>
      <c r="AB33" t="n">
        <v>683.6232755517497</v>
      </c>
      <c r="AC33" t="n">
        <v>618.3792296043832</v>
      </c>
      <c r="AD33" t="n">
        <v>499635.4576750679</v>
      </c>
      <c r="AE33" t="n">
        <v>683623.2755517496</v>
      </c>
      <c r="AF33" t="n">
        <v>2.023726317315092e-06</v>
      </c>
      <c r="AG33" t="n">
        <v>22</v>
      </c>
      <c r="AH33" t="n">
        <v>618379.2296043832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2.6958</v>
      </c>
      <c r="E34" t="n">
        <v>37.1</v>
      </c>
      <c r="F34" t="n">
        <v>34.61</v>
      </c>
      <c r="G34" t="n">
        <v>230.71</v>
      </c>
      <c r="H34" t="n">
        <v>3.12</v>
      </c>
      <c r="I34" t="n">
        <v>9</v>
      </c>
      <c r="J34" t="n">
        <v>187.8</v>
      </c>
      <c r="K34" t="n">
        <v>47.83</v>
      </c>
      <c r="L34" t="n">
        <v>33</v>
      </c>
      <c r="M34" t="n">
        <v>7</v>
      </c>
      <c r="N34" t="n">
        <v>36.98</v>
      </c>
      <c r="O34" t="n">
        <v>23396.44</v>
      </c>
      <c r="P34" t="n">
        <v>347.73</v>
      </c>
      <c r="Q34" t="n">
        <v>444.55</v>
      </c>
      <c r="R34" t="n">
        <v>67.73999999999999</v>
      </c>
      <c r="S34" t="n">
        <v>48.21</v>
      </c>
      <c r="T34" t="n">
        <v>3829.03</v>
      </c>
      <c r="U34" t="n">
        <v>0.71</v>
      </c>
      <c r="V34" t="n">
        <v>0.79</v>
      </c>
      <c r="W34" t="n">
        <v>0.18</v>
      </c>
      <c r="X34" t="n">
        <v>0.22</v>
      </c>
      <c r="Y34" t="n">
        <v>0.5</v>
      </c>
      <c r="Z34" t="n">
        <v>10</v>
      </c>
      <c r="AA34" t="n">
        <v>500.57051601041</v>
      </c>
      <c r="AB34" t="n">
        <v>684.9026636180272</v>
      </c>
      <c r="AC34" t="n">
        <v>619.5365146692477</v>
      </c>
      <c r="AD34" t="n">
        <v>500570.51601041</v>
      </c>
      <c r="AE34" t="n">
        <v>684902.6636180272</v>
      </c>
      <c r="AF34" t="n">
        <v>2.02432705240001e-06</v>
      </c>
      <c r="AG34" t="n">
        <v>22</v>
      </c>
      <c r="AH34" t="n">
        <v>619536.5146692477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2.6977</v>
      </c>
      <c r="E35" t="n">
        <v>37.07</v>
      </c>
      <c r="F35" t="n">
        <v>34.58</v>
      </c>
      <c r="G35" t="n">
        <v>230.53</v>
      </c>
      <c r="H35" t="n">
        <v>3.19</v>
      </c>
      <c r="I35" t="n">
        <v>9</v>
      </c>
      <c r="J35" t="n">
        <v>189.33</v>
      </c>
      <c r="K35" t="n">
        <v>47.83</v>
      </c>
      <c r="L35" t="n">
        <v>34</v>
      </c>
      <c r="M35" t="n">
        <v>7</v>
      </c>
      <c r="N35" t="n">
        <v>37.5</v>
      </c>
      <c r="O35" t="n">
        <v>23584.16</v>
      </c>
      <c r="P35" t="n">
        <v>344.56</v>
      </c>
      <c r="Q35" t="n">
        <v>444.55</v>
      </c>
      <c r="R35" t="n">
        <v>66.75</v>
      </c>
      <c r="S35" t="n">
        <v>48.21</v>
      </c>
      <c r="T35" t="n">
        <v>3333.96</v>
      </c>
      <c r="U35" t="n">
        <v>0.72</v>
      </c>
      <c r="V35" t="n">
        <v>0.79</v>
      </c>
      <c r="W35" t="n">
        <v>0.18</v>
      </c>
      <c r="X35" t="n">
        <v>0.19</v>
      </c>
      <c r="Y35" t="n">
        <v>0.5</v>
      </c>
      <c r="Z35" t="n">
        <v>10</v>
      </c>
      <c r="AA35" t="n">
        <v>497.4487629437164</v>
      </c>
      <c r="AB35" t="n">
        <v>680.6313433501514</v>
      </c>
      <c r="AC35" t="n">
        <v>615.6728432129023</v>
      </c>
      <c r="AD35" t="n">
        <v>497448.7629437164</v>
      </c>
      <c r="AE35" t="n">
        <v>680631.3433501514</v>
      </c>
      <c r="AF35" t="n">
        <v>2.025753798226688e-06</v>
      </c>
      <c r="AG35" t="n">
        <v>22</v>
      </c>
      <c r="AH35" t="n">
        <v>615672.8432129023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2.7008</v>
      </c>
      <c r="E36" t="n">
        <v>37.03</v>
      </c>
      <c r="F36" t="n">
        <v>34.57</v>
      </c>
      <c r="G36" t="n">
        <v>259.25</v>
      </c>
      <c r="H36" t="n">
        <v>3.25</v>
      </c>
      <c r="I36" t="n">
        <v>8</v>
      </c>
      <c r="J36" t="n">
        <v>190.85</v>
      </c>
      <c r="K36" t="n">
        <v>47.83</v>
      </c>
      <c r="L36" t="n">
        <v>35</v>
      </c>
      <c r="M36" t="n">
        <v>6</v>
      </c>
      <c r="N36" t="n">
        <v>38.03</v>
      </c>
      <c r="O36" t="n">
        <v>23772.6</v>
      </c>
      <c r="P36" t="n">
        <v>341.7</v>
      </c>
      <c r="Q36" t="n">
        <v>444.55</v>
      </c>
      <c r="R36" t="n">
        <v>66.34999999999999</v>
      </c>
      <c r="S36" t="n">
        <v>48.21</v>
      </c>
      <c r="T36" t="n">
        <v>3140.29</v>
      </c>
      <c r="U36" t="n">
        <v>0.73</v>
      </c>
      <c r="V36" t="n">
        <v>0.79</v>
      </c>
      <c r="W36" t="n">
        <v>0.18</v>
      </c>
      <c r="X36" t="n">
        <v>0.18</v>
      </c>
      <c r="Y36" t="n">
        <v>0.5</v>
      </c>
      <c r="Z36" t="n">
        <v>10</v>
      </c>
      <c r="AA36" t="n">
        <v>494.4782294708487</v>
      </c>
      <c r="AB36" t="n">
        <v>676.5669284018862</v>
      </c>
      <c r="AC36" t="n">
        <v>611.9963303228574</v>
      </c>
      <c r="AD36" t="n">
        <v>494478.2294708487</v>
      </c>
      <c r="AE36" t="n">
        <v>676566.9284018863</v>
      </c>
      <c r="AF36" t="n">
        <v>2.028081646680743e-06</v>
      </c>
      <c r="AG36" t="n">
        <v>22</v>
      </c>
      <c r="AH36" t="n">
        <v>611996.3303228574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2.699</v>
      </c>
      <c r="E37" t="n">
        <v>37.05</v>
      </c>
      <c r="F37" t="n">
        <v>34.59</v>
      </c>
      <c r="G37" t="n">
        <v>259.43</v>
      </c>
      <c r="H37" t="n">
        <v>3.32</v>
      </c>
      <c r="I37" t="n">
        <v>8</v>
      </c>
      <c r="J37" t="n">
        <v>192.39</v>
      </c>
      <c r="K37" t="n">
        <v>47.83</v>
      </c>
      <c r="L37" t="n">
        <v>36</v>
      </c>
      <c r="M37" t="n">
        <v>4</v>
      </c>
      <c r="N37" t="n">
        <v>38.56</v>
      </c>
      <c r="O37" t="n">
        <v>23961.75</v>
      </c>
      <c r="P37" t="n">
        <v>342.21</v>
      </c>
      <c r="Q37" t="n">
        <v>444.55</v>
      </c>
      <c r="R37" t="n">
        <v>67.23999999999999</v>
      </c>
      <c r="S37" t="n">
        <v>48.21</v>
      </c>
      <c r="T37" t="n">
        <v>3584.15</v>
      </c>
      <c r="U37" t="n">
        <v>0.72</v>
      </c>
      <c r="V37" t="n">
        <v>0.79</v>
      </c>
      <c r="W37" t="n">
        <v>0.18</v>
      </c>
      <c r="X37" t="n">
        <v>0.2</v>
      </c>
      <c r="Y37" t="n">
        <v>0.5</v>
      </c>
      <c r="Z37" t="n">
        <v>10</v>
      </c>
      <c r="AA37" t="n">
        <v>495.1867308226354</v>
      </c>
      <c r="AB37" t="n">
        <v>677.5363312082744</v>
      </c>
      <c r="AC37" t="n">
        <v>612.8732146859693</v>
      </c>
      <c r="AD37" t="n">
        <v>495186.7308226354</v>
      </c>
      <c r="AE37" t="n">
        <v>677536.3312082745</v>
      </c>
      <c r="AF37" t="n">
        <v>2.026729992739679e-06</v>
      </c>
      <c r="AG37" t="n">
        <v>22</v>
      </c>
      <c r="AH37" t="n">
        <v>612873.2146859693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2.6994</v>
      </c>
      <c r="E38" t="n">
        <v>37.04</v>
      </c>
      <c r="F38" t="n">
        <v>34.59</v>
      </c>
      <c r="G38" t="n">
        <v>259.39</v>
      </c>
      <c r="H38" t="n">
        <v>3.39</v>
      </c>
      <c r="I38" t="n">
        <v>8</v>
      </c>
      <c r="J38" t="n">
        <v>193.93</v>
      </c>
      <c r="K38" t="n">
        <v>47.83</v>
      </c>
      <c r="L38" t="n">
        <v>37</v>
      </c>
      <c r="M38" t="n">
        <v>4</v>
      </c>
      <c r="N38" t="n">
        <v>39.1</v>
      </c>
      <c r="O38" t="n">
        <v>24151.64</v>
      </c>
      <c r="P38" t="n">
        <v>342.04</v>
      </c>
      <c r="Q38" t="n">
        <v>444.55</v>
      </c>
      <c r="R38" t="n">
        <v>67.04000000000001</v>
      </c>
      <c r="S38" t="n">
        <v>48.21</v>
      </c>
      <c r="T38" t="n">
        <v>3485.88</v>
      </c>
      <c r="U38" t="n">
        <v>0.72</v>
      </c>
      <c r="V38" t="n">
        <v>0.79</v>
      </c>
      <c r="W38" t="n">
        <v>0.18</v>
      </c>
      <c r="X38" t="n">
        <v>0.2</v>
      </c>
      <c r="Y38" t="n">
        <v>0.5</v>
      </c>
      <c r="Z38" t="n">
        <v>10</v>
      </c>
      <c r="AA38" t="n">
        <v>494.983325237712</v>
      </c>
      <c r="AB38" t="n">
        <v>677.2580227133611</v>
      </c>
      <c r="AC38" t="n">
        <v>612.6214675632021</v>
      </c>
      <c r="AD38" t="n">
        <v>494983.325237712</v>
      </c>
      <c r="AE38" t="n">
        <v>677258.0227133611</v>
      </c>
      <c r="AF38" t="n">
        <v>2.027030360282137e-06</v>
      </c>
      <c r="AG38" t="n">
        <v>22</v>
      </c>
      <c r="AH38" t="n">
        <v>612621.4675632021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2.6993</v>
      </c>
      <c r="E39" t="n">
        <v>37.05</v>
      </c>
      <c r="F39" t="n">
        <v>34.59</v>
      </c>
      <c r="G39" t="n">
        <v>259.4</v>
      </c>
      <c r="H39" t="n">
        <v>3.45</v>
      </c>
      <c r="I39" t="n">
        <v>8</v>
      </c>
      <c r="J39" t="n">
        <v>195.47</v>
      </c>
      <c r="K39" t="n">
        <v>47.83</v>
      </c>
      <c r="L39" t="n">
        <v>38</v>
      </c>
      <c r="M39" t="n">
        <v>2</v>
      </c>
      <c r="N39" t="n">
        <v>39.64</v>
      </c>
      <c r="O39" t="n">
        <v>24342.26</v>
      </c>
      <c r="P39" t="n">
        <v>341.99</v>
      </c>
      <c r="Q39" t="n">
        <v>444.55</v>
      </c>
      <c r="R39" t="n">
        <v>66.98</v>
      </c>
      <c r="S39" t="n">
        <v>48.21</v>
      </c>
      <c r="T39" t="n">
        <v>3454.78</v>
      </c>
      <c r="U39" t="n">
        <v>0.72</v>
      </c>
      <c r="V39" t="n">
        <v>0.79</v>
      </c>
      <c r="W39" t="n">
        <v>0.18</v>
      </c>
      <c r="X39" t="n">
        <v>0.2</v>
      </c>
      <c r="Y39" t="n">
        <v>0.5</v>
      </c>
      <c r="Z39" t="n">
        <v>10</v>
      </c>
      <c r="AA39" t="n">
        <v>494.9512883967232</v>
      </c>
      <c r="AB39" t="n">
        <v>677.2141884941545</v>
      </c>
      <c r="AC39" t="n">
        <v>612.5818168203548</v>
      </c>
      <c r="AD39" t="n">
        <v>494951.2883967232</v>
      </c>
      <c r="AE39" t="n">
        <v>677214.1884941545</v>
      </c>
      <c r="AF39" t="n">
        <v>2.026955268396523e-06</v>
      </c>
      <c r="AG39" t="n">
        <v>22</v>
      </c>
      <c r="AH39" t="n">
        <v>612581.8168203548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2.6986</v>
      </c>
      <c r="E40" t="n">
        <v>37.06</v>
      </c>
      <c r="F40" t="n">
        <v>34.6</v>
      </c>
      <c r="G40" t="n">
        <v>259.48</v>
      </c>
      <c r="H40" t="n">
        <v>3.51</v>
      </c>
      <c r="I40" t="n">
        <v>8</v>
      </c>
      <c r="J40" t="n">
        <v>197.02</v>
      </c>
      <c r="K40" t="n">
        <v>47.83</v>
      </c>
      <c r="L40" t="n">
        <v>39</v>
      </c>
      <c r="M40" t="n">
        <v>2</v>
      </c>
      <c r="N40" t="n">
        <v>40.2</v>
      </c>
      <c r="O40" t="n">
        <v>24533.63</v>
      </c>
      <c r="P40" t="n">
        <v>343.12</v>
      </c>
      <c r="Q40" t="n">
        <v>444.55</v>
      </c>
      <c r="R40" t="n">
        <v>67.3</v>
      </c>
      <c r="S40" t="n">
        <v>48.21</v>
      </c>
      <c r="T40" t="n">
        <v>3612.93</v>
      </c>
      <c r="U40" t="n">
        <v>0.72</v>
      </c>
      <c r="V40" t="n">
        <v>0.79</v>
      </c>
      <c r="W40" t="n">
        <v>0.18</v>
      </c>
      <c r="X40" t="n">
        <v>0.21</v>
      </c>
      <c r="Y40" t="n">
        <v>0.5</v>
      </c>
      <c r="Z40" t="n">
        <v>10</v>
      </c>
      <c r="AA40" t="n">
        <v>496.0644438179363</v>
      </c>
      <c r="AB40" t="n">
        <v>678.7372568504096</v>
      </c>
      <c r="AC40" t="n">
        <v>613.9595256703286</v>
      </c>
      <c r="AD40" t="n">
        <v>496064.4438179363</v>
      </c>
      <c r="AE40" t="n">
        <v>678737.2568504096</v>
      </c>
      <c r="AF40" t="n">
        <v>2.02642962519722e-06</v>
      </c>
      <c r="AG40" t="n">
        <v>22</v>
      </c>
      <c r="AH40" t="n">
        <v>613959.5256703286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2.6981</v>
      </c>
      <c r="E41" t="n">
        <v>37.06</v>
      </c>
      <c r="F41" t="n">
        <v>34.6</v>
      </c>
      <c r="G41" t="n">
        <v>259.53</v>
      </c>
      <c r="H41" t="n">
        <v>3.58</v>
      </c>
      <c r="I41" t="n">
        <v>8</v>
      </c>
      <c r="J41" t="n">
        <v>198.58</v>
      </c>
      <c r="K41" t="n">
        <v>47.83</v>
      </c>
      <c r="L41" t="n">
        <v>40</v>
      </c>
      <c r="M41" t="n">
        <v>0</v>
      </c>
      <c r="N41" t="n">
        <v>40.75</v>
      </c>
      <c r="O41" t="n">
        <v>24725.75</v>
      </c>
      <c r="P41" t="n">
        <v>344.91</v>
      </c>
      <c r="Q41" t="n">
        <v>444.55</v>
      </c>
      <c r="R41" t="n">
        <v>67.48</v>
      </c>
      <c r="S41" t="n">
        <v>48.21</v>
      </c>
      <c r="T41" t="n">
        <v>3706.94</v>
      </c>
      <c r="U41" t="n">
        <v>0.71</v>
      </c>
      <c r="V41" t="n">
        <v>0.79</v>
      </c>
      <c r="W41" t="n">
        <v>0.18</v>
      </c>
      <c r="X41" t="n">
        <v>0.22</v>
      </c>
      <c r="Y41" t="n">
        <v>0.5</v>
      </c>
      <c r="Z41" t="n">
        <v>10</v>
      </c>
      <c r="AA41" t="n">
        <v>497.7330987117232</v>
      </c>
      <c r="AB41" t="n">
        <v>681.0203840919472</v>
      </c>
      <c r="AC41" t="n">
        <v>616.0247544523231</v>
      </c>
      <c r="AD41" t="n">
        <v>497733.0987117232</v>
      </c>
      <c r="AE41" t="n">
        <v>681020.3840919472</v>
      </c>
      <c r="AF41" t="n">
        <v>2.026054165769147e-06</v>
      </c>
      <c r="AG41" t="n">
        <v>22</v>
      </c>
      <c r="AH41" t="n">
        <v>616024.7544523231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1.505</v>
      </c>
      <c r="E2" t="n">
        <v>66.45</v>
      </c>
      <c r="F2" t="n">
        <v>47.88</v>
      </c>
      <c r="G2" t="n">
        <v>6.33</v>
      </c>
      <c r="H2" t="n">
        <v>0.1</v>
      </c>
      <c r="I2" t="n">
        <v>454</v>
      </c>
      <c r="J2" t="n">
        <v>176.73</v>
      </c>
      <c r="K2" t="n">
        <v>52.44</v>
      </c>
      <c r="L2" t="n">
        <v>1</v>
      </c>
      <c r="M2" t="n">
        <v>452</v>
      </c>
      <c r="N2" t="n">
        <v>33.29</v>
      </c>
      <c r="O2" t="n">
        <v>22031.19</v>
      </c>
      <c r="P2" t="n">
        <v>626.4</v>
      </c>
      <c r="Q2" t="n">
        <v>444.64</v>
      </c>
      <c r="R2" t="n">
        <v>502.02</v>
      </c>
      <c r="S2" t="n">
        <v>48.21</v>
      </c>
      <c r="T2" t="n">
        <v>218746.43</v>
      </c>
      <c r="U2" t="n">
        <v>0.1</v>
      </c>
      <c r="V2" t="n">
        <v>0.57</v>
      </c>
      <c r="W2" t="n">
        <v>0.89</v>
      </c>
      <c r="X2" t="n">
        <v>13.49</v>
      </c>
      <c r="Y2" t="n">
        <v>0.5</v>
      </c>
      <c r="Z2" t="n">
        <v>10</v>
      </c>
      <c r="AA2" t="n">
        <v>1379.200993017108</v>
      </c>
      <c r="AB2" t="n">
        <v>1887.08364469952</v>
      </c>
      <c r="AC2" t="n">
        <v>1706.983030187927</v>
      </c>
      <c r="AD2" t="n">
        <v>1379200.993017108</v>
      </c>
      <c r="AE2" t="n">
        <v>1887083.64469952</v>
      </c>
      <c r="AF2" t="n">
        <v>1.115384382654151e-06</v>
      </c>
      <c r="AG2" t="n">
        <v>39</v>
      </c>
      <c r="AH2" t="n">
        <v>1706983.030187927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2.0446</v>
      </c>
      <c r="E3" t="n">
        <v>48.91</v>
      </c>
      <c r="F3" t="n">
        <v>39.8</v>
      </c>
      <c r="G3" t="n">
        <v>12.7</v>
      </c>
      <c r="H3" t="n">
        <v>0.2</v>
      </c>
      <c r="I3" t="n">
        <v>188</v>
      </c>
      <c r="J3" t="n">
        <v>178.21</v>
      </c>
      <c r="K3" t="n">
        <v>52.44</v>
      </c>
      <c r="L3" t="n">
        <v>2</v>
      </c>
      <c r="M3" t="n">
        <v>186</v>
      </c>
      <c r="N3" t="n">
        <v>33.77</v>
      </c>
      <c r="O3" t="n">
        <v>22213.89</v>
      </c>
      <c r="P3" t="n">
        <v>518.96</v>
      </c>
      <c r="Q3" t="n">
        <v>444.57</v>
      </c>
      <c r="R3" t="n">
        <v>237.31</v>
      </c>
      <c r="S3" t="n">
        <v>48.21</v>
      </c>
      <c r="T3" t="n">
        <v>87720.21000000001</v>
      </c>
      <c r="U3" t="n">
        <v>0.2</v>
      </c>
      <c r="V3" t="n">
        <v>0.68</v>
      </c>
      <c r="W3" t="n">
        <v>0.47</v>
      </c>
      <c r="X3" t="n">
        <v>5.41</v>
      </c>
      <c r="Y3" t="n">
        <v>0.5</v>
      </c>
      <c r="Z3" t="n">
        <v>10</v>
      </c>
      <c r="AA3" t="n">
        <v>877.4995423857525</v>
      </c>
      <c r="AB3" t="n">
        <v>1200.633586439803</v>
      </c>
      <c r="AC3" t="n">
        <v>1086.046802049809</v>
      </c>
      <c r="AD3" t="n">
        <v>877499.5423857525</v>
      </c>
      <c r="AE3" t="n">
        <v>1200633.586439803</v>
      </c>
      <c r="AF3" t="n">
        <v>1.515292298189154e-06</v>
      </c>
      <c r="AG3" t="n">
        <v>29</v>
      </c>
      <c r="AH3" t="n">
        <v>1086046.802049809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2.2506</v>
      </c>
      <c r="E4" t="n">
        <v>44.43</v>
      </c>
      <c r="F4" t="n">
        <v>37.78</v>
      </c>
      <c r="G4" t="n">
        <v>19.05</v>
      </c>
      <c r="H4" t="n">
        <v>0.3</v>
      </c>
      <c r="I4" t="n">
        <v>119</v>
      </c>
      <c r="J4" t="n">
        <v>179.7</v>
      </c>
      <c r="K4" t="n">
        <v>52.44</v>
      </c>
      <c r="L4" t="n">
        <v>3</v>
      </c>
      <c r="M4" t="n">
        <v>117</v>
      </c>
      <c r="N4" t="n">
        <v>34.26</v>
      </c>
      <c r="O4" t="n">
        <v>22397.24</v>
      </c>
      <c r="P4" t="n">
        <v>491.49</v>
      </c>
      <c r="Q4" t="n">
        <v>444.55</v>
      </c>
      <c r="R4" t="n">
        <v>171.23</v>
      </c>
      <c r="S4" t="n">
        <v>48.21</v>
      </c>
      <c r="T4" t="n">
        <v>55026.02</v>
      </c>
      <c r="U4" t="n">
        <v>0.28</v>
      </c>
      <c r="V4" t="n">
        <v>0.72</v>
      </c>
      <c r="W4" t="n">
        <v>0.35</v>
      </c>
      <c r="X4" t="n">
        <v>3.39</v>
      </c>
      <c r="Y4" t="n">
        <v>0.5</v>
      </c>
      <c r="Z4" t="n">
        <v>10</v>
      </c>
      <c r="AA4" t="n">
        <v>762.480431778382</v>
      </c>
      <c r="AB4" t="n">
        <v>1043.259365021764</v>
      </c>
      <c r="AC4" t="n">
        <v>943.6921554478009</v>
      </c>
      <c r="AD4" t="n">
        <v>762480.431778382</v>
      </c>
      <c r="AE4" t="n">
        <v>1043259.365021764</v>
      </c>
      <c r="AF4" t="n">
        <v>1.667962851562413e-06</v>
      </c>
      <c r="AG4" t="n">
        <v>26</v>
      </c>
      <c r="AH4" t="n">
        <v>943692.1554478009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2.3606</v>
      </c>
      <c r="E5" t="n">
        <v>42.36</v>
      </c>
      <c r="F5" t="n">
        <v>36.85</v>
      </c>
      <c r="G5" t="n">
        <v>25.41</v>
      </c>
      <c r="H5" t="n">
        <v>0.39</v>
      </c>
      <c r="I5" t="n">
        <v>87</v>
      </c>
      <c r="J5" t="n">
        <v>181.19</v>
      </c>
      <c r="K5" t="n">
        <v>52.44</v>
      </c>
      <c r="L5" t="n">
        <v>4</v>
      </c>
      <c r="M5" t="n">
        <v>85</v>
      </c>
      <c r="N5" t="n">
        <v>34.75</v>
      </c>
      <c r="O5" t="n">
        <v>22581.25</v>
      </c>
      <c r="P5" t="n">
        <v>478.21</v>
      </c>
      <c r="Q5" t="n">
        <v>444.57</v>
      </c>
      <c r="R5" t="n">
        <v>140.66</v>
      </c>
      <c r="S5" t="n">
        <v>48.21</v>
      </c>
      <c r="T5" t="n">
        <v>39899.7</v>
      </c>
      <c r="U5" t="n">
        <v>0.34</v>
      </c>
      <c r="V5" t="n">
        <v>0.74</v>
      </c>
      <c r="W5" t="n">
        <v>0.31</v>
      </c>
      <c r="X5" t="n">
        <v>2.46</v>
      </c>
      <c r="Y5" t="n">
        <v>0.5</v>
      </c>
      <c r="Z5" t="n">
        <v>10</v>
      </c>
      <c r="AA5" t="n">
        <v>713.5609167444404</v>
      </c>
      <c r="AB5" t="n">
        <v>976.3255263756381</v>
      </c>
      <c r="AC5" t="n">
        <v>883.146388419829</v>
      </c>
      <c r="AD5" t="n">
        <v>713560.9167444404</v>
      </c>
      <c r="AE5" t="n">
        <v>976325.5263756381</v>
      </c>
      <c r="AF5" t="n">
        <v>1.749485962586969e-06</v>
      </c>
      <c r="AG5" t="n">
        <v>25</v>
      </c>
      <c r="AH5" t="n">
        <v>883146.388419829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2.4277</v>
      </c>
      <c r="E6" t="n">
        <v>41.19</v>
      </c>
      <c r="F6" t="n">
        <v>36.32</v>
      </c>
      <c r="G6" t="n">
        <v>31.58</v>
      </c>
      <c r="H6" t="n">
        <v>0.49</v>
      </c>
      <c r="I6" t="n">
        <v>69</v>
      </c>
      <c r="J6" t="n">
        <v>182.69</v>
      </c>
      <c r="K6" t="n">
        <v>52.44</v>
      </c>
      <c r="L6" t="n">
        <v>5</v>
      </c>
      <c r="M6" t="n">
        <v>67</v>
      </c>
      <c r="N6" t="n">
        <v>35.25</v>
      </c>
      <c r="O6" t="n">
        <v>22766.06</v>
      </c>
      <c r="P6" t="n">
        <v>470.5</v>
      </c>
      <c r="Q6" t="n">
        <v>444.55</v>
      </c>
      <c r="R6" t="n">
        <v>123.43</v>
      </c>
      <c r="S6" t="n">
        <v>48.21</v>
      </c>
      <c r="T6" t="n">
        <v>31374.31</v>
      </c>
      <c r="U6" t="n">
        <v>0.39</v>
      </c>
      <c r="V6" t="n">
        <v>0.75</v>
      </c>
      <c r="W6" t="n">
        <v>0.28</v>
      </c>
      <c r="X6" t="n">
        <v>1.93</v>
      </c>
      <c r="Y6" t="n">
        <v>0.5</v>
      </c>
      <c r="Z6" t="n">
        <v>10</v>
      </c>
      <c r="AA6" t="n">
        <v>683.3686506602054</v>
      </c>
      <c r="AB6" t="n">
        <v>935.0151359304149</v>
      </c>
      <c r="AC6" t="n">
        <v>845.7786036592007</v>
      </c>
      <c r="AD6" t="n">
        <v>683368.6506602054</v>
      </c>
      <c r="AE6" t="n">
        <v>935015.1359304149</v>
      </c>
      <c r="AF6" t="n">
        <v>1.799215060311948e-06</v>
      </c>
      <c r="AG6" t="n">
        <v>24</v>
      </c>
      <c r="AH6" t="n">
        <v>845778.6036592007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2.4757</v>
      </c>
      <c r="E7" t="n">
        <v>40.39</v>
      </c>
      <c r="F7" t="n">
        <v>35.95</v>
      </c>
      <c r="G7" t="n">
        <v>37.84</v>
      </c>
      <c r="H7" t="n">
        <v>0.58</v>
      </c>
      <c r="I7" t="n">
        <v>57</v>
      </c>
      <c r="J7" t="n">
        <v>184.19</v>
      </c>
      <c r="K7" t="n">
        <v>52.44</v>
      </c>
      <c r="L7" t="n">
        <v>6</v>
      </c>
      <c r="M7" t="n">
        <v>55</v>
      </c>
      <c r="N7" t="n">
        <v>35.75</v>
      </c>
      <c r="O7" t="n">
        <v>22951.43</v>
      </c>
      <c r="P7" t="n">
        <v>464.7</v>
      </c>
      <c r="Q7" t="n">
        <v>444.56</v>
      </c>
      <c r="R7" t="n">
        <v>111.1</v>
      </c>
      <c r="S7" t="n">
        <v>48.21</v>
      </c>
      <c r="T7" t="n">
        <v>25272.41</v>
      </c>
      <c r="U7" t="n">
        <v>0.43</v>
      </c>
      <c r="V7" t="n">
        <v>0.76</v>
      </c>
      <c r="W7" t="n">
        <v>0.26</v>
      </c>
      <c r="X7" t="n">
        <v>1.56</v>
      </c>
      <c r="Y7" t="n">
        <v>0.5</v>
      </c>
      <c r="Z7" t="n">
        <v>10</v>
      </c>
      <c r="AA7" t="n">
        <v>667.1682647599769</v>
      </c>
      <c r="AB7" t="n">
        <v>912.8490532311381</v>
      </c>
      <c r="AC7" t="n">
        <v>825.7280207824505</v>
      </c>
      <c r="AD7" t="n">
        <v>667168.2647599769</v>
      </c>
      <c r="AE7" t="n">
        <v>912849.0532311382</v>
      </c>
      <c r="AF7" t="n">
        <v>1.834788781486299e-06</v>
      </c>
      <c r="AG7" t="n">
        <v>24</v>
      </c>
      <c r="AH7" t="n">
        <v>825728.0207824504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2.499</v>
      </c>
      <c r="E8" t="n">
        <v>40.02</v>
      </c>
      <c r="F8" t="n">
        <v>35.85</v>
      </c>
      <c r="G8" t="n">
        <v>43.9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47</v>
      </c>
      <c r="N8" t="n">
        <v>36.26</v>
      </c>
      <c r="O8" t="n">
        <v>23137.49</v>
      </c>
      <c r="P8" t="n">
        <v>462.79</v>
      </c>
      <c r="Q8" t="n">
        <v>444.57</v>
      </c>
      <c r="R8" t="n">
        <v>108.76</v>
      </c>
      <c r="S8" t="n">
        <v>48.21</v>
      </c>
      <c r="T8" t="n">
        <v>24141.19</v>
      </c>
      <c r="U8" t="n">
        <v>0.44</v>
      </c>
      <c r="V8" t="n">
        <v>0.76</v>
      </c>
      <c r="W8" t="n">
        <v>0.24</v>
      </c>
      <c r="X8" t="n">
        <v>1.47</v>
      </c>
      <c r="Y8" t="n">
        <v>0.5</v>
      </c>
      <c r="Z8" t="n">
        <v>10</v>
      </c>
      <c r="AA8" t="n">
        <v>660.5097859590072</v>
      </c>
      <c r="AB8" t="n">
        <v>903.7386287842987</v>
      </c>
      <c r="AC8" t="n">
        <v>817.4870824582563</v>
      </c>
      <c r="AD8" t="n">
        <v>660509.7859590072</v>
      </c>
      <c r="AE8" t="n">
        <v>903738.6287842988</v>
      </c>
      <c r="AF8" t="n">
        <v>1.852056858639683e-06</v>
      </c>
      <c r="AG8" t="n">
        <v>24</v>
      </c>
      <c r="AH8" t="n">
        <v>817487.0824582563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2.5326</v>
      </c>
      <c r="E9" t="n">
        <v>39.48</v>
      </c>
      <c r="F9" t="n">
        <v>35.57</v>
      </c>
      <c r="G9" t="n">
        <v>50.82</v>
      </c>
      <c r="H9" t="n">
        <v>0.76</v>
      </c>
      <c r="I9" t="n">
        <v>42</v>
      </c>
      <c r="J9" t="n">
        <v>187.22</v>
      </c>
      <c r="K9" t="n">
        <v>52.44</v>
      </c>
      <c r="L9" t="n">
        <v>8</v>
      </c>
      <c r="M9" t="n">
        <v>40</v>
      </c>
      <c r="N9" t="n">
        <v>36.78</v>
      </c>
      <c r="O9" t="n">
        <v>23324.24</v>
      </c>
      <c r="P9" t="n">
        <v>457.78</v>
      </c>
      <c r="Q9" t="n">
        <v>444.56</v>
      </c>
      <c r="R9" t="n">
        <v>99.16</v>
      </c>
      <c r="S9" t="n">
        <v>48.21</v>
      </c>
      <c r="T9" t="n">
        <v>19375.1</v>
      </c>
      <c r="U9" t="n">
        <v>0.49</v>
      </c>
      <c r="V9" t="n">
        <v>0.77</v>
      </c>
      <c r="W9" t="n">
        <v>0.23</v>
      </c>
      <c r="X9" t="n">
        <v>1.18</v>
      </c>
      <c r="Y9" t="n">
        <v>0.5</v>
      </c>
      <c r="Z9" t="n">
        <v>10</v>
      </c>
      <c r="AA9" t="n">
        <v>641.9618826864414</v>
      </c>
      <c r="AB9" t="n">
        <v>878.3605692510329</v>
      </c>
      <c r="AC9" t="n">
        <v>794.5310693085153</v>
      </c>
      <c r="AD9" t="n">
        <v>641961.8826864414</v>
      </c>
      <c r="AE9" t="n">
        <v>878360.5692510329</v>
      </c>
      <c r="AF9" t="n">
        <v>1.876958463461729e-06</v>
      </c>
      <c r="AG9" t="n">
        <v>23</v>
      </c>
      <c r="AH9" t="n">
        <v>794531.0693085153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2.5493</v>
      </c>
      <c r="E10" t="n">
        <v>39.23</v>
      </c>
      <c r="F10" t="n">
        <v>35.45</v>
      </c>
      <c r="G10" t="n">
        <v>55.98</v>
      </c>
      <c r="H10" t="n">
        <v>0.85</v>
      </c>
      <c r="I10" t="n">
        <v>38</v>
      </c>
      <c r="J10" t="n">
        <v>188.74</v>
      </c>
      <c r="K10" t="n">
        <v>52.44</v>
      </c>
      <c r="L10" t="n">
        <v>9</v>
      </c>
      <c r="M10" t="n">
        <v>36</v>
      </c>
      <c r="N10" t="n">
        <v>37.3</v>
      </c>
      <c r="O10" t="n">
        <v>23511.69</v>
      </c>
      <c r="P10" t="n">
        <v>455.92</v>
      </c>
      <c r="Q10" t="n">
        <v>444.55</v>
      </c>
      <c r="R10" t="n">
        <v>95.37</v>
      </c>
      <c r="S10" t="n">
        <v>48.21</v>
      </c>
      <c r="T10" t="n">
        <v>17500.75</v>
      </c>
      <c r="U10" t="n">
        <v>0.51</v>
      </c>
      <c r="V10" t="n">
        <v>0.77</v>
      </c>
      <c r="W10" t="n">
        <v>0.23</v>
      </c>
      <c r="X10" t="n">
        <v>1.07</v>
      </c>
      <c r="Y10" t="n">
        <v>0.5</v>
      </c>
      <c r="Z10" t="n">
        <v>10</v>
      </c>
      <c r="AA10" t="n">
        <v>636.875810317244</v>
      </c>
      <c r="AB10" t="n">
        <v>871.40158065382</v>
      </c>
      <c r="AC10" t="n">
        <v>788.2362368160186</v>
      </c>
      <c r="AD10" t="n">
        <v>636875.810317244</v>
      </c>
      <c r="AE10" t="n">
        <v>871401.5806538201</v>
      </c>
      <c r="AF10" t="n">
        <v>1.889335153953639e-06</v>
      </c>
      <c r="AG10" t="n">
        <v>23</v>
      </c>
      <c r="AH10" t="n">
        <v>788236.2368160186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2.5667</v>
      </c>
      <c r="E11" t="n">
        <v>38.96</v>
      </c>
      <c r="F11" t="n">
        <v>35.33</v>
      </c>
      <c r="G11" t="n">
        <v>62.35</v>
      </c>
      <c r="H11" t="n">
        <v>0.93</v>
      </c>
      <c r="I11" t="n">
        <v>34</v>
      </c>
      <c r="J11" t="n">
        <v>190.26</v>
      </c>
      <c r="K11" t="n">
        <v>52.44</v>
      </c>
      <c r="L11" t="n">
        <v>10</v>
      </c>
      <c r="M11" t="n">
        <v>32</v>
      </c>
      <c r="N11" t="n">
        <v>37.82</v>
      </c>
      <c r="O11" t="n">
        <v>23699.85</v>
      </c>
      <c r="P11" t="n">
        <v>453.4</v>
      </c>
      <c r="Q11" t="n">
        <v>444.55</v>
      </c>
      <c r="R11" t="n">
        <v>91.40000000000001</v>
      </c>
      <c r="S11" t="n">
        <v>48.21</v>
      </c>
      <c r="T11" t="n">
        <v>15535.76</v>
      </c>
      <c r="U11" t="n">
        <v>0.53</v>
      </c>
      <c r="V11" t="n">
        <v>0.77</v>
      </c>
      <c r="W11" t="n">
        <v>0.22</v>
      </c>
      <c r="X11" t="n">
        <v>0.9399999999999999</v>
      </c>
      <c r="Y11" t="n">
        <v>0.5</v>
      </c>
      <c r="Z11" t="n">
        <v>10</v>
      </c>
      <c r="AA11" t="n">
        <v>631.1049361617904</v>
      </c>
      <c r="AB11" t="n">
        <v>863.5056160413289</v>
      </c>
      <c r="AC11" t="n">
        <v>781.0938519840877</v>
      </c>
      <c r="AD11" t="n">
        <v>631104.9361617904</v>
      </c>
      <c r="AE11" t="n">
        <v>863505.616041329</v>
      </c>
      <c r="AF11" t="n">
        <v>1.902230627879341e-06</v>
      </c>
      <c r="AG11" t="n">
        <v>23</v>
      </c>
      <c r="AH11" t="n">
        <v>781093.8519840877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2.5797</v>
      </c>
      <c r="E12" t="n">
        <v>38.76</v>
      </c>
      <c r="F12" t="n">
        <v>35.24</v>
      </c>
      <c r="G12" t="n">
        <v>68.20999999999999</v>
      </c>
      <c r="H12" t="n">
        <v>1.02</v>
      </c>
      <c r="I12" t="n">
        <v>31</v>
      </c>
      <c r="J12" t="n">
        <v>191.79</v>
      </c>
      <c r="K12" t="n">
        <v>52.44</v>
      </c>
      <c r="L12" t="n">
        <v>11</v>
      </c>
      <c r="M12" t="n">
        <v>29</v>
      </c>
      <c r="N12" t="n">
        <v>38.35</v>
      </c>
      <c r="O12" t="n">
        <v>23888.73</v>
      </c>
      <c r="P12" t="n">
        <v>451.35</v>
      </c>
      <c r="Q12" t="n">
        <v>444.56</v>
      </c>
      <c r="R12" t="n">
        <v>88.59999999999999</v>
      </c>
      <c r="S12" t="n">
        <v>48.21</v>
      </c>
      <c r="T12" t="n">
        <v>14149.84</v>
      </c>
      <c r="U12" t="n">
        <v>0.54</v>
      </c>
      <c r="V12" t="n">
        <v>0.77</v>
      </c>
      <c r="W12" t="n">
        <v>0.21</v>
      </c>
      <c r="X12" t="n">
        <v>0.85</v>
      </c>
      <c r="Y12" t="n">
        <v>0.5</v>
      </c>
      <c r="Z12" t="n">
        <v>10</v>
      </c>
      <c r="AA12" t="n">
        <v>626.6869323153489</v>
      </c>
      <c r="AB12" t="n">
        <v>857.4607082700541</v>
      </c>
      <c r="AC12" t="n">
        <v>775.6258617264218</v>
      </c>
      <c r="AD12" t="n">
        <v>626686.932315349</v>
      </c>
      <c r="AE12" t="n">
        <v>857460.7082700541</v>
      </c>
      <c r="AF12" t="n">
        <v>1.911865177364061e-06</v>
      </c>
      <c r="AG12" t="n">
        <v>23</v>
      </c>
      <c r="AH12" t="n">
        <v>775625.8617264219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2.594</v>
      </c>
      <c r="E13" t="n">
        <v>38.55</v>
      </c>
      <c r="F13" t="n">
        <v>35.13</v>
      </c>
      <c r="G13" t="n">
        <v>75.29000000000001</v>
      </c>
      <c r="H13" t="n">
        <v>1.1</v>
      </c>
      <c r="I13" t="n">
        <v>28</v>
      </c>
      <c r="J13" t="n">
        <v>193.33</v>
      </c>
      <c r="K13" t="n">
        <v>52.44</v>
      </c>
      <c r="L13" t="n">
        <v>12</v>
      </c>
      <c r="M13" t="n">
        <v>26</v>
      </c>
      <c r="N13" t="n">
        <v>38.89</v>
      </c>
      <c r="O13" t="n">
        <v>24078.33</v>
      </c>
      <c r="P13" t="n">
        <v>449.15</v>
      </c>
      <c r="Q13" t="n">
        <v>444.55</v>
      </c>
      <c r="R13" t="n">
        <v>84.87</v>
      </c>
      <c r="S13" t="n">
        <v>48.21</v>
      </c>
      <c r="T13" t="n">
        <v>12302.12</v>
      </c>
      <c r="U13" t="n">
        <v>0.57</v>
      </c>
      <c r="V13" t="n">
        <v>0.78</v>
      </c>
      <c r="W13" t="n">
        <v>0.21</v>
      </c>
      <c r="X13" t="n">
        <v>0.75</v>
      </c>
      <c r="Y13" t="n">
        <v>0.5</v>
      </c>
      <c r="Z13" t="n">
        <v>10</v>
      </c>
      <c r="AA13" t="n">
        <v>621.9156068202728</v>
      </c>
      <c r="AB13" t="n">
        <v>850.9323702316661</v>
      </c>
      <c r="AC13" t="n">
        <v>769.7205791078376</v>
      </c>
      <c r="AD13" t="n">
        <v>621915.6068202729</v>
      </c>
      <c r="AE13" t="n">
        <v>850932.3702316661</v>
      </c>
      <c r="AF13" t="n">
        <v>1.922463181797254e-06</v>
      </c>
      <c r="AG13" t="n">
        <v>23</v>
      </c>
      <c r="AH13" t="n">
        <v>769720.5791078376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2.5916</v>
      </c>
      <c r="E14" t="n">
        <v>38.59</v>
      </c>
      <c r="F14" t="n">
        <v>35.24</v>
      </c>
      <c r="G14" t="n">
        <v>81.31999999999999</v>
      </c>
      <c r="H14" t="n">
        <v>1.18</v>
      </c>
      <c r="I14" t="n">
        <v>26</v>
      </c>
      <c r="J14" t="n">
        <v>194.88</v>
      </c>
      <c r="K14" t="n">
        <v>52.44</v>
      </c>
      <c r="L14" t="n">
        <v>13</v>
      </c>
      <c r="M14" t="n">
        <v>24</v>
      </c>
      <c r="N14" t="n">
        <v>39.43</v>
      </c>
      <c r="O14" t="n">
        <v>24268.67</v>
      </c>
      <c r="P14" t="n">
        <v>449.84</v>
      </c>
      <c r="Q14" t="n">
        <v>444.55</v>
      </c>
      <c r="R14" t="n">
        <v>89.20999999999999</v>
      </c>
      <c r="S14" t="n">
        <v>48.21</v>
      </c>
      <c r="T14" t="n">
        <v>14477.78</v>
      </c>
      <c r="U14" t="n">
        <v>0.54</v>
      </c>
      <c r="V14" t="n">
        <v>0.77</v>
      </c>
      <c r="W14" t="n">
        <v>0.2</v>
      </c>
      <c r="X14" t="n">
        <v>0.85</v>
      </c>
      <c r="Y14" t="n">
        <v>0.5</v>
      </c>
      <c r="Z14" t="n">
        <v>10</v>
      </c>
      <c r="AA14" t="n">
        <v>623.1282632928227</v>
      </c>
      <c r="AB14" t="n">
        <v>852.5915803160367</v>
      </c>
      <c r="AC14" t="n">
        <v>771.2214365104718</v>
      </c>
      <c r="AD14" t="n">
        <v>623128.2632928226</v>
      </c>
      <c r="AE14" t="n">
        <v>852591.5803160367</v>
      </c>
      <c r="AF14" t="n">
        <v>1.920684495738536e-06</v>
      </c>
      <c r="AG14" t="n">
        <v>23</v>
      </c>
      <c r="AH14" t="n">
        <v>771221.4365104717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2.6102</v>
      </c>
      <c r="E15" t="n">
        <v>38.31</v>
      </c>
      <c r="F15" t="n">
        <v>35.04</v>
      </c>
      <c r="G15" t="n">
        <v>87.59</v>
      </c>
      <c r="H15" t="n">
        <v>1.27</v>
      </c>
      <c r="I15" t="n">
        <v>24</v>
      </c>
      <c r="J15" t="n">
        <v>196.42</v>
      </c>
      <c r="K15" t="n">
        <v>52.44</v>
      </c>
      <c r="L15" t="n">
        <v>14</v>
      </c>
      <c r="M15" t="n">
        <v>22</v>
      </c>
      <c r="N15" t="n">
        <v>39.98</v>
      </c>
      <c r="O15" t="n">
        <v>24459.75</v>
      </c>
      <c r="P15" t="n">
        <v>446.25</v>
      </c>
      <c r="Q15" t="n">
        <v>444.55</v>
      </c>
      <c r="R15" t="n">
        <v>81.84999999999999</v>
      </c>
      <c r="S15" t="n">
        <v>48.21</v>
      </c>
      <c r="T15" t="n">
        <v>10812.44</v>
      </c>
      <c r="U15" t="n">
        <v>0.59</v>
      </c>
      <c r="V15" t="n">
        <v>0.78</v>
      </c>
      <c r="W15" t="n">
        <v>0.2</v>
      </c>
      <c r="X15" t="n">
        <v>0.65</v>
      </c>
      <c r="Y15" t="n">
        <v>0.5</v>
      </c>
      <c r="Z15" t="n">
        <v>10</v>
      </c>
      <c r="AA15" t="n">
        <v>616.2393397498774</v>
      </c>
      <c r="AB15" t="n">
        <v>843.1658512067218</v>
      </c>
      <c r="AC15" t="n">
        <v>762.695285758256</v>
      </c>
      <c r="AD15" t="n">
        <v>616239.3397498775</v>
      </c>
      <c r="AE15" t="n">
        <v>843165.8512067217</v>
      </c>
      <c r="AF15" t="n">
        <v>1.934469312693598e-06</v>
      </c>
      <c r="AG15" t="n">
        <v>23</v>
      </c>
      <c r="AH15" t="n">
        <v>762695.285758256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2.6134</v>
      </c>
      <c r="E16" t="n">
        <v>38.26</v>
      </c>
      <c r="F16" t="n">
        <v>35.03</v>
      </c>
      <c r="G16" t="n">
        <v>91.37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445.66</v>
      </c>
      <c r="Q16" t="n">
        <v>444.55</v>
      </c>
      <c r="R16" t="n">
        <v>81.59999999999999</v>
      </c>
      <c r="S16" t="n">
        <v>48.21</v>
      </c>
      <c r="T16" t="n">
        <v>10689.29</v>
      </c>
      <c r="U16" t="n">
        <v>0.59</v>
      </c>
      <c r="V16" t="n">
        <v>0.78</v>
      </c>
      <c r="W16" t="n">
        <v>0.2</v>
      </c>
      <c r="X16" t="n">
        <v>0.64</v>
      </c>
      <c r="Y16" t="n">
        <v>0.5</v>
      </c>
      <c r="Z16" t="n">
        <v>10</v>
      </c>
      <c r="AA16" t="n">
        <v>615.1203333073756</v>
      </c>
      <c r="AB16" t="n">
        <v>841.6347772250108</v>
      </c>
      <c r="AC16" t="n">
        <v>761.3103353284837</v>
      </c>
      <c r="AD16" t="n">
        <v>615120.3333073757</v>
      </c>
      <c r="AE16" t="n">
        <v>841634.7772250108</v>
      </c>
      <c r="AF16" t="n">
        <v>1.936840894105221e-06</v>
      </c>
      <c r="AG16" t="n">
        <v>23</v>
      </c>
      <c r="AH16" t="n">
        <v>761310.3353284837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2.6229</v>
      </c>
      <c r="E17" t="n">
        <v>38.13</v>
      </c>
      <c r="F17" t="n">
        <v>34.96</v>
      </c>
      <c r="G17" t="n">
        <v>99.88</v>
      </c>
      <c r="H17" t="n">
        <v>1.42</v>
      </c>
      <c r="I17" t="n">
        <v>21</v>
      </c>
      <c r="J17" t="n">
        <v>199.54</v>
      </c>
      <c r="K17" t="n">
        <v>52.44</v>
      </c>
      <c r="L17" t="n">
        <v>16</v>
      </c>
      <c r="M17" t="n">
        <v>19</v>
      </c>
      <c r="N17" t="n">
        <v>41.1</v>
      </c>
      <c r="O17" t="n">
        <v>24844.17</v>
      </c>
      <c r="P17" t="n">
        <v>443.23</v>
      </c>
      <c r="Q17" t="n">
        <v>444.55</v>
      </c>
      <c r="R17" t="n">
        <v>79.3</v>
      </c>
      <c r="S17" t="n">
        <v>48.21</v>
      </c>
      <c r="T17" t="n">
        <v>9550.530000000001</v>
      </c>
      <c r="U17" t="n">
        <v>0.61</v>
      </c>
      <c r="V17" t="n">
        <v>0.78</v>
      </c>
      <c r="W17" t="n">
        <v>0.2</v>
      </c>
      <c r="X17" t="n">
        <v>0.57</v>
      </c>
      <c r="Y17" t="n">
        <v>0.5</v>
      </c>
      <c r="Z17" t="n">
        <v>10</v>
      </c>
      <c r="AA17" t="n">
        <v>611.1382045882435</v>
      </c>
      <c r="AB17" t="n">
        <v>836.186253032374</v>
      </c>
      <c r="AC17" t="n">
        <v>756.3818106377405</v>
      </c>
      <c r="AD17" t="n">
        <v>611138.2045882435</v>
      </c>
      <c r="AE17" t="n">
        <v>836186.253032374</v>
      </c>
      <c r="AF17" t="n">
        <v>1.943881526420978e-06</v>
      </c>
      <c r="AG17" t="n">
        <v>23</v>
      </c>
      <c r="AH17" t="n">
        <v>756381.8106377405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2.6276</v>
      </c>
      <c r="E18" t="n">
        <v>38.06</v>
      </c>
      <c r="F18" t="n">
        <v>34.93</v>
      </c>
      <c r="G18" t="n">
        <v>104.78</v>
      </c>
      <c r="H18" t="n">
        <v>1.5</v>
      </c>
      <c r="I18" t="n">
        <v>20</v>
      </c>
      <c r="J18" t="n">
        <v>201.11</v>
      </c>
      <c r="K18" t="n">
        <v>52.44</v>
      </c>
      <c r="L18" t="n">
        <v>17</v>
      </c>
      <c r="M18" t="n">
        <v>18</v>
      </c>
      <c r="N18" t="n">
        <v>41.67</v>
      </c>
      <c r="O18" t="n">
        <v>25037.53</v>
      </c>
      <c r="P18" t="n">
        <v>443.23</v>
      </c>
      <c r="Q18" t="n">
        <v>444.55</v>
      </c>
      <c r="R18" t="n">
        <v>78.19</v>
      </c>
      <c r="S18" t="n">
        <v>48.21</v>
      </c>
      <c r="T18" t="n">
        <v>9001.02</v>
      </c>
      <c r="U18" t="n">
        <v>0.62</v>
      </c>
      <c r="V18" t="n">
        <v>0.78</v>
      </c>
      <c r="W18" t="n">
        <v>0.2</v>
      </c>
      <c r="X18" t="n">
        <v>0.54</v>
      </c>
      <c r="Y18" t="n">
        <v>0.5</v>
      </c>
      <c r="Z18" t="n">
        <v>10</v>
      </c>
      <c r="AA18" t="n">
        <v>610.2911523309903</v>
      </c>
      <c r="AB18" t="n">
        <v>835.0272787646919</v>
      </c>
      <c r="AC18" t="n">
        <v>755.3334472475354</v>
      </c>
      <c r="AD18" t="n">
        <v>610291.1523309903</v>
      </c>
      <c r="AE18" t="n">
        <v>835027.2787646919</v>
      </c>
      <c r="AF18" t="n">
        <v>1.9473647866193e-06</v>
      </c>
      <c r="AG18" t="n">
        <v>23</v>
      </c>
      <c r="AH18" t="n">
        <v>755333.4472475355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2.6319</v>
      </c>
      <c r="E19" t="n">
        <v>38</v>
      </c>
      <c r="F19" t="n">
        <v>34.9</v>
      </c>
      <c r="G19" t="n">
        <v>110.21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442.16</v>
      </c>
      <c r="Q19" t="n">
        <v>444.55</v>
      </c>
      <c r="R19" t="n">
        <v>77.18000000000001</v>
      </c>
      <c r="S19" t="n">
        <v>48.21</v>
      </c>
      <c r="T19" t="n">
        <v>8502.030000000001</v>
      </c>
      <c r="U19" t="n">
        <v>0.62</v>
      </c>
      <c r="V19" t="n">
        <v>0.78</v>
      </c>
      <c r="W19" t="n">
        <v>0.2</v>
      </c>
      <c r="X19" t="n">
        <v>0.51</v>
      </c>
      <c r="Y19" t="n">
        <v>0.5</v>
      </c>
      <c r="Z19" t="n">
        <v>10</v>
      </c>
      <c r="AA19" t="n">
        <v>601.7011941031934</v>
      </c>
      <c r="AB19" t="n">
        <v>823.2741189552087</v>
      </c>
      <c r="AC19" t="n">
        <v>744.701992514606</v>
      </c>
      <c r="AD19" t="n">
        <v>601701.1941031935</v>
      </c>
      <c r="AE19" t="n">
        <v>823274.1189552087</v>
      </c>
      <c r="AF19" t="n">
        <v>1.950551599141169e-06</v>
      </c>
      <c r="AG19" t="n">
        <v>22</v>
      </c>
      <c r="AH19" t="n">
        <v>744701.992514606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2.6366</v>
      </c>
      <c r="E20" t="n">
        <v>37.93</v>
      </c>
      <c r="F20" t="n">
        <v>34.87</v>
      </c>
      <c r="G20" t="n">
        <v>116.22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440.31</v>
      </c>
      <c r="Q20" t="n">
        <v>444.55</v>
      </c>
      <c r="R20" t="n">
        <v>76.59</v>
      </c>
      <c r="S20" t="n">
        <v>48.21</v>
      </c>
      <c r="T20" t="n">
        <v>8209.92</v>
      </c>
      <c r="U20" t="n">
        <v>0.63</v>
      </c>
      <c r="V20" t="n">
        <v>0.78</v>
      </c>
      <c r="W20" t="n">
        <v>0.18</v>
      </c>
      <c r="X20" t="n">
        <v>0.48</v>
      </c>
      <c r="Y20" t="n">
        <v>0.5</v>
      </c>
      <c r="Z20" t="n">
        <v>10</v>
      </c>
      <c r="AA20" t="n">
        <v>599.1646067396927</v>
      </c>
      <c r="AB20" t="n">
        <v>819.8034482181304</v>
      </c>
      <c r="AC20" t="n">
        <v>741.5625577215575</v>
      </c>
      <c r="AD20" t="n">
        <v>599164.6067396926</v>
      </c>
      <c r="AE20" t="n">
        <v>819803.4482181304</v>
      </c>
      <c r="AF20" t="n">
        <v>1.954034859339491e-06</v>
      </c>
      <c r="AG20" t="n">
        <v>22</v>
      </c>
      <c r="AH20" t="n">
        <v>741562.5577215574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2.6403</v>
      </c>
      <c r="E21" t="n">
        <v>37.88</v>
      </c>
      <c r="F21" t="n">
        <v>34.85</v>
      </c>
      <c r="G21" t="n">
        <v>123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439.52</v>
      </c>
      <c r="Q21" t="n">
        <v>444.55</v>
      </c>
      <c r="R21" t="n">
        <v>75.70999999999999</v>
      </c>
      <c r="S21" t="n">
        <v>48.21</v>
      </c>
      <c r="T21" t="n">
        <v>7772.71</v>
      </c>
      <c r="U21" t="n">
        <v>0.64</v>
      </c>
      <c r="V21" t="n">
        <v>0.78</v>
      </c>
      <c r="W21" t="n">
        <v>0.19</v>
      </c>
      <c r="X21" t="n">
        <v>0.46</v>
      </c>
      <c r="Y21" t="n">
        <v>0.5</v>
      </c>
      <c r="Z21" t="n">
        <v>10</v>
      </c>
      <c r="AA21" t="n">
        <v>597.7890186926061</v>
      </c>
      <c r="AB21" t="n">
        <v>817.9213079654452</v>
      </c>
      <c r="AC21" t="n">
        <v>739.860046292988</v>
      </c>
      <c r="AD21" t="n">
        <v>597789.0186926061</v>
      </c>
      <c r="AE21" t="n">
        <v>817921.3079654452</v>
      </c>
      <c r="AF21" t="n">
        <v>1.95677700034668e-06</v>
      </c>
      <c r="AG21" t="n">
        <v>22</v>
      </c>
      <c r="AH21" t="n">
        <v>739860.046292988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2.6452</v>
      </c>
      <c r="E22" t="n">
        <v>37.8</v>
      </c>
      <c r="F22" t="n">
        <v>34.81</v>
      </c>
      <c r="G22" t="n">
        <v>130.55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438.27</v>
      </c>
      <c r="Q22" t="n">
        <v>444.55</v>
      </c>
      <c r="R22" t="n">
        <v>74.44</v>
      </c>
      <c r="S22" t="n">
        <v>48.21</v>
      </c>
      <c r="T22" t="n">
        <v>7147.37</v>
      </c>
      <c r="U22" t="n">
        <v>0.65</v>
      </c>
      <c r="V22" t="n">
        <v>0.78</v>
      </c>
      <c r="W22" t="n">
        <v>0.19</v>
      </c>
      <c r="X22" t="n">
        <v>0.43</v>
      </c>
      <c r="Y22" t="n">
        <v>0.5</v>
      </c>
      <c r="Z22" t="n">
        <v>10</v>
      </c>
      <c r="AA22" t="n">
        <v>595.7700812477791</v>
      </c>
      <c r="AB22" t="n">
        <v>815.158908684199</v>
      </c>
      <c r="AC22" t="n">
        <v>737.3612865220923</v>
      </c>
      <c r="AD22" t="n">
        <v>595770.0812477791</v>
      </c>
      <c r="AE22" t="n">
        <v>815158.908684199</v>
      </c>
      <c r="AF22" t="n">
        <v>1.960408484383229e-06</v>
      </c>
      <c r="AG22" t="n">
        <v>22</v>
      </c>
      <c r="AH22" t="n">
        <v>737361.2865220923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2.6453</v>
      </c>
      <c r="E23" t="n">
        <v>37.8</v>
      </c>
      <c r="F23" t="n">
        <v>34.81</v>
      </c>
      <c r="G23" t="n">
        <v>130.55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14</v>
      </c>
      <c r="N23" t="n">
        <v>44.6</v>
      </c>
      <c r="O23" t="n">
        <v>26016.35</v>
      </c>
      <c r="P23" t="n">
        <v>437.76</v>
      </c>
      <c r="Q23" t="n">
        <v>444.55</v>
      </c>
      <c r="R23" t="n">
        <v>74.52</v>
      </c>
      <c r="S23" t="n">
        <v>48.21</v>
      </c>
      <c r="T23" t="n">
        <v>7185.93</v>
      </c>
      <c r="U23" t="n">
        <v>0.65</v>
      </c>
      <c r="V23" t="n">
        <v>0.78</v>
      </c>
      <c r="W23" t="n">
        <v>0.19</v>
      </c>
      <c r="X23" t="n">
        <v>0.43</v>
      </c>
      <c r="Y23" t="n">
        <v>0.5</v>
      </c>
      <c r="Z23" t="n">
        <v>10</v>
      </c>
      <c r="AA23" t="n">
        <v>595.2869931820499</v>
      </c>
      <c r="AB23" t="n">
        <v>814.4979262803271</v>
      </c>
      <c r="AC23" t="n">
        <v>736.7633873511511</v>
      </c>
      <c r="AD23" t="n">
        <v>595286.9931820498</v>
      </c>
      <c r="AE23" t="n">
        <v>814497.926280327</v>
      </c>
      <c r="AF23" t="n">
        <v>1.960482596302342e-06</v>
      </c>
      <c r="AG23" t="n">
        <v>22</v>
      </c>
      <c r="AH23" t="n">
        <v>736763.3873511511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2.6499</v>
      </c>
      <c r="E24" t="n">
        <v>37.74</v>
      </c>
      <c r="F24" t="n">
        <v>34.78</v>
      </c>
      <c r="G24" t="n">
        <v>139.14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13</v>
      </c>
      <c r="N24" t="n">
        <v>45.21</v>
      </c>
      <c r="O24" t="n">
        <v>26214.54</v>
      </c>
      <c r="P24" t="n">
        <v>436.82</v>
      </c>
      <c r="Q24" t="n">
        <v>444.55</v>
      </c>
      <c r="R24" t="n">
        <v>73.56999999999999</v>
      </c>
      <c r="S24" t="n">
        <v>48.21</v>
      </c>
      <c r="T24" t="n">
        <v>6714.62</v>
      </c>
      <c r="U24" t="n">
        <v>0.66</v>
      </c>
      <c r="V24" t="n">
        <v>0.78</v>
      </c>
      <c r="W24" t="n">
        <v>0.19</v>
      </c>
      <c r="X24" t="n">
        <v>0.4</v>
      </c>
      <c r="Y24" t="n">
        <v>0.5</v>
      </c>
      <c r="Z24" t="n">
        <v>10</v>
      </c>
      <c r="AA24" t="n">
        <v>593.6218376493817</v>
      </c>
      <c r="AB24" t="n">
        <v>812.2195870190529</v>
      </c>
      <c r="AC24" t="n">
        <v>734.7024895913039</v>
      </c>
      <c r="AD24" t="n">
        <v>593621.8376493817</v>
      </c>
      <c r="AE24" t="n">
        <v>812219.5870190529</v>
      </c>
      <c r="AF24" t="n">
        <v>1.963891744581551e-06</v>
      </c>
      <c r="AG24" t="n">
        <v>22</v>
      </c>
      <c r="AH24" t="n">
        <v>734702.4895913039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2.6542</v>
      </c>
      <c r="E25" t="n">
        <v>37.68</v>
      </c>
      <c r="F25" t="n">
        <v>34.76</v>
      </c>
      <c r="G25" t="n">
        <v>148.96</v>
      </c>
      <c r="H25" t="n">
        <v>2.01</v>
      </c>
      <c r="I25" t="n">
        <v>14</v>
      </c>
      <c r="J25" t="n">
        <v>212.27</v>
      </c>
      <c r="K25" t="n">
        <v>52.44</v>
      </c>
      <c r="L25" t="n">
        <v>24</v>
      </c>
      <c r="M25" t="n">
        <v>12</v>
      </c>
      <c r="N25" t="n">
        <v>45.82</v>
      </c>
      <c r="O25" t="n">
        <v>26413.56</v>
      </c>
      <c r="P25" t="n">
        <v>435.02</v>
      </c>
      <c r="Q25" t="n">
        <v>444.55</v>
      </c>
      <c r="R25" t="n">
        <v>72.59</v>
      </c>
      <c r="S25" t="n">
        <v>48.21</v>
      </c>
      <c r="T25" t="n">
        <v>6232.4</v>
      </c>
      <c r="U25" t="n">
        <v>0.66</v>
      </c>
      <c r="V25" t="n">
        <v>0.78</v>
      </c>
      <c r="W25" t="n">
        <v>0.19</v>
      </c>
      <c r="X25" t="n">
        <v>0.37</v>
      </c>
      <c r="Y25" t="n">
        <v>0.5</v>
      </c>
      <c r="Z25" t="n">
        <v>10</v>
      </c>
      <c r="AA25" t="n">
        <v>591.2409258213324</v>
      </c>
      <c r="AB25" t="n">
        <v>808.9619184174995</v>
      </c>
      <c r="AC25" t="n">
        <v>731.755728308916</v>
      </c>
      <c r="AD25" t="n">
        <v>591240.9258213325</v>
      </c>
      <c r="AE25" t="n">
        <v>808961.9184174995</v>
      </c>
      <c r="AF25" t="n">
        <v>1.96707855710342e-06</v>
      </c>
      <c r="AG25" t="n">
        <v>22</v>
      </c>
      <c r="AH25" t="n">
        <v>731755.728308916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2.6564</v>
      </c>
      <c r="E26" t="n">
        <v>37.64</v>
      </c>
      <c r="F26" t="n">
        <v>34.73</v>
      </c>
      <c r="G26" t="n">
        <v>148.83</v>
      </c>
      <c r="H26" t="n">
        <v>2.08</v>
      </c>
      <c r="I26" t="n">
        <v>14</v>
      </c>
      <c r="J26" t="n">
        <v>213.89</v>
      </c>
      <c r="K26" t="n">
        <v>52.44</v>
      </c>
      <c r="L26" t="n">
        <v>25</v>
      </c>
      <c r="M26" t="n">
        <v>12</v>
      </c>
      <c r="N26" t="n">
        <v>46.44</v>
      </c>
      <c r="O26" t="n">
        <v>26613.43</v>
      </c>
      <c r="P26" t="n">
        <v>435.87</v>
      </c>
      <c r="Q26" t="n">
        <v>444.55</v>
      </c>
      <c r="R26" t="n">
        <v>71.84999999999999</v>
      </c>
      <c r="S26" t="n">
        <v>48.21</v>
      </c>
      <c r="T26" t="n">
        <v>5860.35</v>
      </c>
      <c r="U26" t="n">
        <v>0.67</v>
      </c>
      <c r="V26" t="n">
        <v>0.78</v>
      </c>
      <c r="W26" t="n">
        <v>0.18</v>
      </c>
      <c r="X26" t="n">
        <v>0.34</v>
      </c>
      <c r="Y26" t="n">
        <v>0.5</v>
      </c>
      <c r="Z26" t="n">
        <v>10</v>
      </c>
      <c r="AA26" t="n">
        <v>591.6137163288527</v>
      </c>
      <c r="AB26" t="n">
        <v>809.4719868362449</v>
      </c>
      <c r="AC26" t="n">
        <v>732.2171165136621</v>
      </c>
      <c r="AD26" t="n">
        <v>591613.7163288527</v>
      </c>
      <c r="AE26" t="n">
        <v>809471.9868362449</v>
      </c>
      <c r="AF26" t="n">
        <v>1.968709019323911e-06</v>
      </c>
      <c r="AG26" t="n">
        <v>22</v>
      </c>
      <c r="AH26" t="n">
        <v>732217.116513662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2.659</v>
      </c>
      <c r="E27" t="n">
        <v>37.61</v>
      </c>
      <c r="F27" t="n">
        <v>34.73</v>
      </c>
      <c r="G27" t="n">
        <v>160.27</v>
      </c>
      <c r="H27" t="n">
        <v>2.14</v>
      </c>
      <c r="I27" t="n">
        <v>13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433.43</v>
      </c>
      <c r="Q27" t="n">
        <v>444.55</v>
      </c>
      <c r="R27" t="n">
        <v>71.72</v>
      </c>
      <c r="S27" t="n">
        <v>48.21</v>
      </c>
      <c r="T27" t="n">
        <v>5802.48</v>
      </c>
      <c r="U27" t="n">
        <v>0.67</v>
      </c>
      <c r="V27" t="n">
        <v>0.78</v>
      </c>
      <c r="W27" t="n">
        <v>0.18</v>
      </c>
      <c r="X27" t="n">
        <v>0.34</v>
      </c>
      <c r="Y27" t="n">
        <v>0.5</v>
      </c>
      <c r="Z27" t="n">
        <v>10</v>
      </c>
      <c r="AA27" t="n">
        <v>588.964166222842</v>
      </c>
      <c r="AB27" t="n">
        <v>805.8467554913001</v>
      </c>
      <c r="AC27" t="n">
        <v>728.9378721602344</v>
      </c>
      <c r="AD27" t="n">
        <v>588964.1662228419</v>
      </c>
      <c r="AE27" t="n">
        <v>805846.7554913001</v>
      </c>
      <c r="AF27" t="n">
        <v>1.970635929220855e-06</v>
      </c>
      <c r="AG27" t="n">
        <v>22</v>
      </c>
      <c r="AH27" t="n">
        <v>728937.8721602344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2.6593</v>
      </c>
      <c r="E28" t="n">
        <v>37.6</v>
      </c>
      <c r="F28" t="n">
        <v>34.72</v>
      </c>
      <c r="G28" t="n">
        <v>160.25</v>
      </c>
      <c r="H28" t="n">
        <v>2.21</v>
      </c>
      <c r="I28" t="n">
        <v>13</v>
      </c>
      <c r="J28" t="n">
        <v>217.15</v>
      </c>
      <c r="K28" t="n">
        <v>52.44</v>
      </c>
      <c r="L28" t="n">
        <v>27</v>
      </c>
      <c r="M28" t="n">
        <v>11</v>
      </c>
      <c r="N28" t="n">
        <v>47.71</v>
      </c>
      <c r="O28" t="n">
        <v>27015.77</v>
      </c>
      <c r="P28" t="n">
        <v>434.06</v>
      </c>
      <c r="Q28" t="n">
        <v>444.55</v>
      </c>
      <c r="R28" t="n">
        <v>71.48999999999999</v>
      </c>
      <c r="S28" t="n">
        <v>48.21</v>
      </c>
      <c r="T28" t="n">
        <v>5687.36</v>
      </c>
      <c r="U28" t="n">
        <v>0.67</v>
      </c>
      <c r="V28" t="n">
        <v>0.78</v>
      </c>
      <c r="W28" t="n">
        <v>0.18</v>
      </c>
      <c r="X28" t="n">
        <v>0.33</v>
      </c>
      <c r="Y28" t="n">
        <v>0.5</v>
      </c>
      <c r="Z28" t="n">
        <v>10</v>
      </c>
      <c r="AA28" t="n">
        <v>589.4754618445895</v>
      </c>
      <c r="AB28" t="n">
        <v>806.5463327177459</v>
      </c>
      <c r="AC28" t="n">
        <v>729.5706827180511</v>
      </c>
      <c r="AD28" t="n">
        <v>589475.4618445896</v>
      </c>
      <c r="AE28" t="n">
        <v>806546.3327177459</v>
      </c>
      <c r="AF28" t="n">
        <v>1.970858264978195e-06</v>
      </c>
      <c r="AG28" t="n">
        <v>22</v>
      </c>
      <c r="AH28" t="n">
        <v>729570.6827180511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2.6638</v>
      </c>
      <c r="E29" t="n">
        <v>37.54</v>
      </c>
      <c r="F29" t="n">
        <v>34.69</v>
      </c>
      <c r="G29" t="n">
        <v>173.47</v>
      </c>
      <c r="H29" t="n">
        <v>2.27</v>
      </c>
      <c r="I29" t="n">
        <v>12</v>
      </c>
      <c r="J29" t="n">
        <v>218.79</v>
      </c>
      <c r="K29" t="n">
        <v>52.44</v>
      </c>
      <c r="L29" t="n">
        <v>28</v>
      </c>
      <c r="M29" t="n">
        <v>10</v>
      </c>
      <c r="N29" t="n">
        <v>48.35</v>
      </c>
      <c r="O29" t="n">
        <v>27218.26</v>
      </c>
      <c r="P29" t="n">
        <v>430.53</v>
      </c>
      <c r="Q29" t="n">
        <v>444.55</v>
      </c>
      <c r="R29" t="n">
        <v>70.52</v>
      </c>
      <c r="S29" t="n">
        <v>48.21</v>
      </c>
      <c r="T29" t="n">
        <v>5206.46</v>
      </c>
      <c r="U29" t="n">
        <v>0.68</v>
      </c>
      <c r="V29" t="n">
        <v>0.79</v>
      </c>
      <c r="W29" t="n">
        <v>0.18</v>
      </c>
      <c r="X29" t="n">
        <v>0.31</v>
      </c>
      <c r="Y29" t="n">
        <v>0.5</v>
      </c>
      <c r="Z29" t="n">
        <v>10</v>
      </c>
      <c r="AA29" t="n">
        <v>585.4938232888892</v>
      </c>
      <c r="AB29" t="n">
        <v>801.0984791883409</v>
      </c>
      <c r="AC29" t="n">
        <v>724.6427646833819</v>
      </c>
      <c r="AD29" t="n">
        <v>585493.8232888891</v>
      </c>
      <c r="AE29" t="n">
        <v>801098.4791883408</v>
      </c>
      <c r="AF29" t="n">
        <v>1.97419330133829e-06</v>
      </c>
      <c r="AG29" t="n">
        <v>22</v>
      </c>
      <c r="AH29" t="n">
        <v>724642.7646833819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2.6633</v>
      </c>
      <c r="E30" t="n">
        <v>37.55</v>
      </c>
      <c r="F30" t="n">
        <v>34.7</v>
      </c>
      <c r="G30" t="n">
        <v>173.5</v>
      </c>
      <c r="H30" t="n">
        <v>2.34</v>
      </c>
      <c r="I30" t="n">
        <v>12</v>
      </c>
      <c r="J30" t="n">
        <v>220.44</v>
      </c>
      <c r="K30" t="n">
        <v>52.44</v>
      </c>
      <c r="L30" t="n">
        <v>29</v>
      </c>
      <c r="M30" t="n">
        <v>10</v>
      </c>
      <c r="N30" t="n">
        <v>49</v>
      </c>
      <c r="O30" t="n">
        <v>27421.64</v>
      </c>
      <c r="P30" t="n">
        <v>431.84</v>
      </c>
      <c r="Q30" t="n">
        <v>444.55</v>
      </c>
      <c r="R30" t="n">
        <v>70.84999999999999</v>
      </c>
      <c r="S30" t="n">
        <v>48.21</v>
      </c>
      <c r="T30" t="n">
        <v>5370.39</v>
      </c>
      <c r="U30" t="n">
        <v>0.68</v>
      </c>
      <c r="V30" t="n">
        <v>0.79</v>
      </c>
      <c r="W30" t="n">
        <v>0.18</v>
      </c>
      <c r="X30" t="n">
        <v>0.31</v>
      </c>
      <c r="Y30" t="n">
        <v>0.5</v>
      </c>
      <c r="Z30" t="n">
        <v>10</v>
      </c>
      <c r="AA30" t="n">
        <v>586.7772676289878</v>
      </c>
      <c r="AB30" t="n">
        <v>802.8545443560322</v>
      </c>
      <c r="AC30" t="n">
        <v>726.2312334561217</v>
      </c>
      <c r="AD30" t="n">
        <v>586777.2676289878</v>
      </c>
      <c r="AE30" t="n">
        <v>802854.5443560322</v>
      </c>
      <c r="AF30" t="n">
        <v>1.973822741742724e-06</v>
      </c>
      <c r="AG30" t="n">
        <v>22</v>
      </c>
      <c r="AH30" t="n">
        <v>726231.2334561216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2.6647</v>
      </c>
      <c r="E31" t="n">
        <v>37.53</v>
      </c>
      <c r="F31" t="n">
        <v>34.68</v>
      </c>
      <c r="G31" t="n">
        <v>173.4</v>
      </c>
      <c r="H31" t="n">
        <v>2.4</v>
      </c>
      <c r="I31" t="n">
        <v>12</v>
      </c>
      <c r="J31" t="n">
        <v>222.1</v>
      </c>
      <c r="K31" t="n">
        <v>52.44</v>
      </c>
      <c r="L31" t="n">
        <v>30</v>
      </c>
      <c r="M31" t="n">
        <v>10</v>
      </c>
      <c r="N31" t="n">
        <v>49.65</v>
      </c>
      <c r="O31" t="n">
        <v>27625.93</v>
      </c>
      <c r="P31" t="n">
        <v>432.25</v>
      </c>
      <c r="Q31" t="n">
        <v>444.55</v>
      </c>
      <c r="R31" t="n">
        <v>69.98999999999999</v>
      </c>
      <c r="S31" t="n">
        <v>48.21</v>
      </c>
      <c r="T31" t="n">
        <v>4941.6</v>
      </c>
      <c r="U31" t="n">
        <v>0.6899999999999999</v>
      </c>
      <c r="V31" t="n">
        <v>0.79</v>
      </c>
      <c r="W31" t="n">
        <v>0.19</v>
      </c>
      <c r="X31" t="n">
        <v>0.29</v>
      </c>
      <c r="Y31" t="n">
        <v>0.5</v>
      </c>
      <c r="Z31" t="n">
        <v>10</v>
      </c>
      <c r="AA31" t="n">
        <v>586.8961606584434</v>
      </c>
      <c r="AB31" t="n">
        <v>803.0172190441233</v>
      </c>
      <c r="AC31" t="n">
        <v>726.3783827002969</v>
      </c>
      <c r="AD31" t="n">
        <v>586896.1606584433</v>
      </c>
      <c r="AE31" t="n">
        <v>803017.2190441233</v>
      </c>
      <c r="AF31" t="n">
        <v>1.974860308610309e-06</v>
      </c>
      <c r="AG31" t="n">
        <v>22</v>
      </c>
      <c r="AH31" t="n">
        <v>726378.3827002969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2.6672</v>
      </c>
      <c r="E32" t="n">
        <v>37.49</v>
      </c>
      <c r="F32" t="n">
        <v>34.68</v>
      </c>
      <c r="G32" t="n">
        <v>189.17</v>
      </c>
      <c r="H32" t="n">
        <v>2.46</v>
      </c>
      <c r="I32" t="n">
        <v>11</v>
      </c>
      <c r="J32" t="n">
        <v>223.76</v>
      </c>
      <c r="K32" t="n">
        <v>52.44</v>
      </c>
      <c r="L32" t="n">
        <v>31</v>
      </c>
      <c r="M32" t="n">
        <v>9</v>
      </c>
      <c r="N32" t="n">
        <v>50.32</v>
      </c>
      <c r="O32" t="n">
        <v>27831.27</v>
      </c>
      <c r="P32" t="n">
        <v>429.93</v>
      </c>
      <c r="Q32" t="n">
        <v>444.55</v>
      </c>
      <c r="R32" t="n">
        <v>70.45999999999999</v>
      </c>
      <c r="S32" t="n">
        <v>48.21</v>
      </c>
      <c r="T32" t="n">
        <v>5178.84</v>
      </c>
      <c r="U32" t="n">
        <v>0.68</v>
      </c>
      <c r="V32" t="n">
        <v>0.79</v>
      </c>
      <c r="W32" t="n">
        <v>0.18</v>
      </c>
      <c r="X32" t="n">
        <v>0.29</v>
      </c>
      <c r="Y32" t="n">
        <v>0.5</v>
      </c>
      <c r="Z32" t="n">
        <v>10</v>
      </c>
      <c r="AA32" t="n">
        <v>584.384487204185</v>
      </c>
      <c r="AB32" t="n">
        <v>799.5806366167948</v>
      </c>
      <c r="AC32" t="n">
        <v>723.2697828765588</v>
      </c>
      <c r="AD32" t="n">
        <v>584384.487204185</v>
      </c>
      <c r="AE32" t="n">
        <v>799580.6366167947</v>
      </c>
      <c r="AF32" t="n">
        <v>1.97671310658814e-06</v>
      </c>
      <c r="AG32" t="n">
        <v>22</v>
      </c>
      <c r="AH32" t="n">
        <v>723269.7828765588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2.6678</v>
      </c>
      <c r="E33" t="n">
        <v>37.48</v>
      </c>
      <c r="F33" t="n">
        <v>34.67</v>
      </c>
      <c r="G33" t="n">
        <v>189.12</v>
      </c>
      <c r="H33" t="n">
        <v>2.52</v>
      </c>
      <c r="I33" t="n">
        <v>11</v>
      </c>
      <c r="J33" t="n">
        <v>225.43</v>
      </c>
      <c r="K33" t="n">
        <v>52.44</v>
      </c>
      <c r="L33" t="n">
        <v>32</v>
      </c>
      <c r="M33" t="n">
        <v>9</v>
      </c>
      <c r="N33" t="n">
        <v>50.99</v>
      </c>
      <c r="O33" t="n">
        <v>28037.42</v>
      </c>
      <c r="P33" t="n">
        <v>430.73</v>
      </c>
      <c r="Q33" t="n">
        <v>444.55</v>
      </c>
      <c r="R33" t="n">
        <v>69.98</v>
      </c>
      <c r="S33" t="n">
        <v>48.21</v>
      </c>
      <c r="T33" t="n">
        <v>4938.73</v>
      </c>
      <c r="U33" t="n">
        <v>0.6899999999999999</v>
      </c>
      <c r="V33" t="n">
        <v>0.79</v>
      </c>
      <c r="W33" t="n">
        <v>0.18</v>
      </c>
      <c r="X33" t="n">
        <v>0.29</v>
      </c>
      <c r="Y33" t="n">
        <v>0.5</v>
      </c>
      <c r="Z33" t="n">
        <v>10</v>
      </c>
      <c r="AA33" t="n">
        <v>585.0001411049199</v>
      </c>
      <c r="AB33" t="n">
        <v>800.4230014445133</v>
      </c>
      <c r="AC33" t="n">
        <v>724.0317535873863</v>
      </c>
      <c r="AD33" t="n">
        <v>585000.1411049198</v>
      </c>
      <c r="AE33" t="n">
        <v>800423.0014445132</v>
      </c>
      <c r="AF33" t="n">
        <v>1.977157778102819e-06</v>
      </c>
      <c r="AG33" t="n">
        <v>22</v>
      </c>
      <c r="AH33" t="n">
        <v>724031.7535873863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2.6672</v>
      </c>
      <c r="E34" t="n">
        <v>37.49</v>
      </c>
      <c r="F34" t="n">
        <v>34.68</v>
      </c>
      <c r="G34" t="n">
        <v>189.17</v>
      </c>
      <c r="H34" t="n">
        <v>2.58</v>
      </c>
      <c r="I34" t="n">
        <v>11</v>
      </c>
      <c r="J34" t="n">
        <v>227.11</v>
      </c>
      <c r="K34" t="n">
        <v>52.44</v>
      </c>
      <c r="L34" t="n">
        <v>33</v>
      </c>
      <c r="M34" t="n">
        <v>9</v>
      </c>
      <c r="N34" t="n">
        <v>51.67</v>
      </c>
      <c r="O34" t="n">
        <v>28244.51</v>
      </c>
      <c r="P34" t="n">
        <v>431.02</v>
      </c>
      <c r="Q34" t="n">
        <v>444.55</v>
      </c>
      <c r="R34" t="n">
        <v>70.23</v>
      </c>
      <c r="S34" t="n">
        <v>48.21</v>
      </c>
      <c r="T34" t="n">
        <v>5066.7</v>
      </c>
      <c r="U34" t="n">
        <v>0.6899999999999999</v>
      </c>
      <c r="V34" t="n">
        <v>0.79</v>
      </c>
      <c r="W34" t="n">
        <v>0.18</v>
      </c>
      <c r="X34" t="n">
        <v>0.29</v>
      </c>
      <c r="Y34" t="n">
        <v>0.5</v>
      </c>
      <c r="Z34" t="n">
        <v>10</v>
      </c>
      <c r="AA34" t="n">
        <v>585.3729119922249</v>
      </c>
      <c r="AB34" t="n">
        <v>800.933043018015</v>
      </c>
      <c r="AC34" t="n">
        <v>724.4931175089608</v>
      </c>
      <c r="AD34" t="n">
        <v>585372.9119922249</v>
      </c>
      <c r="AE34" t="n">
        <v>800933.043018015</v>
      </c>
      <c r="AF34" t="n">
        <v>1.97671310658814e-06</v>
      </c>
      <c r="AG34" t="n">
        <v>22</v>
      </c>
      <c r="AH34" t="n">
        <v>724493.1175089609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2.6671</v>
      </c>
      <c r="E35" t="n">
        <v>37.49</v>
      </c>
      <c r="F35" t="n">
        <v>34.68</v>
      </c>
      <c r="G35" t="n">
        <v>189.18</v>
      </c>
      <c r="H35" t="n">
        <v>2.64</v>
      </c>
      <c r="I35" t="n">
        <v>11</v>
      </c>
      <c r="J35" t="n">
        <v>228.8</v>
      </c>
      <c r="K35" t="n">
        <v>52.44</v>
      </c>
      <c r="L35" t="n">
        <v>34</v>
      </c>
      <c r="M35" t="n">
        <v>9</v>
      </c>
      <c r="N35" t="n">
        <v>52.36</v>
      </c>
      <c r="O35" t="n">
        <v>28452.56</v>
      </c>
      <c r="P35" t="n">
        <v>428.83</v>
      </c>
      <c r="Q35" t="n">
        <v>444.56</v>
      </c>
      <c r="R35" t="n">
        <v>70.28</v>
      </c>
      <c r="S35" t="n">
        <v>48.21</v>
      </c>
      <c r="T35" t="n">
        <v>5091.77</v>
      </c>
      <c r="U35" t="n">
        <v>0.6899999999999999</v>
      </c>
      <c r="V35" t="n">
        <v>0.79</v>
      </c>
      <c r="W35" t="n">
        <v>0.18</v>
      </c>
      <c r="X35" t="n">
        <v>0.3</v>
      </c>
      <c r="Y35" t="n">
        <v>0.5</v>
      </c>
      <c r="Z35" t="n">
        <v>10</v>
      </c>
      <c r="AA35" t="n">
        <v>583.4031781475987</v>
      </c>
      <c r="AB35" t="n">
        <v>798.2379662732731</v>
      </c>
      <c r="AC35" t="n">
        <v>722.0552551061733</v>
      </c>
      <c r="AD35" t="n">
        <v>583403.1781475988</v>
      </c>
      <c r="AE35" t="n">
        <v>798237.9662732731</v>
      </c>
      <c r="AF35" t="n">
        <v>1.976638994669027e-06</v>
      </c>
      <c r="AG35" t="n">
        <v>22</v>
      </c>
      <c r="AH35" t="n">
        <v>722055.2551061732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2.673</v>
      </c>
      <c r="E36" t="n">
        <v>37.41</v>
      </c>
      <c r="F36" t="n">
        <v>34.64</v>
      </c>
      <c r="G36" t="n">
        <v>207.81</v>
      </c>
      <c r="H36" t="n">
        <v>2.7</v>
      </c>
      <c r="I36" t="n">
        <v>10</v>
      </c>
      <c r="J36" t="n">
        <v>230.49</v>
      </c>
      <c r="K36" t="n">
        <v>52.44</v>
      </c>
      <c r="L36" t="n">
        <v>35</v>
      </c>
      <c r="M36" t="n">
        <v>8</v>
      </c>
      <c r="N36" t="n">
        <v>53.05</v>
      </c>
      <c r="O36" t="n">
        <v>28661.58</v>
      </c>
      <c r="P36" t="n">
        <v>429.76</v>
      </c>
      <c r="Q36" t="n">
        <v>444.55</v>
      </c>
      <c r="R36" t="n">
        <v>68.69</v>
      </c>
      <c r="S36" t="n">
        <v>48.21</v>
      </c>
      <c r="T36" t="n">
        <v>4300.3</v>
      </c>
      <c r="U36" t="n">
        <v>0.7</v>
      </c>
      <c r="V36" t="n">
        <v>0.79</v>
      </c>
      <c r="W36" t="n">
        <v>0.18</v>
      </c>
      <c r="X36" t="n">
        <v>0.25</v>
      </c>
      <c r="Y36" t="n">
        <v>0.5</v>
      </c>
      <c r="Z36" t="n">
        <v>10</v>
      </c>
      <c r="AA36" t="n">
        <v>583.2426823991533</v>
      </c>
      <c r="AB36" t="n">
        <v>798.0183689096773</v>
      </c>
      <c r="AC36" t="n">
        <v>721.856615806752</v>
      </c>
      <c r="AD36" t="n">
        <v>583242.6823991532</v>
      </c>
      <c r="AE36" t="n">
        <v>798018.3689096773</v>
      </c>
      <c r="AF36" t="n">
        <v>1.981011597896707e-06</v>
      </c>
      <c r="AG36" t="n">
        <v>22</v>
      </c>
      <c r="AH36" t="n">
        <v>721856.615806752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2.674</v>
      </c>
      <c r="E37" t="n">
        <v>37.4</v>
      </c>
      <c r="F37" t="n">
        <v>34.62</v>
      </c>
      <c r="G37" t="n">
        <v>207.72</v>
      </c>
      <c r="H37" t="n">
        <v>2.76</v>
      </c>
      <c r="I37" t="n">
        <v>10</v>
      </c>
      <c r="J37" t="n">
        <v>232.2</v>
      </c>
      <c r="K37" t="n">
        <v>52.44</v>
      </c>
      <c r="L37" t="n">
        <v>36</v>
      </c>
      <c r="M37" t="n">
        <v>8</v>
      </c>
      <c r="N37" t="n">
        <v>53.75</v>
      </c>
      <c r="O37" t="n">
        <v>28871.58</v>
      </c>
      <c r="P37" t="n">
        <v>428.94</v>
      </c>
      <c r="Q37" t="n">
        <v>444.55</v>
      </c>
      <c r="R37" t="n">
        <v>68.06</v>
      </c>
      <c r="S37" t="n">
        <v>48.21</v>
      </c>
      <c r="T37" t="n">
        <v>3987.41</v>
      </c>
      <c r="U37" t="n">
        <v>0.71</v>
      </c>
      <c r="V37" t="n">
        <v>0.79</v>
      </c>
      <c r="W37" t="n">
        <v>0.18</v>
      </c>
      <c r="X37" t="n">
        <v>0.23</v>
      </c>
      <c r="Y37" t="n">
        <v>0.5</v>
      </c>
      <c r="Z37" t="n">
        <v>10</v>
      </c>
      <c r="AA37" t="n">
        <v>582.3150172430151</v>
      </c>
      <c r="AB37" t="n">
        <v>796.7490965173508</v>
      </c>
      <c r="AC37" t="n">
        <v>720.7084809901143</v>
      </c>
      <c r="AD37" t="n">
        <v>582315.0172430151</v>
      </c>
      <c r="AE37" t="n">
        <v>796749.0965173509</v>
      </c>
      <c r="AF37" t="n">
        <v>1.98175271708784e-06</v>
      </c>
      <c r="AG37" t="n">
        <v>22</v>
      </c>
      <c r="AH37" t="n">
        <v>720708.4809901143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2.6704</v>
      </c>
      <c r="E38" t="n">
        <v>37.45</v>
      </c>
      <c r="F38" t="n">
        <v>34.67</v>
      </c>
      <c r="G38" t="n">
        <v>208.03</v>
      </c>
      <c r="H38" t="n">
        <v>2.81</v>
      </c>
      <c r="I38" t="n">
        <v>10</v>
      </c>
      <c r="J38" t="n">
        <v>233.91</v>
      </c>
      <c r="K38" t="n">
        <v>52.44</v>
      </c>
      <c r="L38" t="n">
        <v>37</v>
      </c>
      <c r="M38" t="n">
        <v>8</v>
      </c>
      <c r="N38" t="n">
        <v>54.46</v>
      </c>
      <c r="O38" t="n">
        <v>29082.59</v>
      </c>
      <c r="P38" t="n">
        <v>427.74</v>
      </c>
      <c r="Q38" t="n">
        <v>444.55</v>
      </c>
      <c r="R38" t="n">
        <v>70.04000000000001</v>
      </c>
      <c r="S38" t="n">
        <v>48.21</v>
      </c>
      <c r="T38" t="n">
        <v>4975.89</v>
      </c>
      <c r="U38" t="n">
        <v>0.6899999999999999</v>
      </c>
      <c r="V38" t="n">
        <v>0.79</v>
      </c>
      <c r="W38" t="n">
        <v>0.18</v>
      </c>
      <c r="X38" t="n">
        <v>0.28</v>
      </c>
      <c r="Y38" t="n">
        <v>0.5</v>
      </c>
      <c r="Z38" t="n">
        <v>10</v>
      </c>
      <c r="AA38" t="n">
        <v>581.8701924174982</v>
      </c>
      <c r="AB38" t="n">
        <v>796.1404675667923</v>
      </c>
      <c r="AC38" t="n">
        <v>720.1579387323811</v>
      </c>
      <c r="AD38" t="n">
        <v>581870.1924174982</v>
      </c>
      <c r="AE38" t="n">
        <v>796140.4675667923</v>
      </c>
      <c r="AF38" t="n">
        <v>1.979084687999763e-06</v>
      </c>
      <c r="AG38" t="n">
        <v>22</v>
      </c>
      <c r="AH38" t="n">
        <v>720157.9387323811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2.6771</v>
      </c>
      <c r="E39" t="n">
        <v>37.35</v>
      </c>
      <c r="F39" t="n">
        <v>34.61</v>
      </c>
      <c r="G39" t="n">
        <v>230.75</v>
      </c>
      <c r="H39" t="n">
        <v>2.87</v>
      </c>
      <c r="I39" t="n">
        <v>9</v>
      </c>
      <c r="J39" t="n">
        <v>235.63</v>
      </c>
      <c r="K39" t="n">
        <v>52.44</v>
      </c>
      <c r="L39" t="n">
        <v>38</v>
      </c>
      <c r="M39" t="n">
        <v>7</v>
      </c>
      <c r="N39" t="n">
        <v>55.18</v>
      </c>
      <c r="O39" t="n">
        <v>29294.6</v>
      </c>
      <c r="P39" t="n">
        <v>423.88</v>
      </c>
      <c r="Q39" t="n">
        <v>444.55</v>
      </c>
      <c r="R39" t="n">
        <v>67.94</v>
      </c>
      <c r="S39" t="n">
        <v>48.21</v>
      </c>
      <c r="T39" t="n">
        <v>3928.39</v>
      </c>
      <c r="U39" t="n">
        <v>0.71</v>
      </c>
      <c r="V39" t="n">
        <v>0.79</v>
      </c>
      <c r="W39" t="n">
        <v>0.18</v>
      </c>
      <c r="X39" t="n">
        <v>0.23</v>
      </c>
      <c r="Y39" t="n">
        <v>0.5</v>
      </c>
      <c r="Z39" t="n">
        <v>10</v>
      </c>
      <c r="AA39" t="n">
        <v>577.2326466807211</v>
      </c>
      <c r="AB39" t="n">
        <v>789.7951728956556</v>
      </c>
      <c r="AC39" t="n">
        <v>714.4182300789805</v>
      </c>
      <c r="AD39" t="n">
        <v>577232.6466807211</v>
      </c>
      <c r="AE39" t="n">
        <v>789795.1728956556</v>
      </c>
      <c r="AF39" t="n">
        <v>1.98405018658035e-06</v>
      </c>
      <c r="AG39" t="n">
        <v>22</v>
      </c>
      <c r="AH39" t="n">
        <v>714418.2300789806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2.6768</v>
      </c>
      <c r="E40" t="n">
        <v>37.36</v>
      </c>
      <c r="F40" t="n">
        <v>34.62</v>
      </c>
      <c r="G40" t="n">
        <v>230.78</v>
      </c>
      <c r="H40" t="n">
        <v>2.92</v>
      </c>
      <c r="I40" t="n">
        <v>9</v>
      </c>
      <c r="J40" t="n">
        <v>237.35</v>
      </c>
      <c r="K40" t="n">
        <v>52.44</v>
      </c>
      <c r="L40" t="n">
        <v>39</v>
      </c>
      <c r="M40" t="n">
        <v>7</v>
      </c>
      <c r="N40" t="n">
        <v>55.91</v>
      </c>
      <c r="O40" t="n">
        <v>29507.65</v>
      </c>
      <c r="P40" t="n">
        <v>425.44</v>
      </c>
      <c r="Q40" t="n">
        <v>444.55</v>
      </c>
      <c r="R40" t="n">
        <v>68.14</v>
      </c>
      <c r="S40" t="n">
        <v>48.21</v>
      </c>
      <c r="T40" t="n">
        <v>4027.65</v>
      </c>
      <c r="U40" t="n">
        <v>0.71</v>
      </c>
      <c r="V40" t="n">
        <v>0.79</v>
      </c>
      <c r="W40" t="n">
        <v>0.18</v>
      </c>
      <c r="X40" t="n">
        <v>0.23</v>
      </c>
      <c r="Y40" t="n">
        <v>0.5</v>
      </c>
      <c r="Z40" t="n">
        <v>10</v>
      </c>
      <c r="AA40" t="n">
        <v>578.7021743888291</v>
      </c>
      <c r="AB40" t="n">
        <v>791.8058455368759</v>
      </c>
      <c r="AC40" t="n">
        <v>716.2370069453195</v>
      </c>
      <c r="AD40" t="n">
        <v>578702.1743888292</v>
      </c>
      <c r="AE40" t="n">
        <v>791805.845536876</v>
      </c>
      <c r="AF40" t="n">
        <v>1.98382785082301e-06</v>
      </c>
      <c r="AG40" t="n">
        <v>22</v>
      </c>
      <c r="AH40" t="n">
        <v>716237.0069453196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2.6769</v>
      </c>
      <c r="E41" t="n">
        <v>37.36</v>
      </c>
      <c r="F41" t="n">
        <v>34.62</v>
      </c>
      <c r="G41" t="n">
        <v>230.77</v>
      </c>
      <c r="H41" t="n">
        <v>2.98</v>
      </c>
      <c r="I41" t="n">
        <v>9</v>
      </c>
      <c r="J41" t="n">
        <v>239.09</v>
      </c>
      <c r="K41" t="n">
        <v>52.44</v>
      </c>
      <c r="L41" t="n">
        <v>40</v>
      </c>
      <c r="M41" t="n">
        <v>7</v>
      </c>
      <c r="N41" t="n">
        <v>56.65</v>
      </c>
      <c r="O41" t="n">
        <v>29721.73</v>
      </c>
      <c r="P41" t="n">
        <v>426.68</v>
      </c>
      <c r="Q41" t="n">
        <v>444.55</v>
      </c>
      <c r="R41" t="n">
        <v>68.09999999999999</v>
      </c>
      <c r="S41" t="n">
        <v>48.21</v>
      </c>
      <c r="T41" t="n">
        <v>4012.04</v>
      </c>
      <c r="U41" t="n">
        <v>0.71</v>
      </c>
      <c r="V41" t="n">
        <v>0.79</v>
      </c>
      <c r="W41" t="n">
        <v>0.18</v>
      </c>
      <c r="X41" t="n">
        <v>0.23</v>
      </c>
      <c r="Y41" t="n">
        <v>0.5</v>
      </c>
      <c r="Z41" t="n">
        <v>10</v>
      </c>
      <c r="AA41" t="n">
        <v>579.8065968070666</v>
      </c>
      <c r="AB41" t="n">
        <v>793.3169650131867</v>
      </c>
      <c r="AC41" t="n">
        <v>717.6039072996808</v>
      </c>
      <c r="AD41" t="n">
        <v>579806.5968070666</v>
      </c>
      <c r="AE41" t="n">
        <v>793316.9650131868</v>
      </c>
      <c r="AF41" t="n">
        <v>1.983901962742123e-06</v>
      </c>
      <c r="AG41" t="n">
        <v>22</v>
      </c>
      <c r="AH41" t="n">
        <v>717603.9072996809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2.539</v>
      </c>
      <c r="E2" t="n">
        <v>39.39</v>
      </c>
      <c r="F2" t="n">
        <v>36.79</v>
      </c>
      <c r="G2" t="n">
        <v>25.97</v>
      </c>
      <c r="H2" t="n">
        <v>0.64</v>
      </c>
      <c r="I2" t="n">
        <v>85</v>
      </c>
      <c r="J2" t="n">
        <v>26.11</v>
      </c>
      <c r="K2" t="n">
        <v>12.1</v>
      </c>
      <c r="L2" t="n">
        <v>1</v>
      </c>
      <c r="M2" t="n">
        <v>83</v>
      </c>
      <c r="N2" t="n">
        <v>3.01</v>
      </c>
      <c r="O2" t="n">
        <v>3454.41</v>
      </c>
      <c r="P2" t="n">
        <v>115.97</v>
      </c>
      <c r="Q2" t="n">
        <v>444.57</v>
      </c>
      <c r="R2" t="n">
        <v>138.98</v>
      </c>
      <c r="S2" t="n">
        <v>48.21</v>
      </c>
      <c r="T2" t="n">
        <v>39071.02</v>
      </c>
      <c r="U2" t="n">
        <v>0.35</v>
      </c>
      <c r="V2" t="n">
        <v>0.74</v>
      </c>
      <c r="W2" t="n">
        <v>0.3</v>
      </c>
      <c r="X2" t="n">
        <v>2.41</v>
      </c>
      <c r="Y2" t="n">
        <v>0.5</v>
      </c>
      <c r="Z2" t="n">
        <v>10</v>
      </c>
      <c r="AA2" t="n">
        <v>280.2957135707204</v>
      </c>
      <c r="AB2" t="n">
        <v>383.512961081611</v>
      </c>
      <c r="AC2" t="n">
        <v>346.9110223398027</v>
      </c>
      <c r="AD2" t="n">
        <v>280295.7135707204</v>
      </c>
      <c r="AE2" t="n">
        <v>383512.961081611</v>
      </c>
      <c r="AF2" t="n">
        <v>2.044375688900127e-06</v>
      </c>
      <c r="AG2" t="n">
        <v>23</v>
      </c>
      <c r="AH2" t="n">
        <v>346911.0223398027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2.6402</v>
      </c>
      <c r="E3" t="n">
        <v>37.88</v>
      </c>
      <c r="F3" t="n">
        <v>35.72</v>
      </c>
      <c r="G3" t="n">
        <v>46.59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2</v>
      </c>
      <c r="N3" t="n">
        <v>3.1</v>
      </c>
      <c r="O3" t="n">
        <v>3588.35</v>
      </c>
      <c r="P3" t="n">
        <v>104</v>
      </c>
      <c r="Q3" t="n">
        <v>444.59</v>
      </c>
      <c r="R3" t="n">
        <v>102.17</v>
      </c>
      <c r="S3" t="n">
        <v>48.21</v>
      </c>
      <c r="T3" t="n">
        <v>20860.56</v>
      </c>
      <c r="U3" t="n">
        <v>0.47</v>
      </c>
      <c r="V3" t="n">
        <v>0.76</v>
      </c>
      <c r="W3" t="n">
        <v>0.29</v>
      </c>
      <c r="X3" t="n">
        <v>1.33</v>
      </c>
      <c r="Y3" t="n">
        <v>0.5</v>
      </c>
      <c r="Z3" t="n">
        <v>10</v>
      </c>
      <c r="AA3" t="n">
        <v>257.3273447722653</v>
      </c>
      <c r="AB3" t="n">
        <v>352.0866255984814</v>
      </c>
      <c r="AC3" t="n">
        <v>318.4839722081501</v>
      </c>
      <c r="AD3" t="n">
        <v>257327.3447722653</v>
      </c>
      <c r="AE3" t="n">
        <v>352086.6255984814</v>
      </c>
      <c r="AF3" t="n">
        <v>2.125860848300164e-06</v>
      </c>
      <c r="AG3" t="n">
        <v>22</v>
      </c>
      <c r="AH3" t="n">
        <v>318483.9722081501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2.641</v>
      </c>
      <c r="E4" t="n">
        <v>37.86</v>
      </c>
      <c r="F4" t="n">
        <v>35.71</v>
      </c>
      <c r="G4" t="n">
        <v>46.57</v>
      </c>
      <c r="H4" t="n">
        <v>1.78</v>
      </c>
      <c r="I4" t="n">
        <v>46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107.75</v>
      </c>
      <c r="Q4" t="n">
        <v>444.59</v>
      </c>
      <c r="R4" t="n">
        <v>101.59</v>
      </c>
      <c r="S4" t="n">
        <v>48.21</v>
      </c>
      <c r="T4" t="n">
        <v>20571.22</v>
      </c>
      <c r="U4" t="n">
        <v>0.47</v>
      </c>
      <c r="V4" t="n">
        <v>0.76</v>
      </c>
      <c r="W4" t="n">
        <v>0.3</v>
      </c>
      <c r="X4" t="n">
        <v>1.32</v>
      </c>
      <c r="Y4" t="n">
        <v>0.5</v>
      </c>
      <c r="Z4" t="n">
        <v>10</v>
      </c>
      <c r="AA4" t="n">
        <v>260.72207432452</v>
      </c>
      <c r="AB4" t="n">
        <v>356.7314443369407</v>
      </c>
      <c r="AC4" t="n">
        <v>322.6854959651491</v>
      </c>
      <c r="AD4" t="n">
        <v>260722.07432452</v>
      </c>
      <c r="AE4" t="n">
        <v>356731.4443369408</v>
      </c>
      <c r="AF4" t="n">
        <v>2.126504999757871e-06</v>
      </c>
      <c r="AG4" t="n">
        <v>22</v>
      </c>
      <c r="AH4" t="n">
        <v>322685.4959651491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2.0021</v>
      </c>
      <c r="E2" t="n">
        <v>49.95</v>
      </c>
      <c r="F2" t="n">
        <v>42.35</v>
      </c>
      <c r="G2" t="n">
        <v>9.31</v>
      </c>
      <c r="H2" t="n">
        <v>0.18</v>
      </c>
      <c r="I2" t="n">
        <v>273</v>
      </c>
      <c r="J2" t="n">
        <v>98.70999999999999</v>
      </c>
      <c r="K2" t="n">
        <v>39.72</v>
      </c>
      <c r="L2" t="n">
        <v>1</v>
      </c>
      <c r="M2" t="n">
        <v>271</v>
      </c>
      <c r="N2" t="n">
        <v>12.99</v>
      </c>
      <c r="O2" t="n">
        <v>12407.75</v>
      </c>
      <c r="P2" t="n">
        <v>376.75</v>
      </c>
      <c r="Q2" t="n">
        <v>444.61</v>
      </c>
      <c r="R2" t="n">
        <v>320.44</v>
      </c>
      <c r="S2" t="n">
        <v>48.21</v>
      </c>
      <c r="T2" t="n">
        <v>128861.02</v>
      </c>
      <c r="U2" t="n">
        <v>0.15</v>
      </c>
      <c r="V2" t="n">
        <v>0.64</v>
      </c>
      <c r="W2" t="n">
        <v>0.61</v>
      </c>
      <c r="X2" t="n">
        <v>7.96</v>
      </c>
      <c r="Y2" t="n">
        <v>0.5</v>
      </c>
      <c r="Z2" t="n">
        <v>10</v>
      </c>
      <c r="AA2" t="n">
        <v>702.9144246730961</v>
      </c>
      <c r="AB2" t="n">
        <v>961.7585262335435</v>
      </c>
      <c r="AC2" t="n">
        <v>869.9696423263827</v>
      </c>
      <c r="AD2" t="n">
        <v>702914.424673096</v>
      </c>
      <c r="AE2" t="n">
        <v>961758.5262335435</v>
      </c>
      <c r="AF2" t="n">
        <v>1.534459528565589e-06</v>
      </c>
      <c r="AG2" t="n">
        <v>29</v>
      </c>
      <c r="AH2" t="n">
        <v>869969.6423263827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2.3635</v>
      </c>
      <c r="E3" t="n">
        <v>42.31</v>
      </c>
      <c r="F3" t="n">
        <v>37.84</v>
      </c>
      <c r="G3" t="n">
        <v>18.76</v>
      </c>
      <c r="H3" t="n">
        <v>0.35</v>
      </c>
      <c r="I3" t="n">
        <v>121</v>
      </c>
      <c r="J3" t="n">
        <v>99.95</v>
      </c>
      <c r="K3" t="n">
        <v>39.72</v>
      </c>
      <c r="L3" t="n">
        <v>2</v>
      </c>
      <c r="M3" t="n">
        <v>119</v>
      </c>
      <c r="N3" t="n">
        <v>13.24</v>
      </c>
      <c r="O3" t="n">
        <v>12561.45</v>
      </c>
      <c r="P3" t="n">
        <v>333.54</v>
      </c>
      <c r="Q3" t="n">
        <v>444.56</v>
      </c>
      <c r="R3" t="n">
        <v>173.16</v>
      </c>
      <c r="S3" t="n">
        <v>48.21</v>
      </c>
      <c r="T3" t="n">
        <v>55980.19</v>
      </c>
      <c r="U3" t="n">
        <v>0.28</v>
      </c>
      <c r="V3" t="n">
        <v>0.72</v>
      </c>
      <c r="W3" t="n">
        <v>0.35</v>
      </c>
      <c r="X3" t="n">
        <v>3.45</v>
      </c>
      <c r="Y3" t="n">
        <v>0.5</v>
      </c>
      <c r="Z3" t="n">
        <v>10</v>
      </c>
      <c r="AA3" t="n">
        <v>549.5934201228472</v>
      </c>
      <c r="AB3" t="n">
        <v>751.9779637625546</v>
      </c>
      <c r="AC3" t="n">
        <v>680.2102423087564</v>
      </c>
      <c r="AD3" t="n">
        <v>549593.4201228472</v>
      </c>
      <c r="AE3" t="n">
        <v>751977.9637625546</v>
      </c>
      <c r="AF3" t="n">
        <v>1.811445530075806e-06</v>
      </c>
      <c r="AG3" t="n">
        <v>25</v>
      </c>
      <c r="AH3" t="n">
        <v>680210.2423087563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2.4907</v>
      </c>
      <c r="E4" t="n">
        <v>40.15</v>
      </c>
      <c r="F4" t="n">
        <v>36.56</v>
      </c>
      <c r="G4" t="n">
        <v>28.12</v>
      </c>
      <c r="H4" t="n">
        <v>0.52</v>
      </c>
      <c r="I4" t="n">
        <v>78</v>
      </c>
      <c r="J4" t="n">
        <v>101.2</v>
      </c>
      <c r="K4" t="n">
        <v>39.72</v>
      </c>
      <c r="L4" t="n">
        <v>3</v>
      </c>
      <c r="M4" t="n">
        <v>76</v>
      </c>
      <c r="N4" t="n">
        <v>13.49</v>
      </c>
      <c r="O4" t="n">
        <v>12715.54</v>
      </c>
      <c r="P4" t="n">
        <v>319.45</v>
      </c>
      <c r="Q4" t="n">
        <v>444.56</v>
      </c>
      <c r="R4" t="n">
        <v>131.44</v>
      </c>
      <c r="S4" t="n">
        <v>48.21</v>
      </c>
      <c r="T4" t="n">
        <v>35334.17</v>
      </c>
      <c r="U4" t="n">
        <v>0.37</v>
      </c>
      <c r="V4" t="n">
        <v>0.75</v>
      </c>
      <c r="W4" t="n">
        <v>0.28</v>
      </c>
      <c r="X4" t="n">
        <v>2.17</v>
      </c>
      <c r="Y4" t="n">
        <v>0.5</v>
      </c>
      <c r="Z4" t="n">
        <v>10</v>
      </c>
      <c r="AA4" t="n">
        <v>508.4883907844847</v>
      </c>
      <c r="AB4" t="n">
        <v>695.7362491958979</v>
      </c>
      <c r="AC4" t="n">
        <v>629.3361580445992</v>
      </c>
      <c r="AD4" t="n">
        <v>508488.3907844847</v>
      </c>
      <c r="AE4" t="n">
        <v>695736.249195898</v>
      </c>
      <c r="AF4" t="n">
        <v>1.908934792367171e-06</v>
      </c>
      <c r="AG4" t="n">
        <v>24</v>
      </c>
      <c r="AH4" t="n">
        <v>629336.1580445992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2.5568</v>
      </c>
      <c r="E5" t="n">
        <v>39.11</v>
      </c>
      <c r="F5" t="n">
        <v>35.95</v>
      </c>
      <c r="G5" t="n">
        <v>37.84</v>
      </c>
      <c r="H5" t="n">
        <v>0.6899999999999999</v>
      </c>
      <c r="I5" t="n">
        <v>57</v>
      </c>
      <c r="J5" t="n">
        <v>102.45</v>
      </c>
      <c r="K5" t="n">
        <v>39.72</v>
      </c>
      <c r="L5" t="n">
        <v>4</v>
      </c>
      <c r="M5" t="n">
        <v>55</v>
      </c>
      <c r="N5" t="n">
        <v>13.74</v>
      </c>
      <c r="O5" t="n">
        <v>12870.03</v>
      </c>
      <c r="P5" t="n">
        <v>311.22</v>
      </c>
      <c r="Q5" t="n">
        <v>444.55</v>
      </c>
      <c r="R5" t="n">
        <v>111.48</v>
      </c>
      <c r="S5" t="n">
        <v>48.21</v>
      </c>
      <c r="T5" t="n">
        <v>25459.07</v>
      </c>
      <c r="U5" t="n">
        <v>0.43</v>
      </c>
      <c r="V5" t="n">
        <v>0.76</v>
      </c>
      <c r="W5" t="n">
        <v>0.26</v>
      </c>
      <c r="X5" t="n">
        <v>1.56</v>
      </c>
      <c r="Y5" t="n">
        <v>0.5</v>
      </c>
      <c r="Z5" t="n">
        <v>10</v>
      </c>
      <c r="AA5" t="n">
        <v>484.4666016492172</v>
      </c>
      <c r="AB5" t="n">
        <v>662.8685775344829</v>
      </c>
      <c r="AC5" t="n">
        <v>599.6053308364828</v>
      </c>
      <c r="AD5" t="n">
        <v>484466.6016492172</v>
      </c>
      <c r="AE5" t="n">
        <v>662868.5775344829</v>
      </c>
      <c r="AF5" t="n">
        <v>1.959595486057889e-06</v>
      </c>
      <c r="AG5" t="n">
        <v>23</v>
      </c>
      <c r="AH5" t="n">
        <v>599605.3308364828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2.5931</v>
      </c>
      <c r="E6" t="n">
        <v>38.56</v>
      </c>
      <c r="F6" t="n">
        <v>35.65</v>
      </c>
      <c r="G6" t="n">
        <v>47.53</v>
      </c>
      <c r="H6" t="n">
        <v>0.85</v>
      </c>
      <c r="I6" t="n">
        <v>45</v>
      </c>
      <c r="J6" t="n">
        <v>103.71</v>
      </c>
      <c r="K6" t="n">
        <v>39.72</v>
      </c>
      <c r="L6" t="n">
        <v>5</v>
      </c>
      <c r="M6" t="n">
        <v>43</v>
      </c>
      <c r="N6" t="n">
        <v>14</v>
      </c>
      <c r="O6" t="n">
        <v>13024.91</v>
      </c>
      <c r="P6" t="n">
        <v>305.78</v>
      </c>
      <c r="Q6" t="n">
        <v>444.57</v>
      </c>
      <c r="R6" t="n">
        <v>101.88</v>
      </c>
      <c r="S6" t="n">
        <v>48.21</v>
      </c>
      <c r="T6" t="n">
        <v>20721.05</v>
      </c>
      <c r="U6" t="n">
        <v>0.47</v>
      </c>
      <c r="V6" t="n">
        <v>0.76</v>
      </c>
      <c r="W6" t="n">
        <v>0.23</v>
      </c>
      <c r="X6" t="n">
        <v>1.26</v>
      </c>
      <c r="Y6" t="n">
        <v>0.5</v>
      </c>
      <c r="Z6" t="n">
        <v>10</v>
      </c>
      <c r="AA6" t="n">
        <v>474.494040129781</v>
      </c>
      <c r="AB6" t="n">
        <v>649.2236789052267</v>
      </c>
      <c r="AC6" t="n">
        <v>587.2626821816673</v>
      </c>
      <c r="AD6" t="n">
        <v>474494.040129781</v>
      </c>
      <c r="AE6" t="n">
        <v>649223.6789052268</v>
      </c>
      <c r="AF6" t="n">
        <v>1.987416714211793e-06</v>
      </c>
      <c r="AG6" t="n">
        <v>23</v>
      </c>
      <c r="AH6" t="n">
        <v>587262.6821816673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2.6203</v>
      </c>
      <c r="E7" t="n">
        <v>38.16</v>
      </c>
      <c r="F7" t="n">
        <v>35.41</v>
      </c>
      <c r="G7" t="n">
        <v>57.43</v>
      </c>
      <c r="H7" t="n">
        <v>1.01</v>
      </c>
      <c r="I7" t="n">
        <v>37</v>
      </c>
      <c r="J7" t="n">
        <v>104.97</v>
      </c>
      <c r="K7" t="n">
        <v>39.72</v>
      </c>
      <c r="L7" t="n">
        <v>6</v>
      </c>
      <c r="M7" t="n">
        <v>35</v>
      </c>
      <c r="N7" t="n">
        <v>14.25</v>
      </c>
      <c r="O7" t="n">
        <v>13180.19</v>
      </c>
      <c r="P7" t="n">
        <v>301.2</v>
      </c>
      <c r="Q7" t="n">
        <v>444.55</v>
      </c>
      <c r="R7" t="n">
        <v>94.17</v>
      </c>
      <c r="S7" t="n">
        <v>48.21</v>
      </c>
      <c r="T7" t="n">
        <v>16906.44</v>
      </c>
      <c r="U7" t="n">
        <v>0.51</v>
      </c>
      <c r="V7" t="n">
        <v>0.77</v>
      </c>
      <c r="W7" t="n">
        <v>0.22</v>
      </c>
      <c r="X7" t="n">
        <v>1.03</v>
      </c>
      <c r="Y7" t="n">
        <v>0.5</v>
      </c>
      <c r="Z7" t="n">
        <v>10</v>
      </c>
      <c r="AA7" t="n">
        <v>466.72316289118</v>
      </c>
      <c r="AB7" t="n">
        <v>638.5912218404645</v>
      </c>
      <c r="AC7" t="n">
        <v>577.6449718964187</v>
      </c>
      <c r="AD7" t="n">
        <v>466723.16289118</v>
      </c>
      <c r="AE7" t="n">
        <v>638591.2218404645</v>
      </c>
      <c r="AF7" t="n">
        <v>2.00826347470177e-06</v>
      </c>
      <c r="AG7" t="n">
        <v>23</v>
      </c>
      <c r="AH7" t="n">
        <v>577644.9718964187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2.6376</v>
      </c>
      <c r="E8" t="n">
        <v>37.91</v>
      </c>
      <c r="F8" t="n">
        <v>35.27</v>
      </c>
      <c r="G8" t="n">
        <v>66.13</v>
      </c>
      <c r="H8" t="n">
        <v>1.16</v>
      </c>
      <c r="I8" t="n">
        <v>32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297.16</v>
      </c>
      <c r="Q8" t="n">
        <v>444.56</v>
      </c>
      <c r="R8" t="n">
        <v>89.17</v>
      </c>
      <c r="S8" t="n">
        <v>48.21</v>
      </c>
      <c r="T8" t="n">
        <v>14429.67</v>
      </c>
      <c r="U8" t="n">
        <v>0.54</v>
      </c>
      <c r="V8" t="n">
        <v>0.77</v>
      </c>
      <c r="W8" t="n">
        <v>0.22</v>
      </c>
      <c r="X8" t="n">
        <v>0.88</v>
      </c>
      <c r="Y8" t="n">
        <v>0.5</v>
      </c>
      <c r="Z8" t="n">
        <v>10</v>
      </c>
      <c r="AA8" t="n">
        <v>454.1629490456427</v>
      </c>
      <c r="AB8" t="n">
        <v>621.4057831394732</v>
      </c>
      <c r="AC8" t="n">
        <v>562.0996873451355</v>
      </c>
      <c r="AD8" t="n">
        <v>454162.9490456427</v>
      </c>
      <c r="AE8" t="n">
        <v>621405.7831394732</v>
      </c>
      <c r="AF8" t="n">
        <v>2.02152262751341e-06</v>
      </c>
      <c r="AG8" t="n">
        <v>22</v>
      </c>
      <c r="AH8" t="n">
        <v>562099.6873451355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2.6523</v>
      </c>
      <c r="E9" t="n">
        <v>37.7</v>
      </c>
      <c r="F9" t="n">
        <v>35.14</v>
      </c>
      <c r="G9" t="n">
        <v>75.3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26</v>
      </c>
      <c r="N9" t="n">
        <v>14.78</v>
      </c>
      <c r="O9" t="n">
        <v>13491.96</v>
      </c>
      <c r="P9" t="n">
        <v>293.57</v>
      </c>
      <c r="Q9" t="n">
        <v>444.55</v>
      </c>
      <c r="R9" t="n">
        <v>84.89</v>
      </c>
      <c r="S9" t="n">
        <v>48.21</v>
      </c>
      <c r="T9" t="n">
        <v>12312.09</v>
      </c>
      <c r="U9" t="n">
        <v>0.57</v>
      </c>
      <c r="V9" t="n">
        <v>0.78</v>
      </c>
      <c r="W9" t="n">
        <v>0.21</v>
      </c>
      <c r="X9" t="n">
        <v>0.75</v>
      </c>
      <c r="Y9" t="n">
        <v>0.5</v>
      </c>
      <c r="Z9" t="n">
        <v>10</v>
      </c>
      <c r="AA9" t="n">
        <v>449.0727281347017</v>
      </c>
      <c r="AB9" t="n">
        <v>614.4411183244262</v>
      </c>
      <c r="AC9" t="n">
        <v>555.799720365068</v>
      </c>
      <c r="AD9" t="n">
        <v>449072.7281347017</v>
      </c>
      <c r="AE9" t="n">
        <v>614441.1183244261</v>
      </c>
      <c r="AF9" t="n">
        <v>2.032789075278214e-06</v>
      </c>
      <c r="AG9" t="n">
        <v>22</v>
      </c>
      <c r="AH9" t="n">
        <v>555799.7203650679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2.665</v>
      </c>
      <c r="E10" t="n">
        <v>37.52</v>
      </c>
      <c r="F10" t="n">
        <v>35.04</v>
      </c>
      <c r="G10" t="n">
        <v>87.61</v>
      </c>
      <c r="H10" t="n">
        <v>1.46</v>
      </c>
      <c r="I10" t="n">
        <v>24</v>
      </c>
      <c r="J10" t="n">
        <v>108.77</v>
      </c>
      <c r="K10" t="n">
        <v>39.72</v>
      </c>
      <c r="L10" t="n">
        <v>9</v>
      </c>
      <c r="M10" t="n">
        <v>22</v>
      </c>
      <c r="N10" t="n">
        <v>15.05</v>
      </c>
      <c r="O10" t="n">
        <v>13648.58</v>
      </c>
      <c r="P10" t="n">
        <v>288.94</v>
      </c>
      <c r="Q10" t="n">
        <v>444.55</v>
      </c>
      <c r="R10" t="n">
        <v>81.84999999999999</v>
      </c>
      <c r="S10" t="n">
        <v>48.21</v>
      </c>
      <c r="T10" t="n">
        <v>10807.62</v>
      </c>
      <c r="U10" t="n">
        <v>0.59</v>
      </c>
      <c r="V10" t="n">
        <v>0.78</v>
      </c>
      <c r="W10" t="n">
        <v>0.2</v>
      </c>
      <c r="X10" t="n">
        <v>0.65</v>
      </c>
      <c r="Y10" t="n">
        <v>0.5</v>
      </c>
      <c r="Z10" t="n">
        <v>10</v>
      </c>
      <c r="AA10" t="n">
        <v>443.3446123530125</v>
      </c>
      <c r="AB10" t="n">
        <v>606.6036576052858</v>
      </c>
      <c r="AC10" t="n">
        <v>548.7102558970171</v>
      </c>
      <c r="AD10" t="n">
        <v>443344.6123530124</v>
      </c>
      <c r="AE10" t="n">
        <v>606603.6576052858</v>
      </c>
      <c r="AF10" t="n">
        <v>2.04252267300699e-06</v>
      </c>
      <c r="AG10" t="n">
        <v>22</v>
      </c>
      <c r="AH10" t="n">
        <v>548710.2558970171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2.6713</v>
      </c>
      <c r="E11" t="n">
        <v>37.44</v>
      </c>
      <c r="F11" t="n">
        <v>34.99</v>
      </c>
      <c r="G11" t="n">
        <v>95.44</v>
      </c>
      <c r="H11" t="n">
        <v>1.6</v>
      </c>
      <c r="I11" t="n">
        <v>22</v>
      </c>
      <c r="J11" t="n">
        <v>110.04</v>
      </c>
      <c r="K11" t="n">
        <v>39.72</v>
      </c>
      <c r="L11" t="n">
        <v>10</v>
      </c>
      <c r="M11" t="n">
        <v>20</v>
      </c>
      <c r="N11" t="n">
        <v>15.32</v>
      </c>
      <c r="O11" t="n">
        <v>13805.5</v>
      </c>
      <c r="P11" t="n">
        <v>286.5</v>
      </c>
      <c r="Q11" t="n">
        <v>444.55</v>
      </c>
      <c r="R11" t="n">
        <v>80.36</v>
      </c>
      <c r="S11" t="n">
        <v>48.21</v>
      </c>
      <c r="T11" t="n">
        <v>10075.95</v>
      </c>
      <c r="U11" t="n">
        <v>0.6</v>
      </c>
      <c r="V11" t="n">
        <v>0.78</v>
      </c>
      <c r="W11" t="n">
        <v>0.2</v>
      </c>
      <c r="X11" t="n">
        <v>0.61</v>
      </c>
      <c r="Y11" t="n">
        <v>0.5</v>
      </c>
      <c r="Z11" t="n">
        <v>10</v>
      </c>
      <c r="AA11" t="n">
        <v>440.3932683624544</v>
      </c>
      <c r="AB11" t="n">
        <v>602.5654985532967</v>
      </c>
      <c r="AC11" t="n">
        <v>545.057493077358</v>
      </c>
      <c r="AD11" t="n">
        <v>440393.2683624544</v>
      </c>
      <c r="AE11" t="n">
        <v>602565.4985532967</v>
      </c>
      <c r="AF11" t="n">
        <v>2.047351150620478e-06</v>
      </c>
      <c r="AG11" t="n">
        <v>22</v>
      </c>
      <c r="AH11" t="n">
        <v>545057.493077358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2.6796</v>
      </c>
      <c r="E12" t="n">
        <v>37.32</v>
      </c>
      <c r="F12" t="n">
        <v>34.92</v>
      </c>
      <c r="G12" t="n">
        <v>104.76</v>
      </c>
      <c r="H12" t="n">
        <v>1.74</v>
      </c>
      <c r="I12" t="n">
        <v>20</v>
      </c>
      <c r="J12" t="n">
        <v>111.32</v>
      </c>
      <c r="K12" t="n">
        <v>39.72</v>
      </c>
      <c r="L12" t="n">
        <v>11</v>
      </c>
      <c r="M12" t="n">
        <v>18</v>
      </c>
      <c r="N12" t="n">
        <v>15.6</v>
      </c>
      <c r="O12" t="n">
        <v>13962.83</v>
      </c>
      <c r="P12" t="n">
        <v>282.91</v>
      </c>
      <c r="Q12" t="n">
        <v>444.55</v>
      </c>
      <c r="R12" t="n">
        <v>77.93000000000001</v>
      </c>
      <c r="S12" t="n">
        <v>48.21</v>
      </c>
      <c r="T12" t="n">
        <v>8870.389999999999</v>
      </c>
      <c r="U12" t="n">
        <v>0.62</v>
      </c>
      <c r="V12" t="n">
        <v>0.78</v>
      </c>
      <c r="W12" t="n">
        <v>0.2</v>
      </c>
      <c r="X12" t="n">
        <v>0.53</v>
      </c>
      <c r="Y12" t="n">
        <v>0.5</v>
      </c>
      <c r="Z12" t="n">
        <v>10</v>
      </c>
      <c r="AA12" t="n">
        <v>436.1835058754943</v>
      </c>
      <c r="AB12" t="n">
        <v>596.8055157970244</v>
      </c>
      <c r="AC12" t="n">
        <v>539.8472349911578</v>
      </c>
      <c r="AD12" t="n">
        <v>436183.5058754943</v>
      </c>
      <c r="AE12" t="n">
        <v>596805.5157970245</v>
      </c>
      <c r="AF12" t="n">
        <v>2.053712478269993e-06</v>
      </c>
      <c r="AG12" t="n">
        <v>22</v>
      </c>
      <c r="AH12" t="n">
        <v>539847.2349911579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2.6869</v>
      </c>
      <c r="E13" t="n">
        <v>37.22</v>
      </c>
      <c r="F13" t="n">
        <v>34.86</v>
      </c>
      <c r="G13" t="n">
        <v>116.2</v>
      </c>
      <c r="H13" t="n">
        <v>1.88</v>
      </c>
      <c r="I13" t="n">
        <v>18</v>
      </c>
      <c r="J13" t="n">
        <v>112.59</v>
      </c>
      <c r="K13" t="n">
        <v>39.72</v>
      </c>
      <c r="L13" t="n">
        <v>12</v>
      </c>
      <c r="M13" t="n">
        <v>16</v>
      </c>
      <c r="N13" t="n">
        <v>15.88</v>
      </c>
      <c r="O13" t="n">
        <v>14120.58</v>
      </c>
      <c r="P13" t="n">
        <v>278.63</v>
      </c>
      <c r="Q13" t="n">
        <v>444.55</v>
      </c>
      <c r="R13" t="n">
        <v>76.3</v>
      </c>
      <c r="S13" t="n">
        <v>48.21</v>
      </c>
      <c r="T13" t="n">
        <v>8066.75</v>
      </c>
      <c r="U13" t="n">
        <v>0.63</v>
      </c>
      <c r="V13" t="n">
        <v>0.78</v>
      </c>
      <c r="W13" t="n">
        <v>0.18</v>
      </c>
      <c r="X13" t="n">
        <v>0.47</v>
      </c>
      <c r="Y13" t="n">
        <v>0.5</v>
      </c>
      <c r="Z13" t="n">
        <v>10</v>
      </c>
      <c r="AA13" t="n">
        <v>431.4934301674106</v>
      </c>
      <c r="AB13" t="n">
        <v>590.3883473016873</v>
      </c>
      <c r="AC13" t="n">
        <v>534.0425120504632</v>
      </c>
      <c r="AD13" t="n">
        <v>431493.4301674106</v>
      </c>
      <c r="AE13" t="n">
        <v>590388.3473016873</v>
      </c>
      <c r="AF13" t="n">
        <v>2.059307380901495e-06</v>
      </c>
      <c r="AG13" t="n">
        <v>22</v>
      </c>
      <c r="AH13" t="n">
        <v>534042.5120504632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2.6883</v>
      </c>
      <c r="E14" t="n">
        <v>37.2</v>
      </c>
      <c r="F14" t="n">
        <v>34.86</v>
      </c>
      <c r="G14" t="n">
        <v>123.04</v>
      </c>
      <c r="H14" t="n">
        <v>2.01</v>
      </c>
      <c r="I14" t="n">
        <v>17</v>
      </c>
      <c r="J14" t="n">
        <v>113.88</v>
      </c>
      <c r="K14" t="n">
        <v>39.72</v>
      </c>
      <c r="L14" t="n">
        <v>13</v>
      </c>
      <c r="M14" t="n">
        <v>15</v>
      </c>
      <c r="N14" t="n">
        <v>16.16</v>
      </c>
      <c r="O14" t="n">
        <v>14278.75</v>
      </c>
      <c r="P14" t="n">
        <v>275.16</v>
      </c>
      <c r="Q14" t="n">
        <v>444.55</v>
      </c>
      <c r="R14" t="n">
        <v>76.13</v>
      </c>
      <c r="S14" t="n">
        <v>48.21</v>
      </c>
      <c r="T14" t="n">
        <v>7987.5</v>
      </c>
      <c r="U14" t="n">
        <v>0.63</v>
      </c>
      <c r="V14" t="n">
        <v>0.78</v>
      </c>
      <c r="W14" t="n">
        <v>0.19</v>
      </c>
      <c r="X14" t="n">
        <v>0.47</v>
      </c>
      <c r="Y14" t="n">
        <v>0.5</v>
      </c>
      <c r="Z14" t="n">
        <v>10</v>
      </c>
      <c r="AA14" t="n">
        <v>428.2240696664567</v>
      </c>
      <c r="AB14" t="n">
        <v>585.9150640302765</v>
      </c>
      <c r="AC14" t="n">
        <v>529.9961526561833</v>
      </c>
      <c r="AD14" t="n">
        <v>428224.0696664567</v>
      </c>
      <c r="AE14" t="n">
        <v>585915.0640302765</v>
      </c>
      <c r="AF14" t="n">
        <v>2.060380375926714e-06</v>
      </c>
      <c r="AG14" t="n">
        <v>22</v>
      </c>
      <c r="AH14" t="n">
        <v>529996.1526561833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2.6972</v>
      </c>
      <c r="E15" t="n">
        <v>37.08</v>
      </c>
      <c r="F15" t="n">
        <v>34.78</v>
      </c>
      <c r="G15" t="n">
        <v>139.12</v>
      </c>
      <c r="H15" t="n">
        <v>2.14</v>
      </c>
      <c r="I15" t="n">
        <v>15</v>
      </c>
      <c r="J15" t="n">
        <v>115.16</v>
      </c>
      <c r="K15" t="n">
        <v>39.72</v>
      </c>
      <c r="L15" t="n">
        <v>14</v>
      </c>
      <c r="M15" t="n">
        <v>13</v>
      </c>
      <c r="N15" t="n">
        <v>16.45</v>
      </c>
      <c r="O15" t="n">
        <v>14437.35</v>
      </c>
      <c r="P15" t="n">
        <v>272.06</v>
      </c>
      <c r="Q15" t="n">
        <v>444.55</v>
      </c>
      <c r="R15" t="n">
        <v>73.37</v>
      </c>
      <c r="S15" t="n">
        <v>48.21</v>
      </c>
      <c r="T15" t="n">
        <v>6616.72</v>
      </c>
      <c r="U15" t="n">
        <v>0.66</v>
      </c>
      <c r="V15" t="n">
        <v>0.78</v>
      </c>
      <c r="W15" t="n">
        <v>0.19</v>
      </c>
      <c r="X15" t="n">
        <v>0.39</v>
      </c>
      <c r="Y15" t="n">
        <v>0.5</v>
      </c>
      <c r="Z15" t="n">
        <v>10</v>
      </c>
      <c r="AA15" t="n">
        <v>424.4471546559815</v>
      </c>
      <c r="AB15" t="n">
        <v>580.7473222872137</v>
      </c>
      <c r="AC15" t="n">
        <v>525.3216129321074</v>
      </c>
      <c r="AD15" t="n">
        <v>424447.1546559815</v>
      </c>
      <c r="AE15" t="n">
        <v>580747.3222872138</v>
      </c>
      <c r="AF15" t="n">
        <v>2.067201558587037e-06</v>
      </c>
      <c r="AG15" t="n">
        <v>22</v>
      </c>
      <c r="AH15" t="n">
        <v>525321.6129321074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2.7038</v>
      </c>
      <c r="E16" t="n">
        <v>36.99</v>
      </c>
      <c r="F16" t="n">
        <v>34.71</v>
      </c>
      <c r="G16" t="n">
        <v>148.75</v>
      </c>
      <c r="H16" t="n">
        <v>2.27</v>
      </c>
      <c r="I16" t="n">
        <v>14</v>
      </c>
      <c r="J16" t="n">
        <v>116.45</v>
      </c>
      <c r="K16" t="n">
        <v>39.72</v>
      </c>
      <c r="L16" t="n">
        <v>15</v>
      </c>
      <c r="M16" t="n">
        <v>12</v>
      </c>
      <c r="N16" t="n">
        <v>16.74</v>
      </c>
      <c r="O16" t="n">
        <v>14596.38</v>
      </c>
      <c r="P16" t="n">
        <v>269.09</v>
      </c>
      <c r="Q16" t="n">
        <v>444.55</v>
      </c>
      <c r="R16" t="n">
        <v>70.89</v>
      </c>
      <c r="S16" t="n">
        <v>48.21</v>
      </c>
      <c r="T16" t="n">
        <v>5380.09</v>
      </c>
      <c r="U16" t="n">
        <v>0.68</v>
      </c>
      <c r="V16" t="n">
        <v>0.79</v>
      </c>
      <c r="W16" t="n">
        <v>0.19</v>
      </c>
      <c r="X16" t="n">
        <v>0.32</v>
      </c>
      <c r="Y16" t="n">
        <v>0.5</v>
      </c>
      <c r="Z16" t="n">
        <v>10</v>
      </c>
      <c r="AA16" t="n">
        <v>421.052189391424</v>
      </c>
      <c r="AB16" t="n">
        <v>576.1021810369494</v>
      </c>
      <c r="AC16" t="n">
        <v>521.1197974432715</v>
      </c>
      <c r="AD16" t="n">
        <v>421052.1893914239</v>
      </c>
      <c r="AE16" t="n">
        <v>576102.1810369494</v>
      </c>
      <c r="AF16" t="n">
        <v>2.072259963705929e-06</v>
      </c>
      <c r="AG16" t="n">
        <v>22</v>
      </c>
      <c r="AH16" t="n">
        <v>521119.7974432716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2.7037</v>
      </c>
      <c r="E17" t="n">
        <v>36.99</v>
      </c>
      <c r="F17" t="n">
        <v>34.73</v>
      </c>
      <c r="G17" t="n">
        <v>160.29</v>
      </c>
      <c r="H17" t="n">
        <v>2.4</v>
      </c>
      <c r="I17" t="n">
        <v>13</v>
      </c>
      <c r="J17" t="n">
        <v>117.75</v>
      </c>
      <c r="K17" t="n">
        <v>39.72</v>
      </c>
      <c r="L17" t="n">
        <v>16</v>
      </c>
      <c r="M17" t="n">
        <v>11</v>
      </c>
      <c r="N17" t="n">
        <v>17.03</v>
      </c>
      <c r="O17" t="n">
        <v>14755.84</v>
      </c>
      <c r="P17" t="n">
        <v>263.98</v>
      </c>
      <c r="Q17" t="n">
        <v>444.55</v>
      </c>
      <c r="R17" t="n">
        <v>71.81</v>
      </c>
      <c r="S17" t="n">
        <v>48.21</v>
      </c>
      <c r="T17" t="n">
        <v>5843.03</v>
      </c>
      <c r="U17" t="n">
        <v>0.67</v>
      </c>
      <c r="V17" t="n">
        <v>0.78</v>
      </c>
      <c r="W17" t="n">
        <v>0.19</v>
      </c>
      <c r="X17" t="n">
        <v>0.34</v>
      </c>
      <c r="Y17" t="n">
        <v>0.5</v>
      </c>
      <c r="Z17" t="n">
        <v>10</v>
      </c>
      <c r="AA17" t="n">
        <v>416.5094196403542</v>
      </c>
      <c r="AB17" t="n">
        <v>569.8865630506787</v>
      </c>
      <c r="AC17" t="n">
        <v>515.4973893139359</v>
      </c>
      <c r="AD17" t="n">
        <v>416509.4196403542</v>
      </c>
      <c r="AE17" t="n">
        <v>569886.5630506787</v>
      </c>
      <c r="AF17" t="n">
        <v>2.072183321204128e-06</v>
      </c>
      <c r="AG17" t="n">
        <v>22</v>
      </c>
      <c r="AH17" t="n">
        <v>515497.3893139359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2.7075</v>
      </c>
      <c r="E18" t="n">
        <v>36.93</v>
      </c>
      <c r="F18" t="n">
        <v>34.7</v>
      </c>
      <c r="G18" t="n">
        <v>173.5</v>
      </c>
      <c r="H18" t="n">
        <v>2.52</v>
      </c>
      <c r="I18" t="n">
        <v>12</v>
      </c>
      <c r="J18" t="n">
        <v>119.04</v>
      </c>
      <c r="K18" t="n">
        <v>39.72</v>
      </c>
      <c r="L18" t="n">
        <v>17</v>
      </c>
      <c r="M18" t="n">
        <v>10</v>
      </c>
      <c r="N18" t="n">
        <v>17.33</v>
      </c>
      <c r="O18" t="n">
        <v>14915.73</v>
      </c>
      <c r="P18" t="n">
        <v>259.1</v>
      </c>
      <c r="Q18" t="n">
        <v>444.55</v>
      </c>
      <c r="R18" t="n">
        <v>70.84999999999999</v>
      </c>
      <c r="S18" t="n">
        <v>48.21</v>
      </c>
      <c r="T18" t="n">
        <v>5368.99</v>
      </c>
      <c r="U18" t="n">
        <v>0.68</v>
      </c>
      <c r="V18" t="n">
        <v>0.79</v>
      </c>
      <c r="W18" t="n">
        <v>0.18</v>
      </c>
      <c r="X18" t="n">
        <v>0.31</v>
      </c>
      <c r="Y18" t="n">
        <v>0.5</v>
      </c>
      <c r="Z18" t="n">
        <v>10</v>
      </c>
      <c r="AA18" t="n">
        <v>411.746212827054</v>
      </c>
      <c r="AB18" t="n">
        <v>563.3693333508675</v>
      </c>
      <c r="AC18" t="n">
        <v>509.6021548696854</v>
      </c>
      <c r="AD18" t="n">
        <v>411746.212827054</v>
      </c>
      <c r="AE18" t="n">
        <v>563369.3333508675</v>
      </c>
      <c r="AF18" t="n">
        <v>2.07509573627258e-06</v>
      </c>
      <c r="AG18" t="n">
        <v>22</v>
      </c>
      <c r="AH18" t="n">
        <v>509602.1548696854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2.7089</v>
      </c>
      <c r="E19" t="n">
        <v>36.92</v>
      </c>
      <c r="F19" t="n">
        <v>34.68</v>
      </c>
      <c r="G19" t="n">
        <v>173.41</v>
      </c>
      <c r="H19" t="n">
        <v>2.64</v>
      </c>
      <c r="I19" t="n">
        <v>12</v>
      </c>
      <c r="J19" t="n">
        <v>120.34</v>
      </c>
      <c r="K19" t="n">
        <v>39.72</v>
      </c>
      <c r="L19" t="n">
        <v>18</v>
      </c>
      <c r="M19" t="n">
        <v>6</v>
      </c>
      <c r="N19" t="n">
        <v>17.63</v>
      </c>
      <c r="O19" t="n">
        <v>15076.07</v>
      </c>
      <c r="P19" t="n">
        <v>261.28</v>
      </c>
      <c r="Q19" t="n">
        <v>444.55</v>
      </c>
      <c r="R19" t="n">
        <v>69.93000000000001</v>
      </c>
      <c r="S19" t="n">
        <v>48.21</v>
      </c>
      <c r="T19" t="n">
        <v>4911.74</v>
      </c>
      <c r="U19" t="n">
        <v>0.6899999999999999</v>
      </c>
      <c r="V19" t="n">
        <v>0.79</v>
      </c>
      <c r="W19" t="n">
        <v>0.19</v>
      </c>
      <c r="X19" t="n">
        <v>0.29</v>
      </c>
      <c r="Y19" t="n">
        <v>0.5</v>
      </c>
      <c r="Z19" t="n">
        <v>10</v>
      </c>
      <c r="AA19" t="n">
        <v>413.538174437345</v>
      </c>
      <c r="AB19" t="n">
        <v>565.8211742818344</v>
      </c>
      <c r="AC19" t="n">
        <v>511.8199955433811</v>
      </c>
      <c r="AD19" t="n">
        <v>413538.174437345</v>
      </c>
      <c r="AE19" t="n">
        <v>565821.1742818344</v>
      </c>
      <c r="AF19" t="n">
        <v>2.0761687312978e-06</v>
      </c>
      <c r="AG19" t="n">
        <v>22</v>
      </c>
      <c r="AH19" t="n">
        <v>511819.9955433811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2.7109</v>
      </c>
      <c r="E20" t="n">
        <v>36.89</v>
      </c>
      <c r="F20" t="n">
        <v>34.65</v>
      </c>
      <c r="G20" t="n">
        <v>173.27</v>
      </c>
      <c r="H20" t="n">
        <v>2.76</v>
      </c>
      <c r="I20" t="n">
        <v>12</v>
      </c>
      <c r="J20" t="n">
        <v>121.65</v>
      </c>
      <c r="K20" t="n">
        <v>39.72</v>
      </c>
      <c r="L20" t="n">
        <v>19</v>
      </c>
      <c r="M20" t="n">
        <v>3</v>
      </c>
      <c r="N20" t="n">
        <v>17.93</v>
      </c>
      <c r="O20" t="n">
        <v>15236.84</v>
      </c>
      <c r="P20" t="n">
        <v>258.69</v>
      </c>
      <c r="Q20" t="n">
        <v>444.56</v>
      </c>
      <c r="R20" t="n">
        <v>68.72</v>
      </c>
      <c r="S20" t="n">
        <v>48.21</v>
      </c>
      <c r="T20" t="n">
        <v>4304.34</v>
      </c>
      <c r="U20" t="n">
        <v>0.7</v>
      </c>
      <c r="V20" t="n">
        <v>0.79</v>
      </c>
      <c r="W20" t="n">
        <v>0.2</v>
      </c>
      <c r="X20" t="n">
        <v>0.27</v>
      </c>
      <c r="Y20" t="n">
        <v>0.5</v>
      </c>
      <c r="Z20" t="n">
        <v>10</v>
      </c>
      <c r="AA20" t="n">
        <v>411.0042697695984</v>
      </c>
      <c r="AB20" t="n">
        <v>562.3541741274391</v>
      </c>
      <c r="AC20" t="n">
        <v>508.6838810177561</v>
      </c>
      <c r="AD20" t="n">
        <v>411004.2697695984</v>
      </c>
      <c r="AE20" t="n">
        <v>562354.1741274392</v>
      </c>
      <c r="AF20" t="n">
        <v>2.077701581333828e-06</v>
      </c>
      <c r="AG20" t="n">
        <v>22</v>
      </c>
      <c r="AH20" t="n">
        <v>508683.8810177561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2.7142</v>
      </c>
      <c r="E21" t="n">
        <v>36.84</v>
      </c>
      <c r="F21" t="n">
        <v>34.63</v>
      </c>
      <c r="G21" t="n">
        <v>188.88</v>
      </c>
      <c r="H21" t="n">
        <v>2.87</v>
      </c>
      <c r="I21" t="n">
        <v>11</v>
      </c>
      <c r="J21" t="n">
        <v>122.95</v>
      </c>
      <c r="K21" t="n">
        <v>39.72</v>
      </c>
      <c r="L21" t="n">
        <v>20</v>
      </c>
      <c r="M21" t="n">
        <v>1</v>
      </c>
      <c r="N21" t="n">
        <v>18.24</v>
      </c>
      <c r="O21" t="n">
        <v>15398.07</v>
      </c>
      <c r="P21" t="n">
        <v>259.25</v>
      </c>
      <c r="Q21" t="n">
        <v>444.56</v>
      </c>
      <c r="R21" t="n">
        <v>68.06</v>
      </c>
      <c r="S21" t="n">
        <v>48.21</v>
      </c>
      <c r="T21" t="n">
        <v>3977.79</v>
      </c>
      <c r="U21" t="n">
        <v>0.71</v>
      </c>
      <c r="V21" t="n">
        <v>0.79</v>
      </c>
      <c r="W21" t="n">
        <v>0.19</v>
      </c>
      <c r="X21" t="n">
        <v>0.24</v>
      </c>
      <c r="Y21" t="n">
        <v>0.5</v>
      </c>
      <c r="Z21" t="n">
        <v>10</v>
      </c>
      <c r="AA21" t="n">
        <v>411.1656986324779</v>
      </c>
      <c r="AB21" t="n">
        <v>562.5750482193696</v>
      </c>
      <c r="AC21" t="n">
        <v>508.8836751963515</v>
      </c>
      <c r="AD21" t="n">
        <v>411165.6986324779</v>
      </c>
      <c r="AE21" t="n">
        <v>562575.0482193696</v>
      </c>
      <c r="AF21" t="n">
        <v>2.080230783893273e-06</v>
      </c>
      <c r="AG21" t="n">
        <v>22</v>
      </c>
      <c r="AH21" t="n">
        <v>508883.6751963515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2.7109</v>
      </c>
      <c r="E22" t="n">
        <v>36.89</v>
      </c>
      <c r="F22" t="n">
        <v>34.67</v>
      </c>
      <c r="G22" t="n">
        <v>189.13</v>
      </c>
      <c r="H22" t="n">
        <v>2.98</v>
      </c>
      <c r="I22" t="n">
        <v>11</v>
      </c>
      <c r="J22" t="n">
        <v>124.26</v>
      </c>
      <c r="K22" t="n">
        <v>39.72</v>
      </c>
      <c r="L22" t="n">
        <v>21</v>
      </c>
      <c r="M22" t="n">
        <v>0</v>
      </c>
      <c r="N22" t="n">
        <v>18.55</v>
      </c>
      <c r="O22" t="n">
        <v>15559.74</v>
      </c>
      <c r="P22" t="n">
        <v>262.08</v>
      </c>
      <c r="Q22" t="n">
        <v>444.56</v>
      </c>
      <c r="R22" t="n">
        <v>69.58</v>
      </c>
      <c r="S22" t="n">
        <v>48.21</v>
      </c>
      <c r="T22" t="n">
        <v>4742.18</v>
      </c>
      <c r="U22" t="n">
        <v>0.6899999999999999</v>
      </c>
      <c r="V22" t="n">
        <v>0.79</v>
      </c>
      <c r="W22" t="n">
        <v>0.19</v>
      </c>
      <c r="X22" t="n">
        <v>0.29</v>
      </c>
      <c r="Y22" t="n">
        <v>0.5</v>
      </c>
      <c r="Z22" t="n">
        <v>10</v>
      </c>
      <c r="AA22" t="n">
        <v>414.0471557710584</v>
      </c>
      <c r="AB22" t="n">
        <v>566.5175849972927</v>
      </c>
      <c r="AC22" t="n">
        <v>512.4499417975746</v>
      </c>
      <c r="AD22" t="n">
        <v>414047.1557710584</v>
      </c>
      <c r="AE22" t="n">
        <v>566517.5849972927</v>
      </c>
      <c r="AF22" t="n">
        <v>2.077701581333828e-06</v>
      </c>
      <c r="AG22" t="n">
        <v>22</v>
      </c>
      <c r="AH22" t="n">
        <v>512449.9417975747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1.8247</v>
      </c>
      <c r="E2" t="n">
        <v>54.8</v>
      </c>
      <c r="F2" t="n">
        <v>44.16</v>
      </c>
      <c r="G2" t="n">
        <v>7.96</v>
      </c>
      <c r="H2" t="n">
        <v>0.14</v>
      </c>
      <c r="I2" t="n">
        <v>333</v>
      </c>
      <c r="J2" t="n">
        <v>124.63</v>
      </c>
      <c r="K2" t="n">
        <v>45</v>
      </c>
      <c r="L2" t="n">
        <v>1</v>
      </c>
      <c r="M2" t="n">
        <v>331</v>
      </c>
      <c r="N2" t="n">
        <v>18.64</v>
      </c>
      <c r="O2" t="n">
        <v>15605.44</v>
      </c>
      <c r="P2" t="n">
        <v>459.64</v>
      </c>
      <c r="Q2" t="n">
        <v>444.62</v>
      </c>
      <c r="R2" t="n">
        <v>380.01</v>
      </c>
      <c r="S2" t="n">
        <v>48.21</v>
      </c>
      <c r="T2" t="n">
        <v>158343.36</v>
      </c>
      <c r="U2" t="n">
        <v>0.13</v>
      </c>
      <c r="V2" t="n">
        <v>0.62</v>
      </c>
      <c r="W2" t="n">
        <v>0.7</v>
      </c>
      <c r="X2" t="n">
        <v>9.77</v>
      </c>
      <c r="Y2" t="n">
        <v>0.5</v>
      </c>
      <c r="Z2" t="n">
        <v>10</v>
      </c>
      <c r="AA2" t="n">
        <v>893.9115457190965</v>
      </c>
      <c r="AB2" t="n">
        <v>1223.08921344697</v>
      </c>
      <c r="AC2" t="n">
        <v>1106.359295532083</v>
      </c>
      <c r="AD2" t="n">
        <v>893911.5457190964</v>
      </c>
      <c r="AE2" t="n">
        <v>1223089.21344697</v>
      </c>
      <c r="AF2" t="n">
        <v>1.38051639750955e-06</v>
      </c>
      <c r="AG2" t="n">
        <v>32</v>
      </c>
      <c r="AH2" t="n">
        <v>1106359.295532083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2.2566</v>
      </c>
      <c r="E3" t="n">
        <v>44.31</v>
      </c>
      <c r="F3" t="n">
        <v>38.5</v>
      </c>
      <c r="G3" t="n">
        <v>16.04</v>
      </c>
      <c r="H3" t="n">
        <v>0.28</v>
      </c>
      <c r="I3" t="n">
        <v>144</v>
      </c>
      <c r="J3" t="n">
        <v>125.95</v>
      </c>
      <c r="K3" t="n">
        <v>45</v>
      </c>
      <c r="L3" t="n">
        <v>2</v>
      </c>
      <c r="M3" t="n">
        <v>142</v>
      </c>
      <c r="N3" t="n">
        <v>18.95</v>
      </c>
      <c r="O3" t="n">
        <v>15767.7</v>
      </c>
      <c r="P3" t="n">
        <v>398.27</v>
      </c>
      <c r="Q3" t="n">
        <v>444.58</v>
      </c>
      <c r="R3" t="n">
        <v>194.65</v>
      </c>
      <c r="S3" t="n">
        <v>48.21</v>
      </c>
      <c r="T3" t="n">
        <v>66608.63</v>
      </c>
      <c r="U3" t="n">
        <v>0.25</v>
      </c>
      <c r="V3" t="n">
        <v>0.71</v>
      </c>
      <c r="W3" t="n">
        <v>0.4</v>
      </c>
      <c r="X3" t="n">
        <v>4.11</v>
      </c>
      <c r="Y3" t="n">
        <v>0.5</v>
      </c>
      <c r="Z3" t="n">
        <v>10</v>
      </c>
      <c r="AA3" t="n">
        <v>651.1587398051939</v>
      </c>
      <c r="AB3" t="n">
        <v>890.9441148976105</v>
      </c>
      <c r="AC3" t="n">
        <v>805.9136590197007</v>
      </c>
      <c r="AD3" t="n">
        <v>651158.739805194</v>
      </c>
      <c r="AE3" t="n">
        <v>890944.1148976105</v>
      </c>
      <c r="AF3" t="n">
        <v>1.707279718649669e-06</v>
      </c>
      <c r="AG3" t="n">
        <v>26</v>
      </c>
      <c r="AH3" t="n">
        <v>805913.6590197007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2.4108</v>
      </c>
      <c r="E4" t="n">
        <v>41.48</v>
      </c>
      <c r="F4" t="n">
        <v>37</v>
      </c>
      <c r="G4" t="n">
        <v>24.13</v>
      </c>
      <c r="H4" t="n">
        <v>0.42</v>
      </c>
      <c r="I4" t="n">
        <v>92</v>
      </c>
      <c r="J4" t="n">
        <v>127.27</v>
      </c>
      <c r="K4" t="n">
        <v>45</v>
      </c>
      <c r="L4" t="n">
        <v>3</v>
      </c>
      <c r="M4" t="n">
        <v>90</v>
      </c>
      <c r="N4" t="n">
        <v>19.27</v>
      </c>
      <c r="O4" t="n">
        <v>15930.42</v>
      </c>
      <c r="P4" t="n">
        <v>380.62</v>
      </c>
      <c r="Q4" t="n">
        <v>444.56</v>
      </c>
      <c r="R4" t="n">
        <v>145.56</v>
      </c>
      <c r="S4" t="n">
        <v>48.21</v>
      </c>
      <c r="T4" t="n">
        <v>42327.44</v>
      </c>
      <c r="U4" t="n">
        <v>0.33</v>
      </c>
      <c r="V4" t="n">
        <v>0.74</v>
      </c>
      <c r="W4" t="n">
        <v>0.31</v>
      </c>
      <c r="X4" t="n">
        <v>2.61</v>
      </c>
      <c r="Y4" t="n">
        <v>0.5</v>
      </c>
      <c r="Z4" t="n">
        <v>10</v>
      </c>
      <c r="AA4" t="n">
        <v>594.6243878953089</v>
      </c>
      <c r="AB4" t="n">
        <v>813.5913204949259</v>
      </c>
      <c r="AC4" t="n">
        <v>735.9433067494793</v>
      </c>
      <c r="AD4" t="n">
        <v>594624.3878953089</v>
      </c>
      <c r="AE4" t="n">
        <v>813591.3204949258</v>
      </c>
      <c r="AF4" t="n">
        <v>1.823943076185688e-06</v>
      </c>
      <c r="AG4" t="n">
        <v>25</v>
      </c>
      <c r="AH4" t="n">
        <v>735943.3067494794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2.4905</v>
      </c>
      <c r="E5" t="n">
        <v>40.15</v>
      </c>
      <c r="F5" t="n">
        <v>36.28</v>
      </c>
      <c r="G5" t="n">
        <v>32.01</v>
      </c>
      <c r="H5" t="n">
        <v>0.55</v>
      </c>
      <c r="I5" t="n">
        <v>68</v>
      </c>
      <c r="J5" t="n">
        <v>128.59</v>
      </c>
      <c r="K5" t="n">
        <v>45</v>
      </c>
      <c r="L5" t="n">
        <v>4</v>
      </c>
      <c r="M5" t="n">
        <v>66</v>
      </c>
      <c r="N5" t="n">
        <v>19.59</v>
      </c>
      <c r="O5" t="n">
        <v>16093.6</v>
      </c>
      <c r="P5" t="n">
        <v>371.29</v>
      </c>
      <c r="Q5" t="n">
        <v>444.56</v>
      </c>
      <c r="R5" t="n">
        <v>122.3</v>
      </c>
      <c r="S5" t="n">
        <v>48.21</v>
      </c>
      <c r="T5" t="n">
        <v>30812.6</v>
      </c>
      <c r="U5" t="n">
        <v>0.39</v>
      </c>
      <c r="V5" t="n">
        <v>0.75</v>
      </c>
      <c r="W5" t="n">
        <v>0.27</v>
      </c>
      <c r="X5" t="n">
        <v>1.89</v>
      </c>
      <c r="Y5" t="n">
        <v>0.5</v>
      </c>
      <c r="Z5" t="n">
        <v>10</v>
      </c>
      <c r="AA5" t="n">
        <v>564.4267148178316</v>
      </c>
      <c r="AB5" t="n">
        <v>772.2735319630091</v>
      </c>
      <c r="AC5" t="n">
        <v>698.5688299651683</v>
      </c>
      <c r="AD5" t="n">
        <v>564426.7148178315</v>
      </c>
      <c r="AE5" t="n">
        <v>772273.531963009</v>
      </c>
      <c r="AF5" t="n">
        <v>1.884241841397235e-06</v>
      </c>
      <c r="AG5" t="n">
        <v>24</v>
      </c>
      <c r="AH5" t="n">
        <v>698568.8299651684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2.5524</v>
      </c>
      <c r="E6" t="n">
        <v>39.18</v>
      </c>
      <c r="F6" t="n">
        <v>35.69</v>
      </c>
      <c r="G6" t="n">
        <v>40.41</v>
      </c>
      <c r="H6" t="n">
        <v>0.68</v>
      </c>
      <c r="I6" t="n">
        <v>53</v>
      </c>
      <c r="J6" t="n">
        <v>129.92</v>
      </c>
      <c r="K6" t="n">
        <v>45</v>
      </c>
      <c r="L6" t="n">
        <v>5</v>
      </c>
      <c r="M6" t="n">
        <v>51</v>
      </c>
      <c r="N6" t="n">
        <v>19.92</v>
      </c>
      <c r="O6" t="n">
        <v>16257.24</v>
      </c>
      <c r="P6" t="n">
        <v>362.91</v>
      </c>
      <c r="Q6" t="n">
        <v>444.56</v>
      </c>
      <c r="R6" t="n">
        <v>102.43</v>
      </c>
      <c r="S6" t="n">
        <v>48.21</v>
      </c>
      <c r="T6" t="n">
        <v>20956.22</v>
      </c>
      <c r="U6" t="n">
        <v>0.47</v>
      </c>
      <c r="V6" t="n">
        <v>0.76</v>
      </c>
      <c r="W6" t="n">
        <v>0.25</v>
      </c>
      <c r="X6" t="n">
        <v>1.3</v>
      </c>
      <c r="Y6" t="n">
        <v>0.5</v>
      </c>
      <c r="Z6" t="n">
        <v>10</v>
      </c>
      <c r="AA6" t="n">
        <v>539.3713989900688</v>
      </c>
      <c r="AB6" t="n">
        <v>737.9917434849424</v>
      </c>
      <c r="AC6" t="n">
        <v>667.558847264656</v>
      </c>
      <c r="AD6" t="n">
        <v>539371.3989900688</v>
      </c>
      <c r="AE6" t="n">
        <v>737991.7434849424</v>
      </c>
      <c r="AF6" t="n">
        <v>1.931073630187635e-06</v>
      </c>
      <c r="AG6" t="n">
        <v>23</v>
      </c>
      <c r="AH6" t="n">
        <v>667558.847264656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2.5672</v>
      </c>
      <c r="E7" t="n">
        <v>38.95</v>
      </c>
      <c r="F7" t="n">
        <v>35.67</v>
      </c>
      <c r="G7" t="n">
        <v>47.56</v>
      </c>
      <c r="H7" t="n">
        <v>0.8100000000000001</v>
      </c>
      <c r="I7" t="n">
        <v>45</v>
      </c>
      <c r="J7" t="n">
        <v>131.25</v>
      </c>
      <c r="K7" t="n">
        <v>45</v>
      </c>
      <c r="L7" t="n">
        <v>6</v>
      </c>
      <c r="M7" t="n">
        <v>43</v>
      </c>
      <c r="N7" t="n">
        <v>20.25</v>
      </c>
      <c r="O7" t="n">
        <v>16421.36</v>
      </c>
      <c r="P7" t="n">
        <v>361.46</v>
      </c>
      <c r="Q7" t="n">
        <v>444.55</v>
      </c>
      <c r="R7" t="n">
        <v>102.52</v>
      </c>
      <c r="S7" t="n">
        <v>48.21</v>
      </c>
      <c r="T7" t="n">
        <v>21040.45</v>
      </c>
      <c r="U7" t="n">
        <v>0.47</v>
      </c>
      <c r="V7" t="n">
        <v>0.76</v>
      </c>
      <c r="W7" t="n">
        <v>0.24</v>
      </c>
      <c r="X7" t="n">
        <v>1.28</v>
      </c>
      <c r="Y7" t="n">
        <v>0.5</v>
      </c>
      <c r="Z7" t="n">
        <v>10</v>
      </c>
      <c r="AA7" t="n">
        <v>535.7758283338874</v>
      </c>
      <c r="AB7" t="n">
        <v>733.0721250877726</v>
      </c>
      <c r="AC7" t="n">
        <v>663.1087503425845</v>
      </c>
      <c r="AD7" t="n">
        <v>535775.8283338874</v>
      </c>
      <c r="AE7" t="n">
        <v>733072.1250877726</v>
      </c>
      <c r="AF7" t="n">
        <v>1.942270891481623e-06</v>
      </c>
      <c r="AG7" t="n">
        <v>23</v>
      </c>
      <c r="AH7" t="n">
        <v>663108.7503425844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2.5939</v>
      </c>
      <c r="E8" t="n">
        <v>38.55</v>
      </c>
      <c r="F8" t="n">
        <v>35.45</v>
      </c>
      <c r="G8" t="n">
        <v>55.97</v>
      </c>
      <c r="H8" t="n">
        <v>0.93</v>
      </c>
      <c r="I8" t="n">
        <v>38</v>
      </c>
      <c r="J8" t="n">
        <v>132.58</v>
      </c>
      <c r="K8" t="n">
        <v>45</v>
      </c>
      <c r="L8" t="n">
        <v>7</v>
      </c>
      <c r="M8" t="n">
        <v>36</v>
      </c>
      <c r="N8" t="n">
        <v>20.59</v>
      </c>
      <c r="O8" t="n">
        <v>16585.95</v>
      </c>
      <c r="P8" t="n">
        <v>356.97</v>
      </c>
      <c r="Q8" t="n">
        <v>444.55</v>
      </c>
      <c r="R8" t="n">
        <v>95.33</v>
      </c>
      <c r="S8" t="n">
        <v>48.21</v>
      </c>
      <c r="T8" t="n">
        <v>17481.2</v>
      </c>
      <c r="U8" t="n">
        <v>0.51</v>
      </c>
      <c r="V8" t="n">
        <v>0.77</v>
      </c>
      <c r="W8" t="n">
        <v>0.22</v>
      </c>
      <c r="X8" t="n">
        <v>1.06</v>
      </c>
      <c r="Y8" t="n">
        <v>0.5</v>
      </c>
      <c r="Z8" t="n">
        <v>10</v>
      </c>
      <c r="AA8" t="n">
        <v>527.4474572548439</v>
      </c>
      <c r="AB8" t="n">
        <v>721.6768803556248</v>
      </c>
      <c r="AC8" t="n">
        <v>652.8010517743464</v>
      </c>
      <c r="AD8" t="n">
        <v>527447.4572548439</v>
      </c>
      <c r="AE8" t="n">
        <v>721676.8803556248</v>
      </c>
      <c r="AF8" t="n">
        <v>1.962471356113346e-06</v>
      </c>
      <c r="AG8" t="n">
        <v>23</v>
      </c>
      <c r="AH8" t="n">
        <v>652801.0517743464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2.6126</v>
      </c>
      <c r="E9" t="n">
        <v>38.28</v>
      </c>
      <c r="F9" t="n">
        <v>35.3</v>
      </c>
      <c r="G9" t="n">
        <v>64.18000000000001</v>
      </c>
      <c r="H9" t="n">
        <v>1.06</v>
      </c>
      <c r="I9" t="n">
        <v>33</v>
      </c>
      <c r="J9" t="n">
        <v>133.92</v>
      </c>
      <c r="K9" t="n">
        <v>45</v>
      </c>
      <c r="L9" t="n">
        <v>8</v>
      </c>
      <c r="M9" t="n">
        <v>31</v>
      </c>
      <c r="N9" t="n">
        <v>20.93</v>
      </c>
      <c r="O9" t="n">
        <v>16751.02</v>
      </c>
      <c r="P9" t="n">
        <v>353.33</v>
      </c>
      <c r="Q9" t="n">
        <v>444.56</v>
      </c>
      <c r="R9" t="n">
        <v>90.38</v>
      </c>
      <c r="S9" t="n">
        <v>48.21</v>
      </c>
      <c r="T9" t="n">
        <v>15027.66</v>
      </c>
      <c r="U9" t="n">
        <v>0.53</v>
      </c>
      <c r="V9" t="n">
        <v>0.77</v>
      </c>
      <c r="W9" t="n">
        <v>0.22</v>
      </c>
      <c r="X9" t="n">
        <v>0.91</v>
      </c>
      <c r="Y9" t="n">
        <v>0.5</v>
      </c>
      <c r="Z9" t="n">
        <v>10</v>
      </c>
      <c r="AA9" t="n">
        <v>521.2616569810396</v>
      </c>
      <c r="AB9" t="n">
        <v>713.2131955227579</v>
      </c>
      <c r="AC9" t="n">
        <v>645.1451291430719</v>
      </c>
      <c r="AD9" t="n">
        <v>521261.6569810396</v>
      </c>
      <c r="AE9" t="n">
        <v>713213.1955227579</v>
      </c>
      <c r="AF9" t="n">
        <v>1.976619247072643e-06</v>
      </c>
      <c r="AG9" t="n">
        <v>23</v>
      </c>
      <c r="AH9" t="n">
        <v>645145.1291430719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2.6279</v>
      </c>
      <c r="E10" t="n">
        <v>38.05</v>
      </c>
      <c r="F10" t="n">
        <v>35.18</v>
      </c>
      <c r="G10" t="n">
        <v>72.79000000000001</v>
      </c>
      <c r="H10" t="n">
        <v>1.18</v>
      </c>
      <c r="I10" t="n">
        <v>29</v>
      </c>
      <c r="J10" t="n">
        <v>135.27</v>
      </c>
      <c r="K10" t="n">
        <v>45</v>
      </c>
      <c r="L10" t="n">
        <v>9</v>
      </c>
      <c r="M10" t="n">
        <v>27</v>
      </c>
      <c r="N10" t="n">
        <v>21.27</v>
      </c>
      <c r="O10" t="n">
        <v>16916.71</v>
      </c>
      <c r="P10" t="n">
        <v>350.84</v>
      </c>
      <c r="Q10" t="n">
        <v>444.55</v>
      </c>
      <c r="R10" t="n">
        <v>86.42</v>
      </c>
      <c r="S10" t="n">
        <v>48.21</v>
      </c>
      <c r="T10" t="n">
        <v>13072.49</v>
      </c>
      <c r="U10" t="n">
        <v>0.5600000000000001</v>
      </c>
      <c r="V10" t="n">
        <v>0.77</v>
      </c>
      <c r="W10" t="n">
        <v>0.21</v>
      </c>
      <c r="X10" t="n">
        <v>0.79</v>
      </c>
      <c r="Y10" t="n">
        <v>0.5</v>
      </c>
      <c r="Z10" t="n">
        <v>10</v>
      </c>
      <c r="AA10" t="n">
        <v>516.7182368857682</v>
      </c>
      <c r="AB10" t="n">
        <v>706.9966877068595</v>
      </c>
      <c r="AC10" t="n">
        <v>639.5219161081994</v>
      </c>
      <c r="AD10" t="n">
        <v>516718.2368857682</v>
      </c>
      <c r="AE10" t="n">
        <v>706996.6877068594</v>
      </c>
      <c r="AF10" t="n">
        <v>1.988194794221158e-06</v>
      </c>
      <c r="AG10" t="n">
        <v>23</v>
      </c>
      <c r="AH10" t="n">
        <v>639521.9161081994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2.6404</v>
      </c>
      <c r="E11" t="n">
        <v>37.87</v>
      </c>
      <c r="F11" t="n">
        <v>35.08</v>
      </c>
      <c r="G11" t="n">
        <v>80.94</v>
      </c>
      <c r="H11" t="n">
        <v>1.29</v>
      </c>
      <c r="I11" t="n">
        <v>26</v>
      </c>
      <c r="J11" t="n">
        <v>136.61</v>
      </c>
      <c r="K11" t="n">
        <v>45</v>
      </c>
      <c r="L11" t="n">
        <v>10</v>
      </c>
      <c r="M11" t="n">
        <v>24</v>
      </c>
      <c r="N11" t="n">
        <v>21.61</v>
      </c>
      <c r="O11" t="n">
        <v>17082.76</v>
      </c>
      <c r="P11" t="n">
        <v>347.62</v>
      </c>
      <c r="Q11" t="n">
        <v>444.56</v>
      </c>
      <c r="R11" t="n">
        <v>83.58</v>
      </c>
      <c r="S11" t="n">
        <v>48.21</v>
      </c>
      <c r="T11" t="n">
        <v>11663.8</v>
      </c>
      <c r="U11" t="n">
        <v>0.58</v>
      </c>
      <c r="V11" t="n">
        <v>0.78</v>
      </c>
      <c r="W11" t="n">
        <v>0.19</v>
      </c>
      <c r="X11" t="n">
        <v>0.6899999999999999</v>
      </c>
      <c r="Y11" t="n">
        <v>0.5</v>
      </c>
      <c r="Z11" t="n">
        <v>10</v>
      </c>
      <c r="AA11" t="n">
        <v>505.2197959721814</v>
      </c>
      <c r="AB11" t="n">
        <v>691.2640135734786</v>
      </c>
      <c r="AC11" t="n">
        <v>625.2907463131614</v>
      </c>
      <c r="AD11" t="n">
        <v>505219.7959721814</v>
      </c>
      <c r="AE11" t="n">
        <v>691264.0135734786</v>
      </c>
      <c r="AF11" t="n">
        <v>1.997651940584325e-06</v>
      </c>
      <c r="AG11" t="n">
        <v>22</v>
      </c>
      <c r="AH11" t="n">
        <v>625290.7463131614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2.6456</v>
      </c>
      <c r="E12" t="n">
        <v>37.8</v>
      </c>
      <c r="F12" t="n">
        <v>35.05</v>
      </c>
      <c r="G12" t="n">
        <v>87.63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22</v>
      </c>
      <c r="N12" t="n">
        <v>21.96</v>
      </c>
      <c r="O12" t="n">
        <v>17249.3</v>
      </c>
      <c r="P12" t="n">
        <v>345.93</v>
      </c>
      <c r="Q12" t="n">
        <v>444.55</v>
      </c>
      <c r="R12" t="n">
        <v>82.42</v>
      </c>
      <c r="S12" t="n">
        <v>48.21</v>
      </c>
      <c r="T12" t="n">
        <v>11094.04</v>
      </c>
      <c r="U12" t="n">
        <v>0.58</v>
      </c>
      <c r="V12" t="n">
        <v>0.78</v>
      </c>
      <c r="W12" t="n">
        <v>0.2</v>
      </c>
      <c r="X12" t="n">
        <v>0.67</v>
      </c>
      <c r="Y12" t="n">
        <v>0.5</v>
      </c>
      <c r="Z12" t="n">
        <v>10</v>
      </c>
      <c r="AA12" t="n">
        <v>502.9442852118141</v>
      </c>
      <c r="AB12" t="n">
        <v>688.1505593626944</v>
      </c>
      <c r="AC12" t="n">
        <v>622.4744358024941</v>
      </c>
      <c r="AD12" t="n">
        <v>502944.2852118141</v>
      </c>
      <c r="AE12" t="n">
        <v>688150.5593626944</v>
      </c>
      <c r="AF12" t="n">
        <v>2.001586113471402e-06</v>
      </c>
      <c r="AG12" t="n">
        <v>22</v>
      </c>
      <c r="AH12" t="n">
        <v>622474.4358024941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2.6538</v>
      </c>
      <c r="E13" t="n">
        <v>37.68</v>
      </c>
      <c r="F13" t="n">
        <v>34.99</v>
      </c>
      <c r="G13" t="n">
        <v>95.42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20</v>
      </c>
      <c r="N13" t="n">
        <v>22.32</v>
      </c>
      <c r="O13" t="n">
        <v>17416.34</v>
      </c>
      <c r="P13" t="n">
        <v>343.23</v>
      </c>
      <c r="Q13" t="n">
        <v>444.55</v>
      </c>
      <c r="R13" t="n">
        <v>80.17</v>
      </c>
      <c r="S13" t="n">
        <v>48.21</v>
      </c>
      <c r="T13" t="n">
        <v>9981.860000000001</v>
      </c>
      <c r="U13" t="n">
        <v>0.6</v>
      </c>
      <c r="V13" t="n">
        <v>0.78</v>
      </c>
      <c r="W13" t="n">
        <v>0.2</v>
      </c>
      <c r="X13" t="n">
        <v>0.6</v>
      </c>
      <c r="Y13" t="n">
        <v>0.5</v>
      </c>
      <c r="Z13" t="n">
        <v>10</v>
      </c>
      <c r="AA13" t="n">
        <v>499.3288409930264</v>
      </c>
      <c r="AB13" t="n">
        <v>683.2037490804071</v>
      </c>
      <c r="AC13" t="n">
        <v>617.9997421506564</v>
      </c>
      <c r="AD13" t="n">
        <v>499328.8409930264</v>
      </c>
      <c r="AE13" t="n">
        <v>683203.7490804071</v>
      </c>
      <c r="AF13" t="n">
        <v>2.007790001485639e-06</v>
      </c>
      <c r="AG13" t="n">
        <v>22</v>
      </c>
      <c r="AH13" t="n">
        <v>617999.7421506564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2.6619</v>
      </c>
      <c r="E14" t="n">
        <v>37.57</v>
      </c>
      <c r="F14" t="n">
        <v>34.92</v>
      </c>
      <c r="G14" t="n">
        <v>104.77</v>
      </c>
      <c r="H14" t="n">
        <v>1.63</v>
      </c>
      <c r="I14" t="n">
        <v>20</v>
      </c>
      <c r="J14" t="n">
        <v>140.67</v>
      </c>
      <c r="K14" t="n">
        <v>45</v>
      </c>
      <c r="L14" t="n">
        <v>13</v>
      </c>
      <c r="M14" t="n">
        <v>18</v>
      </c>
      <c r="N14" t="n">
        <v>22.68</v>
      </c>
      <c r="O14" t="n">
        <v>17583.88</v>
      </c>
      <c r="P14" t="n">
        <v>340.63</v>
      </c>
      <c r="Q14" t="n">
        <v>444.57</v>
      </c>
      <c r="R14" t="n">
        <v>78.22</v>
      </c>
      <c r="S14" t="n">
        <v>48.21</v>
      </c>
      <c r="T14" t="n">
        <v>9013.389999999999</v>
      </c>
      <c r="U14" t="n">
        <v>0.62</v>
      </c>
      <c r="V14" t="n">
        <v>0.78</v>
      </c>
      <c r="W14" t="n">
        <v>0.19</v>
      </c>
      <c r="X14" t="n">
        <v>0.54</v>
      </c>
      <c r="Y14" t="n">
        <v>0.5</v>
      </c>
      <c r="Z14" t="n">
        <v>10</v>
      </c>
      <c r="AA14" t="n">
        <v>495.8290395305723</v>
      </c>
      <c r="AB14" t="n">
        <v>678.4151663191342</v>
      </c>
      <c r="AC14" t="n">
        <v>613.6681750073013</v>
      </c>
      <c r="AD14" t="n">
        <v>495829.0395305724</v>
      </c>
      <c r="AE14" t="n">
        <v>678415.1663191342</v>
      </c>
      <c r="AF14" t="n">
        <v>2.013918232328971e-06</v>
      </c>
      <c r="AG14" t="n">
        <v>22</v>
      </c>
      <c r="AH14" t="n">
        <v>613668.1750073014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2.6656</v>
      </c>
      <c r="E15" t="n">
        <v>37.52</v>
      </c>
      <c r="F15" t="n">
        <v>34.9</v>
      </c>
      <c r="G15" t="n">
        <v>110.2</v>
      </c>
      <c r="H15" t="n">
        <v>1.74</v>
      </c>
      <c r="I15" t="n">
        <v>19</v>
      </c>
      <c r="J15" t="n">
        <v>142.04</v>
      </c>
      <c r="K15" t="n">
        <v>45</v>
      </c>
      <c r="L15" t="n">
        <v>14</v>
      </c>
      <c r="M15" t="n">
        <v>17</v>
      </c>
      <c r="N15" t="n">
        <v>23.04</v>
      </c>
      <c r="O15" t="n">
        <v>17751.93</v>
      </c>
      <c r="P15" t="n">
        <v>338.64</v>
      </c>
      <c r="Q15" t="n">
        <v>444.55</v>
      </c>
      <c r="R15" t="n">
        <v>77.20999999999999</v>
      </c>
      <c r="S15" t="n">
        <v>48.21</v>
      </c>
      <c r="T15" t="n">
        <v>8512.52</v>
      </c>
      <c r="U15" t="n">
        <v>0.62</v>
      </c>
      <c r="V15" t="n">
        <v>0.78</v>
      </c>
      <c r="W15" t="n">
        <v>0.2</v>
      </c>
      <c r="X15" t="n">
        <v>0.51</v>
      </c>
      <c r="Y15" t="n">
        <v>0.5</v>
      </c>
      <c r="Z15" t="n">
        <v>10</v>
      </c>
      <c r="AA15" t="n">
        <v>493.5219768923043</v>
      </c>
      <c r="AB15" t="n">
        <v>675.2585414370354</v>
      </c>
      <c r="AC15" t="n">
        <v>610.8128139735992</v>
      </c>
      <c r="AD15" t="n">
        <v>493521.9768923043</v>
      </c>
      <c r="AE15" t="n">
        <v>675258.5414370354</v>
      </c>
      <c r="AF15" t="n">
        <v>2.016717547652468e-06</v>
      </c>
      <c r="AG15" t="n">
        <v>22</v>
      </c>
      <c r="AH15" t="n">
        <v>610812.8139735992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2.6732</v>
      </c>
      <c r="E16" t="n">
        <v>37.41</v>
      </c>
      <c r="F16" t="n">
        <v>34.84</v>
      </c>
      <c r="G16" t="n">
        <v>122.97</v>
      </c>
      <c r="H16" t="n">
        <v>1.85</v>
      </c>
      <c r="I16" t="n">
        <v>17</v>
      </c>
      <c r="J16" t="n">
        <v>143.4</v>
      </c>
      <c r="K16" t="n">
        <v>45</v>
      </c>
      <c r="L16" t="n">
        <v>15</v>
      </c>
      <c r="M16" t="n">
        <v>15</v>
      </c>
      <c r="N16" t="n">
        <v>23.41</v>
      </c>
      <c r="O16" t="n">
        <v>17920.49</v>
      </c>
      <c r="P16" t="n">
        <v>334.56</v>
      </c>
      <c r="Q16" t="n">
        <v>444.55</v>
      </c>
      <c r="R16" t="n">
        <v>75.43000000000001</v>
      </c>
      <c r="S16" t="n">
        <v>48.21</v>
      </c>
      <c r="T16" t="n">
        <v>7636.12</v>
      </c>
      <c r="U16" t="n">
        <v>0.64</v>
      </c>
      <c r="V16" t="n">
        <v>0.78</v>
      </c>
      <c r="W16" t="n">
        <v>0.19</v>
      </c>
      <c r="X16" t="n">
        <v>0.45</v>
      </c>
      <c r="Y16" t="n">
        <v>0.5</v>
      </c>
      <c r="Z16" t="n">
        <v>10</v>
      </c>
      <c r="AA16" t="n">
        <v>488.7902563665797</v>
      </c>
      <c r="AB16" t="n">
        <v>668.7843926649622</v>
      </c>
      <c r="AC16" t="n">
        <v>604.9565488738077</v>
      </c>
      <c r="AD16" t="n">
        <v>488790.2563665797</v>
      </c>
      <c r="AE16" t="n">
        <v>668784.3926649622</v>
      </c>
      <c r="AF16" t="n">
        <v>2.022467492641273e-06</v>
      </c>
      <c r="AG16" t="n">
        <v>22</v>
      </c>
      <c r="AH16" t="n">
        <v>604956.5488738078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2.6779</v>
      </c>
      <c r="E17" t="n">
        <v>37.34</v>
      </c>
      <c r="F17" t="n">
        <v>34.8</v>
      </c>
      <c r="G17" t="n">
        <v>130.51</v>
      </c>
      <c r="H17" t="n">
        <v>1.96</v>
      </c>
      <c r="I17" t="n">
        <v>16</v>
      </c>
      <c r="J17" t="n">
        <v>144.77</v>
      </c>
      <c r="K17" t="n">
        <v>45</v>
      </c>
      <c r="L17" t="n">
        <v>16</v>
      </c>
      <c r="M17" t="n">
        <v>14</v>
      </c>
      <c r="N17" t="n">
        <v>23.78</v>
      </c>
      <c r="O17" t="n">
        <v>18089.56</v>
      </c>
      <c r="P17" t="n">
        <v>332.89</v>
      </c>
      <c r="Q17" t="n">
        <v>444.55</v>
      </c>
      <c r="R17" t="n">
        <v>74.12</v>
      </c>
      <c r="S17" t="n">
        <v>48.21</v>
      </c>
      <c r="T17" t="n">
        <v>6985.52</v>
      </c>
      <c r="U17" t="n">
        <v>0.65</v>
      </c>
      <c r="V17" t="n">
        <v>0.78</v>
      </c>
      <c r="W17" t="n">
        <v>0.19</v>
      </c>
      <c r="X17" t="n">
        <v>0.41</v>
      </c>
      <c r="Y17" t="n">
        <v>0.5</v>
      </c>
      <c r="Z17" t="n">
        <v>10</v>
      </c>
      <c r="AA17" t="n">
        <v>486.6450442435678</v>
      </c>
      <c r="AB17" t="n">
        <v>665.8492187981777</v>
      </c>
      <c r="AC17" t="n">
        <v>602.3015038813271</v>
      </c>
      <c r="AD17" t="n">
        <v>486645.0442435679</v>
      </c>
      <c r="AE17" t="n">
        <v>665849.2187981778</v>
      </c>
      <c r="AF17" t="n">
        <v>2.026023379673824e-06</v>
      </c>
      <c r="AG17" t="n">
        <v>22</v>
      </c>
      <c r="AH17" t="n">
        <v>602301.5038813271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2.6813</v>
      </c>
      <c r="E18" t="n">
        <v>37.29</v>
      </c>
      <c r="F18" t="n">
        <v>34.78</v>
      </c>
      <c r="G18" t="n">
        <v>139.12</v>
      </c>
      <c r="H18" t="n">
        <v>2.06</v>
      </c>
      <c r="I18" t="n">
        <v>15</v>
      </c>
      <c r="J18" t="n">
        <v>146.15</v>
      </c>
      <c r="K18" t="n">
        <v>45</v>
      </c>
      <c r="L18" t="n">
        <v>17</v>
      </c>
      <c r="M18" t="n">
        <v>13</v>
      </c>
      <c r="N18" t="n">
        <v>24.15</v>
      </c>
      <c r="O18" t="n">
        <v>18259.16</v>
      </c>
      <c r="P18" t="n">
        <v>331.47</v>
      </c>
      <c r="Q18" t="n">
        <v>444.55</v>
      </c>
      <c r="R18" t="n">
        <v>73.40000000000001</v>
      </c>
      <c r="S18" t="n">
        <v>48.21</v>
      </c>
      <c r="T18" t="n">
        <v>6627.89</v>
      </c>
      <c r="U18" t="n">
        <v>0.66</v>
      </c>
      <c r="V18" t="n">
        <v>0.78</v>
      </c>
      <c r="W18" t="n">
        <v>0.19</v>
      </c>
      <c r="X18" t="n">
        <v>0.39</v>
      </c>
      <c r="Y18" t="n">
        <v>0.5</v>
      </c>
      <c r="Z18" t="n">
        <v>10</v>
      </c>
      <c r="AA18" t="n">
        <v>484.9160292682994</v>
      </c>
      <c r="AB18" t="n">
        <v>663.4835042302584</v>
      </c>
      <c r="AC18" t="n">
        <v>600.1615697914685</v>
      </c>
      <c r="AD18" t="n">
        <v>484916.0292682995</v>
      </c>
      <c r="AE18" t="n">
        <v>663483.5042302584</v>
      </c>
      <c r="AF18" t="n">
        <v>2.028595723484604e-06</v>
      </c>
      <c r="AG18" t="n">
        <v>22</v>
      </c>
      <c r="AH18" t="n">
        <v>600161.5697914686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2.6809</v>
      </c>
      <c r="E19" t="n">
        <v>37.3</v>
      </c>
      <c r="F19" t="n">
        <v>34.79</v>
      </c>
      <c r="G19" t="n">
        <v>139.14</v>
      </c>
      <c r="H19" t="n">
        <v>2.16</v>
      </c>
      <c r="I19" t="n">
        <v>15</v>
      </c>
      <c r="J19" t="n">
        <v>147.53</v>
      </c>
      <c r="K19" t="n">
        <v>45</v>
      </c>
      <c r="L19" t="n">
        <v>18</v>
      </c>
      <c r="M19" t="n">
        <v>13</v>
      </c>
      <c r="N19" t="n">
        <v>24.53</v>
      </c>
      <c r="O19" t="n">
        <v>18429.27</v>
      </c>
      <c r="P19" t="n">
        <v>329.35</v>
      </c>
      <c r="Q19" t="n">
        <v>444.55</v>
      </c>
      <c r="R19" t="n">
        <v>73.52</v>
      </c>
      <c r="S19" t="n">
        <v>48.21</v>
      </c>
      <c r="T19" t="n">
        <v>6690.71</v>
      </c>
      <c r="U19" t="n">
        <v>0.66</v>
      </c>
      <c r="V19" t="n">
        <v>0.78</v>
      </c>
      <c r="W19" t="n">
        <v>0.19</v>
      </c>
      <c r="X19" t="n">
        <v>0.4</v>
      </c>
      <c r="Y19" t="n">
        <v>0.5</v>
      </c>
      <c r="Z19" t="n">
        <v>10</v>
      </c>
      <c r="AA19" t="n">
        <v>483.0638488964134</v>
      </c>
      <c r="AB19" t="n">
        <v>660.949269333013</v>
      </c>
      <c r="AC19" t="n">
        <v>597.8691987159951</v>
      </c>
      <c r="AD19" t="n">
        <v>483063.8488964135</v>
      </c>
      <c r="AE19" t="n">
        <v>660949.269333013</v>
      </c>
      <c r="AF19" t="n">
        <v>2.028293094800983e-06</v>
      </c>
      <c r="AG19" t="n">
        <v>22</v>
      </c>
      <c r="AH19" t="n">
        <v>597869.1987159952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2.6817</v>
      </c>
      <c r="E20" t="n">
        <v>37.29</v>
      </c>
      <c r="F20" t="n">
        <v>34.8</v>
      </c>
      <c r="G20" t="n">
        <v>149.14</v>
      </c>
      <c r="H20" t="n">
        <v>2.26</v>
      </c>
      <c r="I20" t="n">
        <v>14</v>
      </c>
      <c r="J20" t="n">
        <v>148.91</v>
      </c>
      <c r="K20" t="n">
        <v>45</v>
      </c>
      <c r="L20" t="n">
        <v>19</v>
      </c>
      <c r="M20" t="n">
        <v>12</v>
      </c>
      <c r="N20" t="n">
        <v>24.92</v>
      </c>
      <c r="O20" t="n">
        <v>18599.92</v>
      </c>
      <c r="P20" t="n">
        <v>327.96</v>
      </c>
      <c r="Q20" t="n">
        <v>444.55</v>
      </c>
      <c r="R20" t="n">
        <v>74.14</v>
      </c>
      <c r="S20" t="n">
        <v>48.21</v>
      </c>
      <c r="T20" t="n">
        <v>7005.31</v>
      </c>
      <c r="U20" t="n">
        <v>0.65</v>
      </c>
      <c r="V20" t="n">
        <v>0.78</v>
      </c>
      <c r="W20" t="n">
        <v>0.19</v>
      </c>
      <c r="X20" t="n">
        <v>0.41</v>
      </c>
      <c r="Y20" t="n">
        <v>0.5</v>
      </c>
      <c r="Z20" t="n">
        <v>10</v>
      </c>
      <c r="AA20" t="n">
        <v>481.7211585546414</v>
      </c>
      <c r="AB20" t="n">
        <v>659.1121411720833</v>
      </c>
      <c r="AC20" t="n">
        <v>596.2074034883188</v>
      </c>
      <c r="AD20" t="n">
        <v>481721.1585546414</v>
      </c>
      <c r="AE20" t="n">
        <v>659112.1411720833</v>
      </c>
      <c r="AF20" t="n">
        <v>2.028898352168226e-06</v>
      </c>
      <c r="AG20" t="n">
        <v>22</v>
      </c>
      <c r="AH20" t="n">
        <v>596207.4034883189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2.6886</v>
      </c>
      <c r="E21" t="n">
        <v>37.19</v>
      </c>
      <c r="F21" t="n">
        <v>34.73</v>
      </c>
      <c r="G21" t="n">
        <v>160.29</v>
      </c>
      <c r="H21" t="n">
        <v>2.36</v>
      </c>
      <c r="I21" t="n">
        <v>13</v>
      </c>
      <c r="J21" t="n">
        <v>150.3</v>
      </c>
      <c r="K21" t="n">
        <v>45</v>
      </c>
      <c r="L21" t="n">
        <v>20</v>
      </c>
      <c r="M21" t="n">
        <v>11</v>
      </c>
      <c r="N21" t="n">
        <v>25.3</v>
      </c>
      <c r="O21" t="n">
        <v>18771.1</v>
      </c>
      <c r="P21" t="n">
        <v>324.72</v>
      </c>
      <c r="Q21" t="n">
        <v>444.55</v>
      </c>
      <c r="R21" t="n">
        <v>71.77</v>
      </c>
      <c r="S21" t="n">
        <v>48.21</v>
      </c>
      <c r="T21" t="n">
        <v>5824.26</v>
      </c>
      <c r="U21" t="n">
        <v>0.67</v>
      </c>
      <c r="V21" t="n">
        <v>0.78</v>
      </c>
      <c r="W21" t="n">
        <v>0.18</v>
      </c>
      <c r="X21" t="n">
        <v>0.34</v>
      </c>
      <c r="Y21" t="n">
        <v>0.5</v>
      </c>
      <c r="Z21" t="n">
        <v>10</v>
      </c>
      <c r="AA21" t="n">
        <v>477.8816172645668</v>
      </c>
      <c r="AB21" t="n">
        <v>653.8587113903964</v>
      </c>
      <c r="AC21" t="n">
        <v>591.4553536717613</v>
      </c>
      <c r="AD21" t="n">
        <v>477881.6172645668</v>
      </c>
      <c r="AE21" t="n">
        <v>653858.7113903963</v>
      </c>
      <c r="AF21" t="n">
        <v>2.034118696960694e-06</v>
      </c>
      <c r="AG21" t="n">
        <v>22</v>
      </c>
      <c r="AH21" t="n">
        <v>591455.3536717612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2.6934</v>
      </c>
      <c r="E22" t="n">
        <v>37.13</v>
      </c>
      <c r="F22" t="n">
        <v>34.69</v>
      </c>
      <c r="G22" t="n">
        <v>173.45</v>
      </c>
      <c r="H22" t="n">
        <v>2.45</v>
      </c>
      <c r="I22" t="n">
        <v>12</v>
      </c>
      <c r="J22" t="n">
        <v>151.69</v>
      </c>
      <c r="K22" t="n">
        <v>45</v>
      </c>
      <c r="L22" t="n">
        <v>21</v>
      </c>
      <c r="M22" t="n">
        <v>10</v>
      </c>
      <c r="N22" t="n">
        <v>25.7</v>
      </c>
      <c r="O22" t="n">
        <v>18942.82</v>
      </c>
      <c r="P22" t="n">
        <v>320.44</v>
      </c>
      <c r="Q22" t="n">
        <v>444.55</v>
      </c>
      <c r="R22" t="n">
        <v>70.51000000000001</v>
      </c>
      <c r="S22" t="n">
        <v>48.21</v>
      </c>
      <c r="T22" t="n">
        <v>5200.3</v>
      </c>
      <c r="U22" t="n">
        <v>0.68</v>
      </c>
      <c r="V22" t="n">
        <v>0.79</v>
      </c>
      <c r="W22" t="n">
        <v>0.18</v>
      </c>
      <c r="X22" t="n">
        <v>0.3</v>
      </c>
      <c r="Y22" t="n">
        <v>0.5</v>
      </c>
      <c r="Z22" t="n">
        <v>10</v>
      </c>
      <c r="AA22" t="n">
        <v>473.4118450268237</v>
      </c>
      <c r="AB22" t="n">
        <v>647.7429718222822</v>
      </c>
      <c r="AC22" t="n">
        <v>585.9232917045337</v>
      </c>
      <c r="AD22" t="n">
        <v>473411.8450268237</v>
      </c>
      <c r="AE22" t="n">
        <v>647742.9718222823</v>
      </c>
      <c r="AF22" t="n">
        <v>2.037750241164149e-06</v>
      </c>
      <c r="AG22" t="n">
        <v>22</v>
      </c>
      <c r="AH22" t="n">
        <v>585923.2917045336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2.6923</v>
      </c>
      <c r="E23" t="n">
        <v>37.14</v>
      </c>
      <c r="F23" t="n">
        <v>34.7</v>
      </c>
      <c r="G23" t="n">
        <v>173.52</v>
      </c>
      <c r="H23" t="n">
        <v>2.54</v>
      </c>
      <c r="I23" t="n">
        <v>12</v>
      </c>
      <c r="J23" t="n">
        <v>153.09</v>
      </c>
      <c r="K23" t="n">
        <v>45</v>
      </c>
      <c r="L23" t="n">
        <v>22</v>
      </c>
      <c r="M23" t="n">
        <v>10</v>
      </c>
      <c r="N23" t="n">
        <v>26.09</v>
      </c>
      <c r="O23" t="n">
        <v>19115.09</v>
      </c>
      <c r="P23" t="n">
        <v>321.88</v>
      </c>
      <c r="Q23" t="n">
        <v>444.55</v>
      </c>
      <c r="R23" t="n">
        <v>70.94</v>
      </c>
      <c r="S23" t="n">
        <v>48.21</v>
      </c>
      <c r="T23" t="n">
        <v>5413.52</v>
      </c>
      <c r="U23" t="n">
        <v>0.68</v>
      </c>
      <c r="V23" t="n">
        <v>0.79</v>
      </c>
      <c r="W23" t="n">
        <v>0.18</v>
      </c>
      <c r="X23" t="n">
        <v>0.32</v>
      </c>
      <c r="Y23" t="n">
        <v>0.5</v>
      </c>
      <c r="Z23" t="n">
        <v>10</v>
      </c>
      <c r="AA23" t="n">
        <v>474.8481205433056</v>
      </c>
      <c r="AB23" t="n">
        <v>649.7081473479366</v>
      </c>
      <c r="AC23" t="n">
        <v>587.7009136361605</v>
      </c>
      <c r="AD23" t="n">
        <v>474848.1205433056</v>
      </c>
      <c r="AE23" t="n">
        <v>649708.1473479365</v>
      </c>
      <c r="AF23" t="n">
        <v>2.036918012284191e-06</v>
      </c>
      <c r="AG23" t="n">
        <v>22</v>
      </c>
      <c r="AH23" t="n">
        <v>587700.9136361605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2.6952</v>
      </c>
      <c r="E24" t="n">
        <v>37.1</v>
      </c>
      <c r="F24" t="n">
        <v>34.69</v>
      </c>
      <c r="G24" t="n">
        <v>189.22</v>
      </c>
      <c r="H24" t="n">
        <v>2.64</v>
      </c>
      <c r="I24" t="n">
        <v>11</v>
      </c>
      <c r="J24" t="n">
        <v>154.49</v>
      </c>
      <c r="K24" t="n">
        <v>45</v>
      </c>
      <c r="L24" t="n">
        <v>23</v>
      </c>
      <c r="M24" t="n">
        <v>9</v>
      </c>
      <c r="N24" t="n">
        <v>26.49</v>
      </c>
      <c r="O24" t="n">
        <v>19287.9</v>
      </c>
      <c r="P24" t="n">
        <v>316.74</v>
      </c>
      <c r="Q24" t="n">
        <v>444.55</v>
      </c>
      <c r="R24" t="n">
        <v>70.43000000000001</v>
      </c>
      <c r="S24" t="n">
        <v>48.21</v>
      </c>
      <c r="T24" t="n">
        <v>5166.85</v>
      </c>
      <c r="U24" t="n">
        <v>0.68</v>
      </c>
      <c r="V24" t="n">
        <v>0.79</v>
      </c>
      <c r="W24" t="n">
        <v>0.18</v>
      </c>
      <c r="X24" t="n">
        <v>0.3</v>
      </c>
      <c r="Y24" t="n">
        <v>0.5</v>
      </c>
      <c r="Z24" t="n">
        <v>10</v>
      </c>
      <c r="AA24" t="n">
        <v>469.8752959956296</v>
      </c>
      <c r="AB24" t="n">
        <v>642.9041094162707</v>
      </c>
      <c r="AC24" t="n">
        <v>581.5462435351657</v>
      </c>
      <c r="AD24" t="n">
        <v>469875.2959956296</v>
      </c>
      <c r="AE24" t="n">
        <v>642904.1094162706</v>
      </c>
      <c r="AF24" t="n">
        <v>2.039112070240445e-06</v>
      </c>
      <c r="AG24" t="n">
        <v>22</v>
      </c>
      <c r="AH24" t="n">
        <v>581546.2435351657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2.6963</v>
      </c>
      <c r="E25" t="n">
        <v>37.09</v>
      </c>
      <c r="F25" t="n">
        <v>34.67</v>
      </c>
      <c r="G25" t="n">
        <v>189.13</v>
      </c>
      <c r="H25" t="n">
        <v>2.73</v>
      </c>
      <c r="I25" t="n">
        <v>11</v>
      </c>
      <c r="J25" t="n">
        <v>155.9</v>
      </c>
      <c r="K25" t="n">
        <v>45</v>
      </c>
      <c r="L25" t="n">
        <v>24</v>
      </c>
      <c r="M25" t="n">
        <v>9</v>
      </c>
      <c r="N25" t="n">
        <v>26.9</v>
      </c>
      <c r="O25" t="n">
        <v>19461.27</v>
      </c>
      <c r="P25" t="n">
        <v>316.08</v>
      </c>
      <c r="Q25" t="n">
        <v>444.55</v>
      </c>
      <c r="R25" t="n">
        <v>70.01000000000001</v>
      </c>
      <c r="S25" t="n">
        <v>48.21</v>
      </c>
      <c r="T25" t="n">
        <v>4957.43</v>
      </c>
      <c r="U25" t="n">
        <v>0.6899999999999999</v>
      </c>
      <c r="V25" t="n">
        <v>0.79</v>
      </c>
      <c r="W25" t="n">
        <v>0.18</v>
      </c>
      <c r="X25" t="n">
        <v>0.29</v>
      </c>
      <c r="Y25" t="n">
        <v>0.5</v>
      </c>
      <c r="Z25" t="n">
        <v>10</v>
      </c>
      <c r="AA25" t="n">
        <v>469.1319142373578</v>
      </c>
      <c r="AB25" t="n">
        <v>641.8869816989144</v>
      </c>
      <c r="AC25" t="n">
        <v>580.6261890596064</v>
      </c>
      <c r="AD25" t="n">
        <v>469131.9142373578</v>
      </c>
      <c r="AE25" t="n">
        <v>641886.9816989144</v>
      </c>
      <c r="AF25" t="n">
        <v>2.039944299120404e-06</v>
      </c>
      <c r="AG25" t="n">
        <v>22</v>
      </c>
      <c r="AH25" t="n">
        <v>580626.1890596064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2.7014</v>
      </c>
      <c r="E26" t="n">
        <v>37.02</v>
      </c>
      <c r="F26" t="n">
        <v>34.63</v>
      </c>
      <c r="G26" t="n">
        <v>207.78</v>
      </c>
      <c r="H26" t="n">
        <v>2.81</v>
      </c>
      <c r="I26" t="n">
        <v>10</v>
      </c>
      <c r="J26" t="n">
        <v>157.31</v>
      </c>
      <c r="K26" t="n">
        <v>45</v>
      </c>
      <c r="L26" t="n">
        <v>25</v>
      </c>
      <c r="M26" t="n">
        <v>8</v>
      </c>
      <c r="N26" t="n">
        <v>27.31</v>
      </c>
      <c r="O26" t="n">
        <v>19635.2</v>
      </c>
      <c r="P26" t="n">
        <v>312.9</v>
      </c>
      <c r="Q26" t="n">
        <v>444.55</v>
      </c>
      <c r="R26" t="n">
        <v>68.43000000000001</v>
      </c>
      <c r="S26" t="n">
        <v>48.21</v>
      </c>
      <c r="T26" t="n">
        <v>4170.62</v>
      </c>
      <c r="U26" t="n">
        <v>0.7</v>
      </c>
      <c r="V26" t="n">
        <v>0.79</v>
      </c>
      <c r="W26" t="n">
        <v>0.18</v>
      </c>
      <c r="X26" t="n">
        <v>0.24</v>
      </c>
      <c r="Y26" t="n">
        <v>0.5</v>
      </c>
      <c r="Z26" t="n">
        <v>10</v>
      </c>
      <c r="AA26" t="n">
        <v>465.6403147024448</v>
      </c>
      <c r="AB26" t="n">
        <v>637.1096211767466</v>
      </c>
      <c r="AC26" t="n">
        <v>576.3047731206066</v>
      </c>
      <c r="AD26" t="n">
        <v>465640.3147024448</v>
      </c>
      <c r="AE26" t="n">
        <v>637109.6211767466</v>
      </c>
      <c r="AF26" t="n">
        <v>2.043802814836576e-06</v>
      </c>
      <c r="AG26" t="n">
        <v>22</v>
      </c>
      <c r="AH26" t="n">
        <v>576304.7731206066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2.7026</v>
      </c>
      <c r="E27" t="n">
        <v>37</v>
      </c>
      <c r="F27" t="n">
        <v>34.61</v>
      </c>
      <c r="G27" t="n">
        <v>207.68</v>
      </c>
      <c r="H27" t="n">
        <v>2.9</v>
      </c>
      <c r="I27" t="n">
        <v>10</v>
      </c>
      <c r="J27" t="n">
        <v>158.72</v>
      </c>
      <c r="K27" t="n">
        <v>45</v>
      </c>
      <c r="L27" t="n">
        <v>26</v>
      </c>
      <c r="M27" t="n">
        <v>8</v>
      </c>
      <c r="N27" t="n">
        <v>27.72</v>
      </c>
      <c r="O27" t="n">
        <v>19809.69</v>
      </c>
      <c r="P27" t="n">
        <v>311.79</v>
      </c>
      <c r="Q27" t="n">
        <v>444.55</v>
      </c>
      <c r="R27" t="n">
        <v>67.83</v>
      </c>
      <c r="S27" t="n">
        <v>48.21</v>
      </c>
      <c r="T27" t="n">
        <v>3871.88</v>
      </c>
      <c r="U27" t="n">
        <v>0.71</v>
      </c>
      <c r="V27" t="n">
        <v>0.79</v>
      </c>
      <c r="W27" t="n">
        <v>0.18</v>
      </c>
      <c r="X27" t="n">
        <v>0.23</v>
      </c>
      <c r="Y27" t="n">
        <v>0.5</v>
      </c>
      <c r="Z27" t="n">
        <v>10</v>
      </c>
      <c r="AA27" t="n">
        <v>464.4859785056076</v>
      </c>
      <c r="AB27" t="n">
        <v>635.530207466515</v>
      </c>
      <c r="AC27" t="n">
        <v>574.8760964381585</v>
      </c>
      <c r="AD27" t="n">
        <v>464485.9785056076</v>
      </c>
      <c r="AE27" t="n">
        <v>635530.207466515</v>
      </c>
      <c r="AF27" t="n">
        <v>2.04471070088744e-06</v>
      </c>
      <c r="AG27" t="n">
        <v>22</v>
      </c>
      <c r="AH27" t="n">
        <v>574876.0964381584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2.7006</v>
      </c>
      <c r="E28" t="n">
        <v>37.03</v>
      </c>
      <c r="F28" t="n">
        <v>34.64</v>
      </c>
      <c r="G28" t="n">
        <v>207.85</v>
      </c>
      <c r="H28" t="n">
        <v>2.99</v>
      </c>
      <c r="I28" t="n">
        <v>10</v>
      </c>
      <c r="J28" t="n">
        <v>160.14</v>
      </c>
      <c r="K28" t="n">
        <v>45</v>
      </c>
      <c r="L28" t="n">
        <v>27</v>
      </c>
      <c r="M28" t="n">
        <v>7</v>
      </c>
      <c r="N28" t="n">
        <v>28.14</v>
      </c>
      <c r="O28" t="n">
        <v>19984.89</v>
      </c>
      <c r="P28" t="n">
        <v>308.22</v>
      </c>
      <c r="Q28" t="n">
        <v>444.55</v>
      </c>
      <c r="R28" t="n">
        <v>68.92</v>
      </c>
      <c r="S28" t="n">
        <v>48.21</v>
      </c>
      <c r="T28" t="n">
        <v>4414.73</v>
      </c>
      <c r="U28" t="n">
        <v>0.7</v>
      </c>
      <c r="V28" t="n">
        <v>0.79</v>
      </c>
      <c r="W28" t="n">
        <v>0.18</v>
      </c>
      <c r="X28" t="n">
        <v>0.25</v>
      </c>
      <c r="Y28" t="n">
        <v>0.5</v>
      </c>
      <c r="Z28" t="n">
        <v>10</v>
      </c>
      <c r="AA28" t="n">
        <v>461.5528607948739</v>
      </c>
      <c r="AB28" t="n">
        <v>631.5169864146684</v>
      </c>
      <c r="AC28" t="n">
        <v>571.2458915709088</v>
      </c>
      <c r="AD28" t="n">
        <v>461552.8607948739</v>
      </c>
      <c r="AE28" t="n">
        <v>631516.9864146684</v>
      </c>
      <c r="AF28" t="n">
        <v>2.043197557469333e-06</v>
      </c>
      <c r="AG28" t="n">
        <v>22</v>
      </c>
      <c r="AH28" t="n">
        <v>571245.8915709088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2.7036</v>
      </c>
      <c r="E29" t="n">
        <v>36.99</v>
      </c>
      <c r="F29" t="n">
        <v>34.63</v>
      </c>
      <c r="G29" t="n">
        <v>230.84</v>
      </c>
      <c r="H29" t="n">
        <v>3.07</v>
      </c>
      <c r="I29" t="n">
        <v>9</v>
      </c>
      <c r="J29" t="n">
        <v>161.57</v>
      </c>
      <c r="K29" t="n">
        <v>45</v>
      </c>
      <c r="L29" t="n">
        <v>28</v>
      </c>
      <c r="M29" t="n">
        <v>5</v>
      </c>
      <c r="N29" t="n">
        <v>28.57</v>
      </c>
      <c r="O29" t="n">
        <v>20160.55</v>
      </c>
      <c r="P29" t="n">
        <v>306.48</v>
      </c>
      <c r="Q29" t="n">
        <v>444.55</v>
      </c>
      <c r="R29" t="n">
        <v>68.38</v>
      </c>
      <c r="S29" t="n">
        <v>48.21</v>
      </c>
      <c r="T29" t="n">
        <v>4147.79</v>
      </c>
      <c r="U29" t="n">
        <v>0.71</v>
      </c>
      <c r="V29" t="n">
        <v>0.79</v>
      </c>
      <c r="W29" t="n">
        <v>0.18</v>
      </c>
      <c r="X29" t="n">
        <v>0.24</v>
      </c>
      <c r="Y29" t="n">
        <v>0.5</v>
      </c>
      <c r="Z29" t="n">
        <v>10</v>
      </c>
      <c r="AA29" t="n">
        <v>459.6398621255909</v>
      </c>
      <c r="AB29" t="n">
        <v>628.8995372398103</v>
      </c>
      <c r="AC29" t="n">
        <v>568.8782480716864</v>
      </c>
      <c r="AD29" t="n">
        <v>459639.8621255909</v>
      </c>
      <c r="AE29" t="n">
        <v>628899.5372398103</v>
      </c>
      <c r="AF29" t="n">
        <v>2.045467272596493e-06</v>
      </c>
      <c r="AG29" t="n">
        <v>22</v>
      </c>
      <c r="AH29" t="n">
        <v>568878.2480716864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2.7044</v>
      </c>
      <c r="E30" t="n">
        <v>36.98</v>
      </c>
      <c r="F30" t="n">
        <v>34.61</v>
      </c>
      <c r="G30" t="n">
        <v>230.76</v>
      </c>
      <c r="H30" t="n">
        <v>3.15</v>
      </c>
      <c r="I30" t="n">
        <v>9</v>
      </c>
      <c r="J30" t="n">
        <v>163</v>
      </c>
      <c r="K30" t="n">
        <v>45</v>
      </c>
      <c r="L30" t="n">
        <v>29</v>
      </c>
      <c r="M30" t="n">
        <v>2</v>
      </c>
      <c r="N30" t="n">
        <v>29</v>
      </c>
      <c r="O30" t="n">
        <v>20336.78</v>
      </c>
      <c r="P30" t="n">
        <v>307.6</v>
      </c>
      <c r="Q30" t="n">
        <v>444.55</v>
      </c>
      <c r="R30" t="n">
        <v>67.76000000000001</v>
      </c>
      <c r="S30" t="n">
        <v>48.21</v>
      </c>
      <c r="T30" t="n">
        <v>3840.52</v>
      </c>
      <c r="U30" t="n">
        <v>0.71</v>
      </c>
      <c r="V30" t="n">
        <v>0.79</v>
      </c>
      <c r="W30" t="n">
        <v>0.19</v>
      </c>
      <c r="X30" t="n">
        <v>0.23</v>
      </c>
      <c r="Y30" t="n">
        <v>0.5</v>
      </c>
      <c r="Z30" t="n">
        <v>10</v>
      </c>
      <c r="AA30" t="n">
        <v>460.5291755058266</v>
      </c>
      <c r="AB30" t="n">
        <v>630.1163350403863</v>
      </c>
      <c r="AC30" t="n">
        <v>569.9789163979617</v>
      </c>
      <c r="AD30" t="n">
        <v>460529.1755058266</v>
      </c>
      <c r="AE30" t="n">
        <v>630116.3350403863</v>
      </c>
      <c r="AF30" t="n">
        <v>2.046072529963736e-06</v>
      </c>
      <c r="AG30" t="n">
        <v>22</v>
      </c>
      <c r="AH30" t="n">
        <v>569978.9163979617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2.7032</v>
      </c>
      <c r="E31" t="n">
        <v>36.99</v>
      </c>
      <c r="F31" t="n">
        <v>34.63</v>
      </c>
      <c r="G31" t="n">
        <v>230.87</v>
      </c>
      <c r="H31" t="n">
        <v>3.23</v>
      </c>
      <c r="I31" t="n">
        <v>9</v>
      </c>
      <c r="J31" t="n">
        <v>164.43</v>
      </c>
      <c r="K31" t="n">
        <v>45</v>
      </c>
      <c r="L31" t="n">
        <v>30</v>
      </c>
      <c r="M31" t="n">
        <v>1</v>
      </c>
      <c r="N31" t="n">
        <v>29.43</v>
      </c>
      <c r="O31" t="n">
        <v>20513.61</v>
      </c>
      <c r="P31" t="n">
        <v>309.42</v>
      </c>
      <c r="Q31" t="n">
        <v>444.55</v>
      </c>
      <c r="R31" t="n">
        <v>68.31999999999999</v>
      </c>
      <c r="S31" t="n">
        <v>48.21</v>
      </c>
      <c r="T31" t="n">
        <v>4118.23</v>
      </c>
      <c r="U31" t="n">
        <v>0.71</v>
      </c>
      <c r="V31" t="n">
        <v>0.79</v>
      </c>
      <c r="W31" t="n">
        <v>0.19</v>
      </c>
      <c r="X31" t="n">
        <v>0.24</v>
      </c>
      <c r="Y31" t="n">
        <v>0.5</v>
      </c>
      <c r="Z31" t="n">
        <v>10</v>
      </c>
      <c r="AA31" t="n">
        <v>462.3162485664378</v>
      </c>
      <c r="AB31" t="n">
        <v>632.5614872420135</v>
      </c>
      <c r="AC31" t="n">
        <v>572.1907067052582</v>
      </c>
      <c r="AD31" t="n">
        <v>462316.2485664377</v>
      </c>
      <c r="AE31" t="n">
        <v>632561.4872420136</v>
      </c>
      <c r="AF31" t="n">
        <v>2.045164643912872e-06</v>
      </c>
      <c r="AG31" t="n">
        <v>22</v>
      </c>
      <c r="AH31" t="n">
        <v>572190.7067052582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2.7035</v>
      </c>
      <c r="E32" t="n">
        <v>36.99</v>
      </c>
      <c r="F32" t="n">
        <v>34.63</v>
      </c>
      <c r="G32" t="n">
        <v>230.85</v>
      </c>
      <c r="H32" t="n">
        <v>3.31</v>
      </c>
      <c r="I32" t="n">
        <v>9</v>
      </c>
      <c r="J32" t="n">
        <v>165.87</v>
      </c>
      <c r="K32" t="n">
        <v>45</v>
      </c>
      <c r="L32" t="n">
        <v>31</v>
      </c>
      <c r="M32" t="n">
        <v>1</v>
      </c>
      <c r="N32" t="n">
        <v>29.87</v>
      </c>
      <c r="O32" t="n">
        <v>20691.03</v>
      </c>
      <c r="P32" t="n">
        <v>311.35</v>
      </c>
      <c r="Q32" t="n">
        <v>444.56</v>
      </c>
      <c r="R32" t="n">
        <v>68.11</v>
      </c>
      <c r="S32" t="n">
        <v>48.21</v>
      </c>
      <c r="T32" t="n">
        <v>4014.68</v>
      </c>
      <c r="U32" t="n">
        <v>0.71</v>
      </c>
      <c r="V32" t="n">
        <v>0.79</v>
      </c>
      <c r="W32" t="n">
        <v>0.19</v>
      </c>
      <c r="X32" t="n">
        <v>0.24</v>
      </c>
      <c r="Y32" t="n">
        <v>0.5</v>
      </c>
      <c r="Z32" t="n">
        <v>10</v>
      </c>
      <c r="AA32" t="n">
        <v>464.0082040818208</v>
      </c>
      <c r="AB32" t="n">
        <v>634.87649542197</v>
      </c>
      <c r="AC32" t="n">
        <v>574.2847737536542</v>
      </c>
      <c r="AD32" t="n">
        <v>464008.2040818208</v>
      </c>
      <c r="AE32" t="n">
        <v>634876.49542197</v>
      </c>
      <c r="AF32" t="n">
        <v>2.045391615425588e-06</v>
      </c>
      <c r="AG32" t="n">
        <v>22</v>
      </c>
      <c r="AH32" t="n">
        <v>574284.7737536542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2.7039</v>
      </c>
      <c r="E33" t="n">
        <v>36.98</v>
      </c>
      <c r="F33" t="n">
        <v>34.62</v>
      </c>
      <c r="G33" t="n">
        <v>230.81</v>
      </c>
      <c r="H33" t="n">
        <v>3.39</v>
      </c>
      <c r="I33" t="n">
        <v>9</v>
      </c>
      <c r="J33" t="n">
        <v>167.31</v>
      </c>
      <c r="K33" t="n">
        <v>45</v>
      </c>
      <c r="L33" t="n">
        <v>32</v>
      </c>
      <c r="M33" t="n">
        <v>1</v>
      </c>
      <c r="N33" t="n">
        <v>30.31</v>
      </c>
      <c r="O33" t="n">
        <v>20869.05</v>
      </c>
      <c r="P33" t="n">
        <v>312.96</v>
      </c>
      <c r="Q33" t="n">
        <v>444.55</v>
      </c>
      <c r="R33" t="n">
        <v>67.94</v>
      </c>
      <c r="S33" t="n">
        <v>48.21</v>
      </c>
      <c r="T33" t="n">
        <v>3931.37</v>
      </c>
      <c r="U33" t="n">
        <v>0.71</v>
      </c>
      <c r="V33" t="n">
        <v>0.79</v>
      </c>
      <c r="W33" t="n">
        <v>0.19</v>
      </c>
      <c r="X33" t="n">
        <v>0.23</v>
      </c>
      <c r="Y33" t="n">
        <v>0.5</v>
      </c>
      <c r="Z33" t="n">
        <v>10</v>
      </c>
      <c r="AA33" t="n">
        <v>465.3915255362212</v>
      </c>
      <c r="AB33" t="n">
        <v>636.7692168637161</v>
      </c>
      <c r="AC33" t="n">
        <v>575.9968565174512</v>
      </c>
      <c r="AD33" t="n">
        <v>465391.5255362212</v>
      </c>
      <c r="AE33" t="n">
        <v>636769.2168637161</v>
      </c>
      <c r="AF33" t="n">
        <v>2.045694244109209e-06</v>
      </c>
      <c r="AG33" t="n">
        <v>22</v>
      </c>
      <c r="AH33" t="n">
        <v>575996.8565174512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2.7041</v>
      </c>
      <c r="E34" t="n">
        <v>36.98</v>
      </c>
      <c r="F34" t="n">
        <v>34.62</v>
      </c>
      <c r="G34" t="n">
        <v>230.79</v>
      </c>
      <c r="H34" t="n">
        <v>3.47</v>
      </c>
      <c r="I34" t="n">
        <v>9</v>
      </c>
      <c r="J34" t="n">
        <v>168.76</v>
      </c>
      <c r="K34" t="n">
        <v>45</v>
      </c>
      <c r="L34" t="n">
        <v>33</v>
      </c>
      <c r="M34" t="n">
        <v>0</v>
      </c>
      <c r="N34" t="n">
        <v>30.76</v>
      </c>
      <c r="O34" t="n">
        <v>21047.68</v>
      </c>
      <c r="P34" t="n">
        <v>315.21</v>
      </c>
      <c r="Q34" t="n">
        <v>444.55</v>
      </c>
      <c r="R34" t="n">
        <v>67.81</v>
      </c>
      <c r="S34" t="n">
        <v>48.21</v>
      </c>
      <c r="T34" t="n">
        <v>3863.44</v>
      </c>
      <c r="U34" t="n">
        <v>0.71</v>
      </c>
      <c r="V34" t="n">
        <v>0.79</v>
      </c>
      <c r="W34" t="n">
        <v>0.19</v>
      </c>
      <c r="X34" t="n">
        <v>0.23</v>
      </c>
      <c r="Y34" t="n">
        <v>0.5</v>
      </c>
      <c r="Z34" t="n">
        <v>10</v>
      </c>
      <c r="AA34" t="n">
        <v>467.380659536902</v>
      </c>
      <c r="AB34" t="n">
        <v>639.4908377578463</v>
      </c>
      <c r="AC34" t="n">
        <v>578.4587297332646</v>
      </c>
      <c r="AD34" t="n">
        <v>467380.659536902</v>
      </c>
      <c r="AE34" t="n">
        <v>639490.8377578463</v>
      </c>
      <c r="AF34" t="n">
        <v>2.045845558451019e-06</v>
      </c>
      <c r="AG34" t="n">
        <v>22</v>
      </c>
      <c r="AH34" t="n">
        <v>578458.7297332645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2024-09-25T21:29:54Z</dcterms:created>
  <dcterms:modified xmlns:dcterms="http://purl.org/dc/terms/" xmlns:xsi="http://www.w3.org/2001/XMLSchema-instance" xsi:type="dcterms:W3CDTF">2024-09-25T21:29:54Z</dcterms:modified>
</cp:coreProperties>
</file>